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CULO" sheetId="1" r:id="rId4"/>
    <sheet state="visible" name="PARA GIRO DIRECTO LMA NOVIE " sheetId="2" r:id="rId5"/>
  </sheets>
  <definedNames/>
  <calcPr/>
</workbook>
</file>

<file path=xl/sharedStrings.xml><?xml version="1.0" encoding="utf-8"?>
<sst xmlns="http://schemas.openxmlformats.org/spreadsheetml/2006/main" count="4742" uniqueCount="717">
  <si>
    <t>MUNICIPIO</t>
  </si>
  <si>
    <t>CODIGO EPS</t>
  </si>
  <si>
    <t>NOMBRE EPS</t>
  </si>
  <si>
    <t>RECURSOS ESFUERZO PROPIO A GIRAR POR ENTIDADES TERRITORIALES</t>
  </si>
  <si>
    <r>
      <rPr>
        <rFont val="Calibri"/>
        <b/>
        <color rgb="FF000000"/>
        <sz val="11.0"/>
      </rPr>
      <t>RECURSOS ESFUERZO PROPIO GIRADO FOSYGA - COLJUEGOS</t>
    </r>
    <r>
      <rPr>
        <rFont val="Calibri"/>
        <b/>
        <color rgb="FF000000"/>
        <sz val="11.0"/>
        <vertAlign val="superscript"/>
      </rPr>
      <t>*</t>
    </r>
  </si>
  <si>
    <t>% POR EPS</t>
  </si>
  <si>
    <t>ESTIMADO RECURSOS ESFUERZO PROPIO MUNICIPIO -2014</t>
  </si>
  <si>
    <t>MUNICIPIO
SIN SITUACIÓN DE FONDOS</t>
  </si>
  <si>
    <t>ONCEAVA MUNICIPIO</t>
  </si>
  <si>
    <t>PARA GIRO MUNICPIO</t>
  </si>
  <si>
    <t>GIRO DIRECTO MUNICIPIO NOVIEMBRE</t>
  </si>
  <si>
    <r>
      <rPr>
        <rFont val="Arial"/>
        <b/>
        <color rgb="FF000000"/>
        <sz val="8.0"/>
      </rPr>
      <t xml:space="preserve"> TOTAL RECURSOS ESFUERZO PROPIO </t>
    </r>
    <r>
      <rPr>
        <rFont val="Arial"/>
        <b/>
        <color rgb="FFFF0000"/>
        <sz val="8.0"/>
      </rPr>
      <t>DEPARTAMENTO - 2014</t>
    </r>
  </si>
  <si>
    <t>DEPARTAMENTO SSF</t>
  </si>
  <si>
    <t>ONCEAVA</t>
  </si>
  <si>
    <t>PARA GIRO DIRECTO DEPTO</t>
  </si>
  <si>
    <t>VALOR REAL A TRANSFERIR DEPARTAMENTO</t>
  </si>
  <si>
    <t>TOTAL  MUNICIPIO  MAS DEPTO</t>
  </si>
  <si>
    <t>Valores &lt; 500MIL
A Girar Meses siguientes</t>
  </si>
  <si>
    <t>PARA GIRO DIRECTO ESFUERZO PROPIO DEPARTAMENTO</t>
  </si>
  <si>
    <t>MEDELLIN</t>
  </si>
  <si>
    <t>CCF002</t>
  </si>
  <si>
    <t>COMFAMA HOY SAVIA SALUD</t>
  </si>
  <si>
    <t>EPSM03</t>
  </si>
  <si>
    <t>CAFESALUD EPS</t>
  </si>
  <si>
    <t>EPSS02</t>
  </si>
  <si>
    <t>SALUD TOTAL</t>
  </si>
  <si>
    <t>EPSS03</t>
  </si>
  <si>
    <t>CAFESALUD</t>
  </si>
  <si>
    <t>EPSS05</t>
  </si>
  <si>
    <t>SANITAS E.P.S. S.A.</t>
  </si>
  <si>
    <t>EPSS10</t>
  </si>
  <si>
    <t>EPS Y MEDICINA PREPAGADA SURAMERICANA S.A</t>
  </si>
  <si>
    <t>EPSS13</t>
  </si>
  <si>
    <t>E.P.S.  SALUDCOOP</t>
  </si>
  <si>
    <t>EPSS16</t>
  </si>
  <si>
    <t>COOMEVA E.P.S.  S.A.</t>
  </si>
  <si>
    <t>EPSS17</t>
  </si>
  <si>
    <t>E.P.S.  FAMISANAR  LTDA.</t>
  </si>
  <si>
    <t>EPSS18</t>
  </si>
  <si>
    <t>EPS SERVICIO OCCIDENTAL DE SALUD  S.A. - EPS S.O.S. S.A.</t>
  </si>
  <si>
    <t>EPSS23</t>
  </si>
  <si>
    <t>CRUZ BLANCA  EPS S.A.</t>
  </si>
  <si>
    <t>EPSS37</t>
  </si>
  <si>
    <t>LA NUEVA EPS S.A.</t>
  </si>
  <si>
    <t>Total MEDELLIN</t>
  </si>
  <si>
    <t>ABEJORRAL</t>
  </si>
  <si>
    <t>EPS020</t>
  </si>
  <si>
    <t>CAPRECOM</t>
  </si>
  <si>
    <t>ESS024</t>
  </si>
  <si>
    <t>COOSALUD</t>
  </si>
  <si>
    <t>Total ABEJORRAL</t>
  </si>
  <si>
    <t>ABRIAQUI</t>
  </si>
  <si>
    <t>Total ABRIAQUI</t>
  </si>
  <si>
    <t>ALEJANDRIA</t>
  </si>
  <si>
    <t>Total ALEJANDRIA</t>
  </si>
  <si>
    <t>AMAGA</t>
  </si>
  <si>
    <t>Total AMAGA</t>
  </si>
  <si>
    <t>AMALFI</t>
  </si>
  <si>
    <t>Total AMALFI</t>
  </si>
  <si>
    <t>ANDES</t>
  </si>
  <si>
    <t>ESS091</t>
  </si>
  <si>
    <t>ECOOPSOS</t>
  </si>
  <si>
    <t>Total ANDES</t>
  </si>
  <si>
    <t>ANGELOPOLIS</t>
  </si>
  <si>
    <t>Total ANGELOPOLIS</t>
  </si>
  <si>
    <t>ANGOSTURA</t>
  </si>
  <si>
    <t>Total ANGOSTURA</t>
  </si>
  <si>
    <t>ANORI</t>
  </si>
  <si>
    <t>Total ANORI</t>
  </si>
  <si>
    <t>ANTIOQUIA</t>
  </si>
  <si>
    <t>Total ANTIOQUIA</t>
  </si>
  <si>
    <t>ANZA</t>
  </si>
  <si>
    <t>Total ANZA</t>
  </si>
  <si>
    <t>APARTADO</t>
  </si>
  <si>
    <t>EPSI03</t>
  </si>
  <si>
    <t>A.I.C.</t>
  </si>
  <si>
    <t>ESS002</t>
  </si>
  <si>
    <t>EMDISALUD</t>
  </si>
  <si>
    <t>Total APARTADO</t>
  </si>
  <si>
    <t>ARBOLETES</t>
  </si>
  <si>
    <t>Total ARBOLETES</t>
  </si>
  <si>
    <t>ARGELIA</t>
  </si>
  <si>
    <t>ESS062</t>
  </si>
  <si>
    <t>ASMET SALUD</t>
  </si>
  <si>
    <t>Total ARGELIA</t>
  </si>
  <si>
    <t>ARMENIA</t>
  </si>
  <si>
    <t>EPSS33</t>
  </si>
  <si>
    <t>SALUDVIDA</t>
  </si>
  <si>
    <t>Total ARMENIA</t>
  </si>
  <si>
    <t>BARBOSA</t>
  </si>
  <si>
    <t>Total BARBOSA</t>
  </si>
  <si>
    <t>BELMIRA</t>
  </si>
  <si>
    <t>Total BELMIRA</t>
  </si>
  <si>
    <t>BELLO</t>
  </si>
  <si>
    <t>Total BELLO</t>
  </si>
  <si>
    <t>BETANIA</t>
  </si>
  <si>
    <t>Total BETANIA</t>
  </si>
  <si>
    <t>BETULIA</t>
  </si>
  <si>
    <t>Total BETULIA</t>
  </si>
  <si>
    <t>BOLIVAR</t>
  </si>
  <si>
    <t>EPSS09</t>
  </si>
  <si>
    <t>COMFENALCO ANTIOQUIA</t>
  </si>
  <si>
    <t>Total BOLIVAR</t>
  </si>
  <si>
    <t>BRICEÑO</t>
  </si>
  <si>
    <t>Total BRICEÑO</t>
  </si>
  <si>
    <t>BURITICA</t>
  </si>
  <si>
    <t>Total BURITICA</t>
  </si>
  <si>
    <t>CACERES</t>
  </si>
  <si>
    <t>Total CACERES</t>
  </si>
  <si>
    <t>CAICEDO</t>
  </si>
  <si>
    <t>Total CAICEDO</t>
  </si>
  <si>
    <t>CALDAS</t>
  </si>
  <si>
    <t>Total CALDAS</t>
  </si>
  <si>
    <t>CAMPAMENTO</t>
  </si>
  <si>
    <t>Total CAMPAMENTO</t>
  </si>
  <si>
    <t>CAÑASGORDAS</t>
  </si>
  <si>
    <t>Total CAÑASGORDAS</t>
  </si>
  <si>
    <t>CARACOLI</t>
  </si>
  <si>
    <t>Total CARACOLI</t>
  </si>
  <si>
    <t>CARAMANTA</t>
  </si>
  <si>
    <t>Total CARAMANTA</t>
  </si>
  <si>
    <t>CAREPA</t>
  </si>
  <si>
    <t>Total CAREPA</t>
  </si>
  <si>
    <t>CARMEN DE VIBORAL</t>
  </si>
  <si>
    <t>Total CARMEN DE VIBORAL</t>
  </si>
  <si>
    <t>CAROLINA</t>
  </si>
  <si>
    <t>Total CAROLINA</t>
  </si>
  <si>
    <t>CAUCASIA</t>
  </si>
  <si>
    <t>Total CAUCASIA</t>
  </si>
  <si>
    <t>CHIGORODO</t>
  </si>
  <si>
    <t>Total CHIGORODO</t>
  </si>
  <si>
    <t>CISNEROS</t>
  </si>
  <si>
    <t>Total CISNEROS</t>
  </si>
  <si>
    <t>COCORNA</t>
  </si>
  <si>
    <t>Total COCORNA</t>
  </si>
  <si>
    <t>CONCEPCION</t>
  </si>
  <si>
    <t>Total CONCEPCION</t>
  </si>
  <si>
    <t>CONCORDIA</t>
  </si>
  <si>
    <t>Total CONCORDIA</t>
  </si>
  <si>
    <t>COPACABANA</t>
  </si>
  <si>
    <t>Total COPACABANA</t>
  </si>
  <si>
    <t>DABEIBA</t>
  </si>
  <si>
    <t>Total DABEIBA</t>
  </si>
  <si>
    <t>DON MATIAS</t>
  </si>
  <si>
    <t>Total DON MATIAS</t>
  </si>
  <si>
    <t>EBEJICO</t>
  </si>
  <si>
    <t>Total EBEJICO</t>
  </si>
  <si>
    <t>EL BAGRE</t>
  </si>
  <si>
    <t>Total EL BAGRE</t>
  </si>
  <si>
    <t>ENTRERRIOS</t>
  </si>
  <si>
    <t>Total ENTRERRIOS</t>
  </si>
  <si>
    <t>ENVIGADO</t>
  </si>
  <si>
    <t>Total ENVIGADO</t>
  </si>
  <si>
    <t>FREDONIA</t>
  </si>
  <si>
    <t>Total FREDONIA</t>
  </si>
  <si>
    <t>FRONTINO</t>
  </si>
  <si>
    <t>Total FRONTINO</t>
  </si>
  <si>
    <t>GIRALDO</t>
  </si>
  <si>
    <t>Total GIRALDO</t>
  </si>
  <si>
    <t>GIRARDOTA</t>
  </si>
  <si>
    <t>Total GIRARDOTA</t>
  </si>
  <si>
    <t>GOMEZ PLATA</t>
  </si>
  <si>
    <t>Total GOMEZ PLATA</t>
  </si>
  <si>
    <t>GRANADA</t>
  </si>
  <si>
    <t>Total GRANADA</t>
  </si>
  <si>
    <t>GUADALUPE</t>
  </si>
  <si>
    <t>Total GUADALUPE</t>
  </si>
  <si>
    <t>GUARNE</t>
  </si>
  <si>
    <t>Total GUARNE</t>
  </si>
  <si>
    <t>GUATAPE</t>
  </si>
  <si>
    <t>Total GUATAPE</t>
  </si>
  <si>
    <t>HELICONIA</t>
  </si>
  <si>
    <t>Total HELICONIA</t>
  </si>
  <si>
    <t>HISPANIA</t>
  </si>
  <si>
    <t>Total HISPANIA</t>
  </si>
  <si>
    <t>ITAGUI</t>
  </si>
  <si>
    <t>Total ITAGUI</t>
  </si>
  <si>
    <t>ITUANGO</t>
  </si>
  <si>
    <t>Total ITUANGO</t>
  </si>
  <si>
    <t>JARDIN</t>
  </si>
  <si>
    <t>Total JARDIN</t>
  </si>
  <si>
    <t>JERICO</t>
  </si>
  <si>
    <t>Total JERICO</t>
  </si>
  <si>
    <t>LA CEJA</t>
  </si>
  <si>
    <t>Total LA CEJA</t>
  </si>
  <si>
    <t>LA ESTRELLA</t>
  </si>
  <si>
    <t>Total LA ESTRELLA</t>
  </si>
  <si>
    <t>LA PINTADA</t>
  </si>
  <si>
    <t>Total LA PINTADA</t>
  </si>
  <si>
    <t>LA UNION</t>
  </si>
  <si>
    <t>Total LA UNION</t>
  </si>
  <si>
    <t>LIBORINA</t>
  </si>
  <si>
    <t>Total LIBORINA</t>
  </si>
  <si>
    <t>MACEO</t>
  </si>
  <si>
    <t>Total MACEO</t>
  </si>
  <si>
    <t>MARINILLA</t>
  </si>
  <si>
    <t>Total MARINILLA</t>
  </si>
  <si>
    <t>MONTEBELLO</t>
  </si>
  <si>
    <t>Total MONTEBELLO</t>
  </si>
  <si>
    <t>MURINDO</t>
  </si>
  <si>
    <t>Total MURINDO</t>
  </si>
  <si>
    <t>MUTATA</t>
  </si>
  <si>
    <t>Total MUTATA</t>
  </si>
  <si>
    <t>NARIÑO</t>
  </si>
  <si>
    <t>Total NARIÑO</t>
  </si>
  <si>
    <t>NECOCLI</t>
  </si>
  <si>
    <t>Total NECOCLI</t>
  </si>
  <si>
    <t>NECHI</t>
  </si>
  <si>
    <t>Total NECHI</t>
  </si>
  <si>
    <t>OLAYA</t>
  </si>
  <si>
    <t>Total OLAYA</t>
  </si>
  <si>
    <t>PEÑOL</t>
  </si>
  <si>
    <t>Total PEÑOL</t>
  </si>
  <si>
    <t>PEQUE</t>
  </si>
  <si>
    <t>Total PEQUE</t>
  </si>
  <si>
    <t>PUEBLORRICO</t>
  </si>
  <si>
    <t>Total PUEBLORRICO</t>
  </si>
  <si>
    <t>PUERTO BERRIO</t>
  </si>
  <si>
    <t>Total PUERTO BERRIO</t>
  </si>
  <si>
    <t>PUERTO NARE</t>
  </si>
  <si>
    <t>Total PUERTO NARE</t>
  </si>
  <si>
    <t>PUERTO TRIUNFO</t>
  </si>
  <si>
    <t>Total PUERTO TRIUNFO</t>
  </si>
  <si>
    <t>REMEDIOS</t>
  </si>
  <si>
    <t>Total REMEDIOS</t>
  </si>
  <si>
    <t>RETIRO</t>
  </si>
  <si>
    <t>Total RETIRO</t>
  </si>
  <si>
    <t>RIONEGRO</t>
  </si>
  <si>
    <t>Total RIONEGRO</t>
  </si>
  <si>
    <t>SABANALARGA</t>
  </si>
  <si>
    <t>Total SABANALARGA</t>
  </si>
  <si>
    <t>SABANETA</t>
  </si>
  <si>
    <t>Total SABANETA</t>
  </si>
  <si>
    <t>SALGAR</t>
  </si>
  <si>
    <t>Total SALGAR</t>
  </si>
  <si>
    <t>SAN ANDRES</t>
  </si>
  <si>
    <t>Total SAN ANDRES</t>
  </si>
  <si>
    <t>SAN CARLOS</t>
  </si>
  <si>
    <t>Total SAN CARLOS</t>
  </si>
  <si>
    <t>SAN FRANCISCO</t>
  </si>
  <si>
    <t>Total SAN FRANCISCO</t>
  </si>
  <si>
    <t>SAN JERONIMO</t>
  </si>
  <si>
    <t>Total SAN JERONIMO</t>
  </si>
  <si>
    <t>SAN JOSE DE LA MONTANA</t>
  </si>
  <si>
    <t>Total SAN JOSE DE LA MONTANA</t>
  </si>
  <si>
    <t>SAN JUAN DE URABA</t>
  </si>
  <si>
    <t>Total SAN JUAN DE URABA</t>
  </si>
  <si>
    <t>SAN LUIS</t>
  </si>
  <si>
    <t>Total SAN LUIS</t>
  </si>
  <si>
    <t>SAN PEDRO</t>
  </si>
  <si>
    <t>Total SAN PEDRO</t>
  </si>
  <si>
    <t>SAN PEDRO DE URABA</t>
  </si>
  <si>
    <t>Total SAN PEDRO DE URABA</t>
  </si>
  <si>
    <t>SAN RAFAEL</t>
  </si>
  <si>
    <t>Total SAN RAFAEL</t>
  </si>
  <si>
    <t>SAN ROQUE</t>
  </si>
  <si>
    <t>Total SAN ROQUE</t>
  </si>
  <si>
    <t>SAN VICENTE</t>
  </si>
  <si>
    <t>Total SAN VICENTE</t>
  </si>
  <si>
    <t>SANTA BARBARA</t>
  </si>
  <si>
    <t>Total SANTA BARBARA</t>
  </si>
  <si>
    <t>SANTA ROSA DE OSOS</t>
  </si>
  <si>
    <t>Total SANTA ROSA DE OSOS</t>
  </si>
  <si>
    <t>SANTO DOMINGO</t>
  </si>
  <si>
    <t>Total SANTO DOMINGO</t>
  </si>
  <si>
    <t>SANTUARIO</t>
  </si>
  <si>
    <t>Total SANTUARIO</t>
  </si>
  <si>
    <t>SEGOVIA</t>
  </si>
  <si>
    <t>Total SEGOVIA</t>
  </si>
  <si>
    <t>SONSON</t>
  </si>
  <si>
    <t>Total SONSON</t>
  </si>
  <si>
    <t>SOPETRAN</t>
  </si>
  <si>
    <t>Total SOPETRAN</t>
  </si>
  <si>
    <t>TAMESIS</t>
  </si>
  <si>
    <t>Total TAMESIS</t>
  </si>
  <si>
    <t>TARAZA</t>
  </si>
  <si>
    <t>Total TARAZA</t>
  </si>
  <si>
    <t>TARSO</t>
  </si>
  <si>
    <t>Total TARSO</t>
  </si>
  <si>
    <t>TITIRIBI</t>
  </si>
  <si>
    <t>Total TITIRIBI</t>
  </si>
  <si>
    <t>TOLEDO</t>
  </si>
  <si>
    <t>Total TOLEDO</t>
  </si>
  <si>
    <t>TURBO</t>
  </si>
  <si>
    <t>EPS031</t>
  </si>
  <si>
    <t>SELVASALUD</t>
  </si>
  <si>
    <t>Total TURBO</t>
  </si>
  <si>
    <t>URAMITA</t>
  </si>
  <si>
    <t>Total URAMITA</t>
  </si>
  <si>
    <t>URRAO</t>
  </si>
  <si>
    <t>Total URRAO</t>
  </si>
  <si>
    <t>VALDIVIA</t>
  </si>
  <si>
    <t>Total VALDIVIA</t>
  </si>
  <si>
    <t>VALPARAISO</t>
  </si>
  <si>
    <t>Total VALPARAISO</t>
  </si>
  <si>
    <t>VEGACHI</t>
  </si>
  <si>
    <t>Total VEGACHI</t>
  </si>
  <si>
    <t>VENECIA</t>
  </si>
  <si>
    <t>Total VENECIA</t>
  </si>
  <si>
    <t>VIGIA DEL FUERTE</t>
  </si>
  <si>
    <t>Total VIGIA DEL FUERTE</t>
  </si>
  <si>
    <t>YALI</t>
  </si>
  <si>
    <t>Total YALI</t>
  </si>
  <si>
    <t>YARUMAL</t>
  </si>
  <si>
    <t>Total YARUMAL</t>
  </si>
  <si>
    <t>YOLOMBO</t>
  </si>
  <si>
    <t>Total YOLOMBO</t>
  </si>
  <si>
    <t>YONDO</t>
  </si>
  <si>
    <t>Total YONDO</t>
  </si>
  <si>
    <t>ZARAGOZA</t>
  </si>
  <si>
    <t>Total ZARAGOZA</t>
  </si>
  <si>
    <t>Total general</t>
  </si>
  <si>
    <t>DIRECCIÓN SECCIONAL DE SALUD Y PROTECCIÓN SOCIAL DE ANTIOQUIA</t>
  </si>
  <si>
    <t>DIRECCIÓN DE ATENCIÓN A LAS PERSONAS - ASEGURAMIENTO</t>
  </si>
  <si>
    <t xml:space="preserve">APLICACIÓN DE LA RESOLUCIÓN DE GIRO DIRECTO  N. 064635 DEL 31 DE OCTUBRE DE 2012, LA CUAL ADOPTA EL DECRETO 1713 Y LA RESOLUCIÓN 2409 DE 2012 DEL MINISTERIO DE SALUD Y PROTECCIÓN SOCIAL                                                                                                                                                                                                                 </t>
  </si>
  <si>
    <t xml:space="preserve">PAGO  A LAS IPS SEGUN LMA DEL MES DE NOVIEMBRE DE 2014 </t>
  </si>
  <si>
    <t>NIT IPS</t>
  </si>
  <si>
    <t>NOMBRE IPS A TRANSFERIR RECURSOS</t>
  </si>
  <si>
    <t>Total</t>
  </si>
  <si>
    <t>CUENTA BANCARIA</t>
  </si>
  <si>
    <t>BANCO</t>
  </si>
  <si>
    <t>RADICADOS</t>
  </si>
  <si>
    <t>N. DE COMPROBANTE DE EGRESO 43000/</t>
  </si>
  <si>
    <t>FECHA COMPROBANTE DE EGRESO</t>
  </si>
  <si>
    <t>201400064717</t>
  </si>
  <si>
    <t>43/57253</t>
  </si>
  <si>
    <t>201400064718</t>
  </si>
  <si>
    <t>43/57254</t>
  </si>
  <si>
    <t>201400064719</t>
  </si>
  <si>
    <t>43/57255</t>
  </si>
  <si>
    <t>201400064720</t>
  </si>
  <si>
    <t>43/57394</t>
  </si>
  <si>
    <t>201400064827</t>
  </si>
  <si>
    <t>43/57465</t>
  </si>
  <si>
    <t>201400064721</t>
  </si>
  <si>
    <t>43/57396</t>
  </si>
  <si>
    <t>201400064826</t>
  </si>
  <si>
    <t>43/57495</t>
  </si>
  <si>
    <t>201400064722</t>
  </si>
  <si>
    <t>43/57399</t>
  </si>
  <si>
    <t>201400064828</t>
  </si>
  <si>
    <t>43/57471</t>
  </si>
  <si>
    <t>201400064723</t>
  </si>
  <si>
    <t>43/57397</t>
  </si>
  <si>
    <t>201400064829</t>
  </si>
  <si>
    <t>43/57469</t>
  </si>
  <si>
    <t>201400064724</t>
  </si>
  <si>
    <t>43/57375</t>
  </si>
  <si>
    <t>201400065567</t>
  </si>
  <si>
    <t>43/57613</t>
  </si>
  <si>
    <t>201400065568</t>
  </si>
  <si>
    <t>43/57622</t>
  </si>
  <si>
    <t>201400064830</t>
  </si>
  <si>
    <t>43/57472</t>
  </si>
  <si>
    <t>201400064725</t>
  </si>
  <si>
    <t>43/57414</t>
  </si>
  <si>
    <t>201400064831</t>
  </si>
  <si>
    <t>43/57474</t>
  </si>
  <si>
    <t>201400064726</t>
  </si>
  <si>
    <t>43/57371</t>
  </si>
  <si>
    <t>201400064832</t>
  </si>
  <si>
    <t>43/57452</t>
  </si>
  <si>
    <t>,</t>
  </si>
  <si>
    <t>201400064727</t>
  </si>
  <si>
    <t>43/57363</t>
  </si>
  <si>
    <t>201400064728</t>
  </si>
  <si>
    <t>43/57446</t>
  </si>
  <si>
    <t>201400064729</t>
  </si>
  <si>
    <t>43/57448</t>
  </si>
  <si>
    <t>201400064730</t>
  </si>
  <si>
    <t>43/57447</t>
  </si>
  <si>
    <t>201400064731</t>
  </si>
  <si>
    <t>43/57444</t>
  </si>
  <si>
    <t>201400064732</t>
  </si>
  <si>
    <t>43/57445</t>
  </si>
  <si>
    <t>201400065569</t>
  </si>
  <si>
    <t>43/57503</t>
  </si>
  <si>
    <t>201400064733</t>
  </si>
  <si>
    <t>43/57365</t>
  </si>
  <si>
    <t>201400065570</t>
  </si>
  <si>
    <t>43/57517</t>
  </si>
  <si>
    <t>43/57752</t>
  </si>
  <si>
    <t>43/57746</t>
  </si>
  <si>
    <t>43/57740</t>
  </si>
  <si>
    <t>201400064734</t>
  </si>
  <si>
    <t>43/57400</t>
  </si>
  <si>
    <t>201400064735</t>
  </si>
  <si>
    <t>43/57426</t>
  </si>
  <si>
    <t>201400064833</t>
  </si>
  <si>
    <t>43/57477</t>
  </si>
  <si>
    <t>201400064736</t>
  </si>
  <si>
    <t>43/57377</t>
  </si>
  <si>
    <t>201400064737</t>
  </si>
  <si>
    <t>43/57402</t>
  </si>
  <si>
    <t>201400064738</t>
  </si>
  <si>
    <t>43/57382</t>
  </si>
  <si>
    <t>201400065571</t>
  </si>
  <si>
    <t>43/57617</t>
  </si>
  <si>
    <t>201400064739</t>
  </si>
  <si>
    <t>43/57413</t>
  </si>
  <si>
    <t>201400064740</t>
  </si>
  <si>
    <t>43/57374</t>
  </si>
  <si>
    <t>201400064834</t>
  </si>
  <si>
    <t>43/57454</t>
  </si>
  <si>
    <t>201400064741</t>
  </si>
  <si>
    <t>43/57439</t>
  </si>
  <si>
    <t>201400064835</t>
  </si>
  <si>
    <t>43/57486</t>
  </si>
  <si>
    <t>201400064742</t>
  </si>
  <si>
    <t>43/57427</t>
  </si>
  <si>
    <t>201400065572</t>
  </si>
  <si>
    <t>43/57631</t>
  </si>
  <si>
    <t>201400065573</t>
  </si>
  <si>
    <t>43/57509</t>
  </si>
  <si>
    <t>201400064836</t>
  </si>
  <si>
    <t>43/57470</t>
  </si>
  <si>
    <t>201400064743</t>
  </si>
  <si>
    <t>43/57436</t>
  </si>
  <si>
    <t>201400064744</t>
  </si>
  <si>
    <t>43/57378</t>
  </si>
  <si>
    <t>201400064745</t>
  </si>
  <si>
    <t>43/57407</t>
  </si>
  <si>
    <t>201400064746</t>
  </si>
  <si>
    <t>43/57408</t>
  </si>
  <si>
    <t>201400064747</t>
  </si>
  <si>
    <t>43/57392</t>
  </si>
  <si>
    <t>201400064748</t>
  </si>
  <si>
    <t>43/57433</t>
  </si>
  <si>
    <t>201400064749</t>
  </si>
  <si>
    <t>43/57443</t>
  </si>
  <si>
    <t>201400064751</t>
  </si>
  <si>
    <t>43/57418</t>
  </si>
  <si>
    <t>201400065574</t>
  </si>
  <si>
    <t>43/57626</t>
  </si>
  <si>
    <t>201400064752</t>
  </si>
  <si>
    <t>43/57432</t>
  </si>
  <si>
    <t>201400064753</t>
  </si>
  <si>
    <t>43/57370</t>
  </si>
  <si>
    <t>201400065575</t>
  </si>
  <si>
    <t>43/57501</t>
  </si>
  <si>
    <t>43/57741</t>
  </si>
  <si>
    <t>43/57732</t>
  </si>
  <si>
    <t>201400064837</t>
  </si>
  <si>
    <t>43/57450</t>
  </si>
  <si>
    <t>201400064754</t>
  </si>
  <si>
    <t>43/57389</t>
  </si>
  <si>
    <t>201400065576</t>
  </si>
  <si>
    <t>43/57505</t>
  </si>
  <si>
    <t>43/57736</t>
  </si>
  <si>
    <t>201400064755</t>
  </si>
  <si>
    <t>43/57372</t>
  </si>
  <si>
    <t>201400064756</t>
  </si>
  <si>
    <t>43/57440</t>
  </si>
  <si>
    <t>201400065577</t>
  </si>
  <si>
    <t>43/57633</t>
  </si>
  <si>
    <t>201400064757</t>
  </si>
  <si>
    <t>43/57423</t>
  </si>
  <si>
    <t>201400065578</t>
  </si>
  <si>
    <t>43/57628</t>
  </si>
  <si>
    <t>201400064758</t>
  </si>
  <si>
    <t>43/57409</t>
  </si>
  <si>
    <t>201400065579</t>
  </si>
  <si>
    <t>43/57624</t>
  </si>
  <si>
    <t>201400064759</t>
  </si>
  <si>
    <t>43/57380</t>
  </si>
  <si>
    <t>201400065580</t>
  </si>
  <si>
    <t>43/57502</t>
  </si>
  <si>
    <t>201400064838</t>
  </si>
  <si>
    <t>43/57453</t>
  </si>
  <si>
    <t>201400064760</t>
  </si>
  <si>
    <t>43/57431</t>
  </si>
  <si>
    <t>201400064761</t>
  </si>
  <si>
    <t>43/57419</t>
  </si>
  <si>
    <t>201400064762</t>
  </si>
  <si>
    <t>43/57435</t>
  </si>
  <si>
    <t>201400065581</t>
  </si>
  <si>
    <t>43/57514</t>
  </si>
  <si>
    <t>201400064839</t>
  </si>
  <si>
    <t>43/57482</t>
  </si>
  <si>
    <t>201400064763</t>
  </si>
  <si>
    <t>43/57405</t>
  </si>
  <si>
    <t>201400064750</t>
  </si>
  <si>
    <t>43/57384</t>
  </si>
  <si>
    <t>201400064764</t>
  </si>
  <si>
    <t>43/57422</t>
  </si>
  <si>
    <t>201400065582</t>
  </si>
  <si>
    <t>43/57511</t>
  </si>
  <si>
    <t>201400064840</t>
  </si>
  <si>
    <t>43/57476</t>
  </si>
  <si>
    <t>201400065583</t>
  </si>
  <si>
    <t>43/57630</t>
  </si>
  <si>
    <t>201400064765</t>
  </si>
  <si>
    <t>43/57383</t>
  </si>
  <si>
    <t>201400064766</t>
  </si>
  <si>
    <t>43/57430</t>
  </si>
  <si>
    <t>201400064767</t>
  </si>
  <si>
    <t>43/57424</t>
  </si>
  <si>
    <t>.</t>
  </si>
  <si>
    <t>201400064768</t>
  </si>
  <si>
    <t>43/57393</t>
  </si>
  <si>
    <t>201400064769</t>
  </si>
  <si>
    <t>43/57404</t>
  </si>
  <si>
    <t>201400064770</t>
  </si>
  <si>
    <t>43/57415</t>
  </si>
  <si>
    <t>201400064771</t>
  </si>
  <si>
    <t>43/57442</t>
  </si>
  <si>
    <t>201400064841</t>
  </si>
  <si>
    <t>43/57488</t>
  </si>
  <si>
    <t>201400064772</t>
  </si>
  <si>
    <t>43/57362</t>
  </si>
  <si>
    <t>201400064773</t>
  </si>
  <si>
    <t>43/57410</t>
  </si>
  <si>
    <t>201400064774</t>
  </si>
  <si>
    <t>43/57411</t>
  </si>
  <si>
    <t>201400065584</t>
  </si>
  <si>
    <t>43/57510</t>
  </si>
  <si>
    <t>201400064842</t>
  </si>
  <si>
    <t>43/57459</t>
  </si>
  <si>
    <t>201400064775</t>
  </si>
  <si>
    <t>43/57395</t>
  </si>
  <si>
    <t>201400065585</t>
  </si>
  <si>
    <t>43/57621</t>
  </si>
  <si>
    <t>201400064776</t>
  </si>
  <si>
    <t>43/57381</t>
  </si>
  <si>
    <t>201400064777</t>
  </si>
  <si>
    <t>43/57369</t>
  </si>
  <si>
    <t>201400064778</t>
  </si>
  <si>
    <t>43/57403</t>
  </si>
  <si>
    <t>201400064779</t>
  </si>
  <si>
    <t>43/57420</t>
  </si>
  <si>
    <t>201400064780</t>
  </si>
  <si>
    <t>43/57388</t>
  </si>
  <si>
    <t>201400064781</t>
  </si>
  <si>
    <t>43/57441</t>
  </si>
  <si>
    <t>201400065586</t>
  </si>
  <si>
    <t>43/57516</t>
  </si>
  <si>
    <t>201400064782</t>
  </si>
  <si>
    <t>43/57387</t>
  </si>
  <si>
    <t>201400065587</t>
  </si>
  <si>
    <t>43/57504</t>
  </si>
  <si>
    <t>43/57734</t>
  </si>
  <si>
    <t>201400064783</t>
  </si>
  <si>
    <t>43/57417</t>
  </si>
  <si>
    <t>201400065588</t>
  </si>
  <si>
    <t>43/57625</t>
  </si>
  <si>
    <t>201400064784</t>
  </si>
  <si>
    <t>43/57364</t>
  </si>
  <si>
    <t>201400065589</t>
  </si>
  <si>
    <t>43/57512</t>
  </si>
  <si>
    <t>43/57751</t>
  </si>
  <si>
    <t>43/57745</t>
  </si>
  <si>
    <t>43/57749</t>
  </si>
  <si>
    <t>43/57739</t>
  </si>
  <si>
    <t>201400064843</t>
  </si>
  <si>
    <t>43/57498</t>
  </si>
  <si>
    <t>201400064785</t>
  </si>
  <si>
    <t>43/57434</t>
  </si>
  <si>
    <t>201400064786</t>
  </si>
  <si>
    <t>43/57386</t>
  </si>
  <si>
    <t>201400065590</t>
  </si>
  <si>
    <t>43/57618</t>
  </si>
  <si>
    <t>201400064787</t>
  </si>
  <si>
    <t>43/57412</t>
  </si>
  <si>
    <t>201400064844</t>
  </si>
  <si>
    <t>43/57473</t>
  </si>
  <si>
    <t>201400064788</t>
  </si>
  <si>
    <t>43/57391</t>
  </si>
  <si>
    <t>201400064845</t>
  </si>
  <si>
    <t>43/57461</t>
  </si>
  <si>
    <t>201400065591</t>
  </si>
  <si>
    <t>43/57620</t>
  </si>
  <si>
    <t>201400064789</t>
  </si>
  <si>
    <t>43/57361</t>
  </si>
  <si>
    <t>43/57747</t>
  </si>
  <si>
    <t>43/57742</t>
  </si>
  <si>
    <t>43/57733</t>
  </si>
  <si>
    <t>201400064790</t>
  </si>
  <si>
    <t>43/57390</t>
  </si>
  <si>
    <t>201400065592</t>
  </si>
  <si>
    <t>43/57619</t>
  </si>
  <si>
    <t>201400064791</t>
  </si>
  <si>
    <t>43/57429</t>
  </si>
  <si>
    <t>201400065593</t>
  </si>
  <si>
    <t>43/57632</t>
  </si>
  <si>
    <t>201400064792</t>
  </si>
  <si>
    <t>43/57437</t>
  </si>
  <si>
    <t>201400064846</t>
  </si>
  <si>
    <t>43/57485</t>
  </si>
  <si>
    <t>201400064793</t>
  </si>
  <si>
    <t>43/57421</t>
  </si>
  <si>
    <t>201400065594</t>
  </si>
  <si>
    <t>43/57627</t>
  </si>
  <si>
    <t>201400064794</t>
  </si>
  <si>
    <t>43/57425</t>
  </si>
  <si>
    <t>201400065595</t>
  </si>
  <si>
    <t>43/57629</t>
  </si>
  <si>
    <t>201400064795</t>
  </si>
  <si>
    <t>43/57379</t>
  </si>
  <si>
    <t>201400065596</t>
  </si>
  <si>
    <t>43/57616</t>
  </si>
  <si>
    <t>201400064796</t>
  </si>
  <si>
    <t>43/57401</t>
  </si>
  <si>
    <t>201400064797</t>
  </si>
  <si>
    <t>43/57368</t>
  </si>
  <si>
    <t>201400064798</t>
  </si>
  <si>
    <t>43/57373</t>
  </si>
  <si>
    <t>201400065597</t>
  </si>
  <si>
    <t>43/57612</t>
  </si>
  <si>
    <t>SAN JOSE DE LA MONTAÑA</t>
  </si>
  <si>
    <t>201400064799</t>
  </si>
  <si>
    <t>43/57367</t>
  </si>
  <si>
    <t>201400064800</t>
  </si>
  <si>
    <t>43/57366</t>
  </si>
  <si>
    <t>201400064801</t>
  </si>
  <si>
    <t>43/57438</t>
  </si>
  <si>
    <t>201400064802</t>
  </si>
  <si>
    <t>43/57428</t>
  </si>
  <si>
    <t>201400064803</t>
  </si>
  <si>
    <t>43/57406</t>
  </si>
  <si>
    <t>201400065598</t>
  </si>
  <si>
    <t>43/57623</t>
  </si>
  <si>
    <t>201400064804</t>
  </si>
  <si>
    <t>43/57385</t>
  </si>
  <si>
    <t>201400064805</t>
  </si>
  <si>
    <t>43/57416</t>
  </si>
  <si>
    <t>201400064806</t>
  </si>
  <si>
    <t>43/57376</t>
  </si>
  <si>
    <t>201400064847</t>
  </si>
  <si>
    <t>43/57455</t>
  </si>
  <si>
    <t>43/57614</t>
  </si>
  <si>
    <t>201400064807</t>
  </si>
  <si>
    <t>43/57398</t>
  </si>
  <si>
    <t>201400064808</t>
  </si>
  <si>
    <t>43/57478</t>
  </si>
  <si>
    <t>201400064809</t>
  </si>
  <si>
    <t>43/57479</t>
  </si>
  <si>
    <t>201400064810</t>
  </si>
  <si>
    <t>43/57468</t>
  </si>
  <si>
    <t>201400065599</t>
  </si>
  <si>
    <t>43/57508</t>
  </si>
  <si>
    <t>201400064848</t>
  </si>
  <si>
    <t>43/57494</t>
  </si>
  <si>
    <t>201400064811</t>
  </si>
  <si>
    <t>43/57456</t>
  </si>
  <si>
    <t>43/57615</t>
  </si>
  <si>
    <t>201400064812</t>
  </si>
  <si>
    <t>43/57460</t>
  </si>
  <si>
    <t>201400064813</t>
  </si>
  <si>
    <t>43/57493</t>
  </si>
  <si>
    <t>201400064849</t>
  </si>
  <si>
    <t>43/57466</t>
  </si>
  <si>
    <t>201400064814</t>
  </si>
  <si>
    <t>43/57497</t>
  </si>
  <si>
    <t>201400064850</t>
  </si>
  <si>
    <t>43/57500</t>
  </si>
  <si>
    <t>201400064851</t>
  </si>
  <si>
    <t>43/57484</t>
  </si>
  <si>
    <t>201400064815</t>
  </si>
  <si>
    <t>43/57475</t>
  </si>
  <si>
    <t>201400064816</t>
  </si>
  <si>
    <t>43/57458</t>
  </si>
  <si>
    <t>201400064817</t>
  </si>
  <si>
    <t>43/57467</t>
  </si>
  <si>
    <t>201400064818</t>
  </si>
  <si>
    <t>43/57463</t>
  </si>
  <si>
    <t>201400065600</t>
  </si>
  <si>
    <t>43/57506</t>
  </si>
  <si>
    <t>43/57748</t>
  </si>
  <si>
    <t>43/57753</t>
  </si>
  <si>
    <t>43/57755</t>
  </si>
  <si>
    <t>43/57754</t>
  </si>
  <si>
    <t>43/57750</t>
  </si>
  <si>
    <t>43/57744</t>
  </si>
  <si>
    <t>43/57738</t>
  </si>
  <si>
    <t>201400065601</t>
  </si>
  <si>
    <t>43/57515</t>
  </si>
  <si>
    <t>201400064852</t>
  </si>
  <si>
    <t>43/57487</t>
  </si>
  <si>
    <t>201400064819</t>
  </si>
  <si>
    <t>43/57451</t>
  </si>
  <si>
    <t>43/57737</t>
  </si>
  <si>
    <t>201400064853</t>
  </si>
  <si>
    <t>43/57462</t>
  </si>
  <si>
    <t>201400064820</t>
  </si>
  <si>
    <t>43/57481</t>
  </si>
  <si>
    <t>201400065602</t>
  </si>
  <si>
    <t>43/57513</t>
  </si>
  <si>
    <t>201400064821</t>
  </si>
  <si>
    <t>43/57489</t>
  </si>
  <si>
    <t>201400064822</t>
  </si>
  <si>
    <t>43/57457</t>
  </si>
  <si>
    <t>201400064823</t>
  </si>
  <si>
    <t>43/57449</t>
  </si>
  <si>
    <t>201400064824</t>
  </si>
  <si>
    <t>43/57491</t>
  </si>
  <si>
    <t>43/57743</t>
  </si>
  <si>
    <t>43/57735</t>
  </si>
  <si>
    <t>201400064825</t>
  </si>
  <si>
    <t>43/57490</t>
  </si>
  <si>
    <t>201400064854</t>
  </si>
  <si>
    <t>43/57499</t>
  </si>
  <si>
    <t>43/57480</t>
  </si>
  <si>
    <t>201400064855</t>
  </si>
  <si>
    <t>43/57496</t>
  </si>
  <si>
    <t>43/57483</t>
  </si>
  <si>
    <t>43/57492</t>
  </si>
  <si>
    <t>201400065603</t>
  </si>
  <si>
    <t>43/57507</t>
  </si>
  <si>
    <t>201400064856</t>
  </si>
  <si>
    <t>43/57464</t>
  </si>
  <si>
    <t>Nota: Las siguientes EPS S no han enviado información de la LMA del mes de Noviembre de 2014 a la fecha (Diciembre 3 de 2014)</t>
  </si>
  <si>
    <t>Elaboró:  Astrid Correa Zapata.  Diciembre 3 de 2014</t>
  </si>
  <si>
    <t>Profesional Universitaria</t>
  </si>
  <si>
    <t>Oficina Atención  a las Personas</t>
  </si>
  <si>
    <t>Secretaría Seccional de Salud</t>
  </si>
  <si>
    <t>corrreo: astrid.correa@antioquia.gov.co</t>
  </si>
  <si>
    <t>Tel. 3839432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</si>
</sst>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* #,##0.00_);_(* \(#,##0.00\);_(* &quot;-&quot;??_);_(@_)"/>
    <numFmt numFmtId="165" formatCode="_(* #,##0_);_(* \(#,##0\);_(* &quot;-&quot;??_);_(@_)"/>
    <numFmt numFmtId="166" formatCode="_(* #,##0_);_(* \(#,##0\);_(* &quot;-&quot;_);_(@_)"/>
    <numFmt numFmtId="167" formatCode="dd/mm/yyyy"/>
  </numFmts>
  <fonts count="14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rgb="FF000000"/>
      <name val="Calibri"/>
    </font>
    <font>
      <b/>
      <sz val="9.0"/>
      <color rgb="FF000000"/>
      <name val="Calibri"/>
    </font>
    <font>
      <b/>
      <sz val="8.0"/>
      <color rgb="FF000000"/>
      <name val="Arial"/>
    </font>
    <font>
      <b/>
      <sz val="9.0"/>
      <color rgb="FF000000"/>
      <name val="Arial"/>
    </font>
    <font>
      <sz val="10.0"/>
      <color theme="1"/>
      <name val="Arial"/>
    </font>
    <font>
      <b/>
      <sz val="11.0"/>
      <color theme="1"/>
      <name val="Calibri"/>
    </font>
    <font>
      <sz val="8.0"/>
      <color rgb="FF000000"/>
      <name val="Arial"/>
    </font>
    <font/>
    <font>
      <sz val="9.0"/>
      <color rgb="FF000000"/>
      <name val="Calibri"/>
    </font>
    <font>
      <sz val="9.0"/>
      <color theme="1"/>
      <name val="Calibri"/>
    </font>
    <font>
      <sz val="8.0"/>
      <color theme="1"/>
      <name val="Calibri"/>
    </font>
    <font>
      <b/>
      <sz val="9.0"/>
      <color theme="1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DBE5F1"/>
        <bgColor rgb="FFDBE5F1"/>
      </patternFill>
    </fill>
    <fill>
      <patternFill patternType="solid">
        <fgColor rgb="FFFFFFCC"/>
        <bgColor rgb="FFFFFFCC"/>
      </patternFill>
    </fill>
    <fill>
      <patternFill patternType="solid">
        <fgColor rgb="FF99CC00"/>
        <bgColor rgb="FF99CC00"/>
      </patternFill>
    </fill>
    <fill>
      <patternFill patternType="solid">
        <fgColor rgb="FFB6DDE8"/>
        <bgColor rgb="FFB6DDE8"/>
      </patternFill>
    </fill>
    <fill>
      <patternFill patternType="solid">
        <fgColor rgb="FFE36C09"/>
        <bgColor rgb="FFE36C09"/>
      </patternFill>
    </fill>
    <fill>
      <patternFill patternType="solid">
        <fgColor rgb="FFD6E3BC"/>
        <bgColor rgb="FFD6E3BC"/>
      </patternFill>
    </fill>
    <fill>
      <patternFill patternType="solid">
        <fgColor rgb="FFBFBFBF"/>
        <bgColor rgb="FFBFBFBF"/>
      </patternFill>
    </fill>
    <fill>
      <patternFill patternType="solid">
        <fgColor rgb="FF92D050"/>
        <bgColor rgb="FF92D050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</border>
    <border>
      <left/>
      <right/>
      <top/>
      <bottom/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164" xfId="0" applyFont="1" applyNumberFormat="1"/>
    <xf borderId="1" fillId="2" fontId="2" numFmtId="0" xfId="0" applyAlignment="1" applyBorder="1" applyFill="1" applyFont="1">
      <alignment horizontal="center" shrinkToFit="0" vertical="center" wrapText="1"/>
    </xf>
    <xf borderId="1" fillId="3" fontId="3" numFmtId="2" xfId="0" applyAlignment="1" applyBorder="1" applyFill="1" applyFont="1" applyNumberFormat="1">
      <alignment horizontal="center" shrinkToFit="0" vertical="center" wrapText="1"/>
    </xf>
    <xf borderId="1" fillId="4" fontId="4" numFmtId="0" xfId="0" applyAlignment="1" applyBorder="1" applyFill="1" applyFont="1">
      <alignment horizontal="center" shrinkToFit="0" vertical="center" wrapText="1"/>
    </xf>
    <xf borderId="1" fillId="5" fontId="5" numFmtId="16" xfId="0" applyAlignment="1" applyBorder="1" applyFill="1" applyFont="1" applyNumberFormat="1">
      <alignment horizontal="center" shrinkToFit="0" vertical="center" wrapText="1"/>
    </xf>
    <xf borderId="1" fillId="6" fontId="5" numFmtId="16" xfId="0" applyAlignment="1" applyBorder="1" applyFill="1" applyFont="1" applyNumberFormat="1">
      <alignment horizontal="center" shrinkToFit="0" vertical="center" wrapText="1"/>
    </xf>
    <xf borderId="1" fillId="7" fontId="5" numFmtId="16" xfId="0" applyAlignment="1" applyBorder="1" applyFill="1" applyFont="1" applyNumberFormat="1">
      <alignment horizontal="center" shrinkToFit="0" vertical="center" wrapText="1"/>
    </xf>
    <xf borderId="1" fillId="7" fontId="5" numFmtId="165" xfId="0" applyAlignment="1" applyBorder="1" applyFont="1" applyNumberFormat="1">
      <alignment horizontal="center" shrinkToFit="0" vertical="center" wrapText="1"/>
    </xf>
    <xf borderId="1" fillId="7" fontId="5" numFmtId="16" xfId="0" applyAlignment="1" applyBorder="1" applyFont="1" applyNumberFormat="1">
      <alignment shrinkToFit="0" vertical="center" wrapText="1"/>
    </xf>
    <xf borderId="1" fillId="8" fontId="5" numFmtId="16" xfId="0" applyAlignment="1" applyBorder="1" applyFill="1" applyFont="1" applyNumberFormat="1">
      <alignment horizontal="center" shrinkToFit="0" vertical="center" wrapText="1"/>
    </xf>
    <xf borderId="1" fillId="0" fontId="1" numFmtId="0" xfId="0" applyBorder="1" applyFont="1"/>
    <xf borderId="1" fillId="0" fontId="6" numFmtId="0" xfId="0" applyBorder="1" applyFont="1"/>
    <xf borderId="1" fillId="0" fontId="1" numFmtId="164" xfId="0" applyBorder="1" applyFont="1" applyNumberFormat="1"/>
    <xf borderId="1" fillId="0" fontId="7" numFmtId="0" xfId="0" applyBorder="1" applyFont="1"/>
    <xf borderId="1" fillId="0" fontId="8" numFmtId="0" xfId="0" applyBorder="1" applyFont="1"/>
    <xf borderId="1" fillId="0" fontId="4" numFmtId="0" xfId="0" applyBorder="1" applyFont="1"/>
    <xf borderId="1" fillId="0" fontId="7" numFmtId="164" xfId="0" applyBorder="1" applyFont="1" applyNumberFormat="1"/>
    <xf borderId="2" fillId="0" fontId="6" numFmtId="0" xfId="0" applyAlignment="1" applyBorder="1" applyFont="1">
      <alignment horizontal="left" shrinkToFit="0" wrapText="1"/>
    </xf>
    <xf borderId="2" fillId="0" fontId="9" numFmtId="0" xfId="0" applyBorder="1" applyFont="1"/>
    <xf borderId="3" fillId="0" fontId="7" numFmtId="0" xfId="0" applyAlignment="1" applyBorder="1" applyFont="1">
      <alignment horizontal="center" shrinkToFit="1" vertical="center" wrapText="0"/>
    </xf>
    <xf borderId="0" fillId="0" fontId="1" numFmtId="0" xfId="0" applyFont="1"/>
    <xf borderId="3" fillId="0" fontId="7" numFmtId="0" xfId="0" applyAlignment="1" applyBorder="1" applyFont="1">
      <alignment horizontal="center" shrinkToFit="0" vertical="center" wrapText="1"/>
    </xf>
    <xf borderId="1" fillId="0" fontId="10" numFmtId="0" xfId="0" applyAlignment="1" applyBorder="1" applyFont="1">
      <alignment horizontal="center" shrinkToFit="0" vertical="center" wrapText="1"/>
    </xf>
    <xf borderId="1" fillId="6" fontId="10" numFmtId="16" xfId="0" applyAlignment="1" applyBorder="1" applyFont="1" applyNumberFormat="1">
      <alignment horizontal="center" shrinkToFit="0" vertical="center" wrapText="1"/>
    </xf>
    <xf borderId="1" fillId="0" fontId="10" numFmtId="16" xfId="0" applyAlignment="1" applyBorder="1" applyFont="1" applyNumberFormat="1">
      <alignment shrinkToFit="0" vertical="center" wrapText="1"/>
    </xf>
    <xf borderId="1" fillId="0" fontId="10" numFmtId="16" xfId="0" applyAlignment="1" applyBorder="1" applyFont="1" applyNumberFormat="1">
      <alignment horizontal="center" shrinkToFit="0" vertical="center" wrapText="1"/>
    </xf>
    <xf borderId="1" fillId="0" fontId="10" numFmtId="1" xfId="0" applyAlignment="1" applyBorder="1" applyFont="1" applyNumberForma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0" fontId="11" numFmtId="0" xfId="0" applyBorder="1" applyFont="1"/>
    <xf borderId="1" fillId="0" fontId="11" numFmtId="164" xfId="0" applyAlignment="1" applyBorder="1" applyFont="1" applyNumberFormat="1">
      <alignment horizontal="center" shrinkToFit="0" vertical="center" wrapText="1"/>
    </xf>
    <xf borderId="1" fillId="0" fontId="11" numFmtId="164" xfId="0" applyBorder="1" applyFont="1" applyNumberFormat="1"/>
    <xf borderId="1" fillId="0" fontId="11" numFmtId="166" xfId="0" applyBorder="1" applyFont="1" applyNumberFormat="1"/>
    <xf borderId="1" fillId="0" fontId="11" numFmtId="3" xfId="0" applyBorder="1" applyFont="1" applyNumberFormat="1"/>
    <xf borderId="1" fillId="0" fontId="12" numFmtId="0" xfId="0" applyAlignment="1" applyBorder="1" applyFont="1">
      <alignment horizontal="center" shrinkToFit="1" vertical="center" wrapText="0"/>
    </xf>
    <xf borderId="1" fillId="0" fontId="11" numFmtId="1" xfId="0" applyAlignment="1" applyBorder="1" applyFont="1" applyNumberFormat="1">
      <alignment horizontal="center" vertical="center"/>
    </xf>
    <xf borderId="1" fillId="0" fontId="11" numFmtId="167" xfId="0" applyAlignment="1" applyBorder="1" applyFont="1" applyNumberFormat="1">
      <alignment horizontal="center" vertical="center"/>
    </xf>
    <xf borderId="1" fillId="0" fontId="11" numFmtId="167" xfId="0" applyAlignment="1" applyBorder="1" applyFont="1" applyNumberFormat="1">
      <alignment horizontal="center" shrinkToFit="0" vertical="center" wrapText="1"/>
    </xf>
    <xf borderId="1" fillId="0" fontId="11" numFmtId="0" xfId="0" applyAlignment="1" applyBorder="1" applyFont="1">
      <alignment horizontal="center"/>
    </xf>
    <xf borderId="1" fillId="0" fontId="11" numFmtId="1" xfId="0" applyAlignment="1" applyBorder="1" applyFont="1" applyNumberFormat="1">
      <alignment horizontal="center" shrinkToFit="0" vertical="center" wrapText="1"/>
    </xf>
    <xf borderId="4" fillId="9" fontId="1" numFmtId="0" xfId="0" applyBorder="1" applyFill="1" applyFont="1"/>
    <xf borderId="0" fillId="0" fontId="1" numFmtId="4" xfId="0" applyAlignment="1" applyFont="1" applyNumberFormat="1">
      <alignment horizontal="right"/>
    </xf>
    <xf borderId="0" fillId="0" fontId="7" numFmtId="0" xfId="0" applyFont="1"/>
    <xf borderId="0" fillId="0" fontId="11" numFmtId="164" xfId="0" applyAlignment="1" applyFont="1" applyNumberFormat="1">
      <alignment horizontal="center" shrinkToFit="0" vertical="center" wrapText="1"/>
    </xf>
    <xf borderId="0" fillId="0" fontId="13" numFmtId="0" xfId="0" applyFont="1"/>
  </cellXfs>
  <cellStyles count="1">
    <cellStyle xfId="0" name="Normal" builtinId="0"/>
  </cellStyles>
  <dxfs count="2">
    <dxf>
      <font/>
      <fill>
        <patternFill patternType="solid">
          <fgColor rgb="FFFFFF00"/>
          <bgColor rgb="FFFFFF00"/>
        </patternFill>
      </fill>
      <border/>
    </dxf>
    <dxf>
      <font>
        <color rgb="FF9C6500"/>
      </font>
      <fill>
        <patternFill patternType="solid">
          <fgColor rgb="FFFFEB9C"/>
          <bgColor rgb="FFFFEB9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 fitToPage="1"/>
  </sheetPr>
  <sheetViews>
    <sheetView workbookViewId="0"/>
  </sheetViews>
  <sheetFormatPr customHeight="1" defaultColWidth="14.43" defaultRowHeight="15.0" outlineLevelRow="2"/>
  <cols>
    <col customWidth="1" min="1" max="3" width="11.57"/>
    <col customWidth="1" min="4" max="4" width="20.0"/>
    <col customWidth="1" hidden="1" min="5" max="5" width="18.86"/>
    <col customWidth="1" hidden="1" min="6" max="6" width="10.29"/>
    <col customWidth="1" hidden="1" min="7" max="7" width="19.86"/>
    <col customWidth="1" hidden="1" min="8" max="8" width="18.29"/>
    <col customWidth="1" hidden="1" min="9" max="9" width="19.0"/>
    <col customWidth="1" hidden="1" min="10" max="10" width="18.71"/>
    <col customWidth="1" min="11" max="11" width="18.71"/>
    <col customWidth="1" min="12" max="12" width="25.29"/>
    <col customWidth="1" min="13" max="13" width="25.43"/>
    <col customWidth="1" min="14" max="14" width="7.86"/>
    <col customWidth="1" min="15" max="15" width="20.0"/>
    <col customWidth="1" min="16" max="17" width="19.71"/>
    <col customWidth="1" min="18" max="18" width="18.57"/>
    <col customWidth="1" min="19" max="19" width="22.0"/>
    <col customWidth="1" min="20" max="20" width="10.71"/>
    <col customWidth="1" min="21" max="21" width="16.0"/>
    <col customWidth="1" min="22" max="22" width="16.71"/>
    <col customWidth="1" min="23" max="26" width="10.71"/>
  </cols>
  <sheetData>
    <row r="1">
      <c r="F1" s="1"/>
      <c r="G1" s="1"/>
      <c r="H1" s="1"/>
      <c r="I1" s="1"/>
      <c r="J1" s="1"/>
      <c r="K1" s="1"/>
    </row>
    <row r="2" ht="75.7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4" t="s">
        <v>6</v>
      </c>
      <c r="H2" s="4" t="s">
        <v>7</v>
      </c>
      <c r="I2" s="4" t="s">
        <v>8</v>
      </c>
      <c r="J2" s="5" t="s">
        <v>9</v>
      </c>
      <c r="K2" s="6" t="s">
        <v>10</v>
      </c>
      <c r="L2" s="4" t="s">
        <v>11</v>
      </c>
      <c r="M2" s="7" t="s">
        <v>12</v>
      </c>
      <c r="N2" s="7" t="s">
        <v>13</v>
      </c>
      <c r="O2" s="8" t="s">
        <v>14</v>
      </c>
      <c r="P2" s="6" t="s">
        <v>15</v>
      </c>
      <c r="Q2" s="9" t="s">
        <v>16</v>
      </c>
      <c r="R2" s="9" t="s">
        <v>17</v>
      </c>
      <c r="S2" s="10" t="s">
        <v>18</v>
      </c>
    </row>
    <row r="3" outlineLevel="2">
      <c r="A3" s="11" t="s">
        <v>19</v>
      </c>
      <c r="B3" s="12" t="s">
        <v>20</v>
      </c>
      <c r="C3" s="11" t="s">
        <v>21</v>
      </c>
      <c r="D3" s="13">
        <v>8.79910080578E9</v>
      </c>
      <c r="E3" s="13">
        <v>7.5529743856E8</v>
      </c>
      <c r="F3" s="13">
        <f>+D3/D15</f>
        <v>0.9809126715</v>
      </c>
      <c r="G3" s="13" t="str">
        <f>VLOOKUP(A3,[1]Hoja1!$B$1:$F$126,3,0)</f>
        <v>#ERROR!</v>
      </c>
      <c r="H3" s="13" t="str">
        <f>VLOOKUP(A3,[1]Hoja1!$B$1:$F$126,2,0)</f>
        <v>#ERROR!</v>
      </c>
      <c r="I3" s="13" t="str">
        <f t="shared" ref="I3:I14" si="1">+G3/11</f>
        <v>#ERROR!</v>
      </c>
      <c r="J3" s="13" t="str">
        <f t="shared" ref="J3:J10" si="2">+F3*I3</f>
        <v>#ERROR!</v>
      </c>
      <c r="K3" s="13" t="str">
        <f t="shared" ref="K3:K10" si="3">+D3-P3</f>
        <v>#ERROR!</v>
      </c>
      <c r="L3" s="13" t="str">
        <f>VLOOKUP(A3,[1]Hoja1!$B$1:$F$126,5,0)</f>
        <v>#ERROR!</v>
      </c>
      <c r="M3" s="11" t="str">
        <f>VLOOKUP(A3,[1]Hoja1!$B$1:$F$126,4,0)</f>
        <v>#ERROR!</v>
      </c>
      <c r="N3" s="13"/>
      <c r="O3" s="13" t="str">
        <f t="shared" ref="O3:O11" si="4">+D3-J3</f>
        <v>#ERROR!</v>
      </c>
      <c r="P3" s="11" t="str">
        <f t="shared" ref="P3:P10" si="5">+ROUND(O3,0)</f>
        <v>#ERROR!</v>
      </c>
      <c r="Q3" s="13" t="str">
        <f t="shared" ref="Q3:Q10" si="6">+K3+P3</f>
        <v>#ERROR!</v>
      </c>
      <c r="R3" s="11"/>
      <c r="S3" s="11" t="str">
        <f t="shared" ref="S3:S14" si="7">+P3</f>
        <v>#ERROR!</v>
      </c>
    </row>
    <row r="4" outlineLevel="2">
      <c r="A4" s="11" t="s">
        <v>19</v>
      </c>
      <c r="B4" s="12" t="s">
        <v>22</v>
      </c>
      <c r="C4" s="11" t="s">
        <v>23</v>
      </c>
      <c r="D4" s="13">
        <v>8729712.87</v>
      </c>
      <c r="E4" s="13">
        <v>749341.32</v>
      </c>
      <c r="F4" s="13">
        <f>+D4/D15</f>
        <v>0.0009731773919</v>
      </c>
      <c r="G4" s="13" t="str">
        <f>VLOOKUP(A4,[1]Hoja1!$B$1:$F$126,3,0)</f>
        <v>#ERROR!</v>
      </c>
      <c r="H4" s="13" t="str">
        <f>VLOOKUP(A4,[1]Hoja1!$B$1:$F$126,2,0)</f>
        <v>#ERROR!</v>
      </c>
      <c r="I4" s="13" t="str">
        <f t="shared" si="1"/>
        <v>#ERROR!</v>
      </c>
      <c r="J4" s="13" t="str">
        <f t="shared" si="2"/>
        <v>#ERROR!</v>
      </c>
      <c r="K4" s="13" t="str">
        <f t="shared" si="3"/>
        <v>#ERROR!</v>
      </c>
      <c r="L4" s="13" t="str">
        <f>VLOOKUP(A4,[1]Hoja1!$B$1:$F$126,5,0)</f>
        <v>#ERROR!</v>
      </c>
      <c r="M4" s="11" t="str">
        <f>VLOOKUP(A4,[1]Hoja1!$B$1:$F$126,4,0)</f>
        <v>#ERROR!</v>
      </c>
      <c r="N4" s="13"/>
      <c r="O4" s="13" t="str">
        <f t="shared" si="4"/>
        <v>#ERROR!</v>
      </c>
      <c r="P4" s="11" t="str">
        <f t="shared" si="5"/>
        <v>#ERROR!</v>
      </c>
      <c r="Q4" s="13" t="str">
        <f t="shared" si="6"/>
        <v>#ERROR!</v>
      </c>
      <c r="R4" s="11"/>
      <c r="S4" s="11" t="str">
        <f t="shared" si="7"/>
        <v>#ERROR!</v>
      </c>
    </row>
    <row r="5" outlineLevel="2">
      <c r="A5" s="11" t="s">
        <v>19</v>
      </c>
      <c r="B5" s="12" t="s">
        <v>24</v>
      </c>
      <c r="C5" s="11" t="s">
        <v>25</v>
      </c>
      <c r="D5" s="13">
        <v>3.944406666E7</v>
      </c>
      <c r="E5" s="13">
        <v>3385800.8</v>
      </c>
      <c r="F5" s="13">
        <f>+D5/D15</f>
        <v>0.004397174854</v>
      </c>
      <c r="G5" s="13" t="str">
        <f>VLOOKUP(A5,[1]Hoja1!$B$1:$F$126,3,0)</f>
        <v>#ERROR!</v>
      </c>
      <c r="H5" s="13" t="str">
        <f>VLOOKUP(A5,[1]Hoja1!$B$1:$F$126,2,0)</f>
        <v>#ERROR!</v>
      </c>
      <c r="I5" s="13" t="str">
        <f t="shared" si="1"/>
        <v>#ERROR!</v>
      </c>
      <c r="J5" s="13" t="str">
        <f t="shared" si="2"/>
        <v>#ERROR!</v>
      </c>
      <c r="K5" s="13" t="str">
        <f t="shared" si="3"/>
        <v>#ERROR!</v>
      </c>
      <c r="L5" s="13" t="str">
        <f>VLOOKUP(A5,[1]Hoja1!$B$1:$F$126,5,0)</f>
        <v>#ERROR!</v>
      </c>
      <c r="M5" s="11" t="str">
        <f>VLOOKUP(A5,[1]Hoja1!$B$1:$F$126,4,0)</f>
        <v>#ERROR!</v>
      </c>
      <c r="N5" s="13"/>
      <c r="O5" s="13" t="str">
        <f t="shared" si="4"/>
        <v>#ERROR!</v>
      </c>
      <c r="P5" s="11" t="str">
        <f t="shared" si="5"/>
        <v>#ERROR!</v>
      </c>
      <c r="Q5" s="13" t="str">
        <f t="shared" si="6"/>
        <v>#ERROR!</v>
      </c>
      <c r="R5" s="11"/>
      <c r="S5" s="11" t="str">
        <f t="shared" si="7"/>
        <v>#ERROR!</v>
      </c>
    </row>
    <row r="6" outlineLevel="2">
      <c r="A6" s="11" t="s">
        <v>19</v>
      </c>
      <c r="B6" s="12" t="s">
        <v>26</v>
      </c>
      <c r="C6" s="11" t="s">
        <v>27</v>
      </c>
      <c r="D6" s="13">
        <v>0.0</v>
      </c>
      <c r="E6" s="13">
        <v>0.0</v>
      </c>
      <c r="F6" s="13">
        <f>+D6/D15</f>
        <v>0</v>
      </c>
      <c r="G6" s="13" t="str">
        <f>VLOOKUP(A6,[1]Hoja1!$B$1:$F$126,3,0)</f>
        <v>#ERROR!</v>
      </c>
      <c r="H6" s="13" t="str">
        <f>VLOOKUP(A6,[1]Hoja1!$B$1:$F$126,2,0)</f>
        <v>#ERROR!</v>
      </c>
      <c r="I6" s="13" t="str">
        <f t="shared" si="1"/>
        <v>#ERROR!</v>
      </c>
      <c r="J6" s="13" t="str">
        <f t="shared" si="2"/>
        <v>#ERROR!</v>
      </c>
      <c r="K6" s="13" t="str">
        <f t="shared" si="3"/>
        <v>#ERROR!</v>
      </c>
      <c r="L6" s="13" t="str">
        <f>VLOOKUP(A6,[1]Hoja1!$B$1:$F$126,5,0)</f>
        <v>#ERROR!</v>
      </c>
      <c r="M6" s="11" t="str">
        <f>VLOOKUP(A6,[1]Hoja1!$B$1:$F$126,4,0)</f>
        <v>#ERROR!</v>
      </c>
      <c r="N6" s="13"/>
      <c r="O6" s="13" t="str">
        <f t="shared" si="4"/>
        <v>#ERROR!</v>
      </c>
      <c r="P6" s="11" t="str">
        <f t="shared" si="5"/>
        <v>#ERROR!</v>
      </c>
      <c r="Q6" s="13" t="str">
        <f t="shared" si="6"/>
        <v>#ERROR!</v>
      </c>
      <c r="R6" s="11"/>
      <c r="S6" s="11" t="str">
        <f t="shared" si="7"/>
        <v>#ERROR!</v>
      </c>
    </row>
    <row r="7" outlineLevel="2">
      <c r="A7" s="11" t="s">
        <v>19</v>
      </c>
      <c r="B7" s="12" t="s">
        <v>28</v>
      </c>
      <c r="C7" s="11" t="s">
        <v>29</v>
      </c>
      <c r="D7" s="13">
        <v>394408.9</v>
      </c>
      <c r="E7" s="13">
        <v>33855.28</v>
      </c>
      <c r="F7" s="13">
        <f>+D7/D15</f>
        <v>0.00004396820724</v>
      </c>
      <c r="G7" s="13" t="str">
        <f>VLOOKUP(A7,[1]Hoja1!$B$1:$F$126,3,0)</f>
        <v>#ERROR!</v>
      </c>
      <c r="H7" s="13" t="str">
        <f>VLOOKUP(A7,[1]Hoja1!$B$1:$F$126,2,0)</f>
        <v>#ERROR!</v>
      </c>
      <c r="I7" s="13" t="str">
        <f t="shared" si="1"/>
        <v>#ERROR!</v>
      </c>
      <c r="J7" s="13" t="str">
        <f t="shared" si="2"/>
        <v>#ERROR!</v>
      </c>
      <c r="K7" s="13" t="str">
        <f t="shared" si="3"/>
        <v>#ERROR!</v>
      </c>
      <c r="L7" s="13" t="str">
        <f>VLOOKUP(A7,[1]Hoja1!$B$1:$F$126,5,0)</f>
        <v>#ERROR!</v>
      </c>
      <c r="M7" s="11" t="str">
        <f>VLOOKUP(A7,[1]Hoja1!$B$1:$F$126,4,0)</f>
        <v>#ERROR!</v>
      </c>
      <c r="N7" s="13"/>
      <c r="O7" s="13" t="str">
        <f t="shared" si="4"/>
        <v>#ERROR!</v>
      </c>
      <c r="P7" s="11" t="str">
        <f t="shared" si="5"/>
        <v>#ERROR!</v>
      </c>
      <c r="Q7" s="13" t="str">
        <f t="shared" si="6"/>
        <v>#ERROR!</v>
      </c>
      <c r="R7" s="11"/>
      <c r="S7" s="11" t="str">
        <f t="shared" si="7"/>
        <v>#ERROR!</v>
      </c>
    </row>
    <row r="8" outlineLevel="2">
      <c r="A8" s="11" t="s">
        <v>19</v>
      </c>
      <c r="B8" s="12" t="s">
        <v>30</v>
      </c>
      <c r="C8" s="11" t="s">
        <v>31</v>
      </c>
      <c r="D8" s="13">
        <v>2.160641893E7</v>
      </c>
      <c r="E8" s="13">
        <v>1854652.34</v>
      </c>
      <c r="F8" s="13">
        <f>+D8/D15</f>
        <v>0.00240865636</v>
      </c>
      <c r="G8" s="13" t="str">
        <f>VLOOKUP(A8,[1]Hoja1!$B$1:$F$126,3,0)</f>
        <v>#ERROR!</v>
      </c>
      <c r="H8" s="13" t="str">
        <f>VLOOKUP(A8,[1]Hoja1!$B$1:$F$126,2,0)</f>
        <v>#ERROR!</v>
      </c>
      <c r="I8" s="13" t="str">
        <f t="shared" si="1"/>
        <v>#ERROR!</v>
      </c>
      <c r="J8" s="13" t="str">
        <f t="shared" si="2"/>
        <v>#ERROR!</v>
      </c>
      <c r="K8" s="13" t="str">
        <f t="shared" si="3"/>
        <v>#ERROR!</v>
      </c>
      <c r="L8" s="13" t="str">
        <f>VLOOKUP(A8,[1]Hoja1!$B$1:$F$126,5,0)</f>
        <v>#ERROR!</v>
      </c>
      <c r="M8" s="11" t="str">
        <f>VLOOKUP(A8,[1]Hoja1!$B$1:$F$126,4,0)</f>
        <v>#ERROR!</v>
      </c>
      <c r="N8" s="13"/>
      <c r="O8" s="13" t="str">
        <f t="shared" si="4"/>
        <v>#ERROR!</v>
      </c>
      <c r="P8" s="11" t="str">
        <f t="shared" si="5"/>
        <v>#ERROR!</v>
      </c>
      <c r="Q8" s="13" t="str">
        <f t="shared" si="6"/>
        <v>#ERROR!</v>
      </c>
      <c r="R8" s="11"/>
      <c r="S8" s="11" t="str">
        <f t="shared" si="7"/>
        <v>#ERROR!</v>
      </c>
    </row>
    <row r="9" outlineLevel="2">
      <c r="A9" s="11" t="s">
        <v>19</v>
      </c>
      <c r="B9" s="12" t="s">
        <v>32</v>
      </c>
      <c r="C9" s="11" t="s">
        <v>33</v>
      </c>
      <c r="D9" s="13">
        <v>3.090892062E7</v>
      </c>
      <c r="E9" s="13">
        <v>2653160.71</v>
      </c>
      <c r="F9" s="13">
        <f>+D9/D15</f>
        <v>0.003445687527</v>
      </c>
      <c r="G9" s="13" t="str">
        <f>VLOOKUP(A9,[1]Hoja1!$B$1:$F$126,3,0)</f>
        <v>#ERROR!</v>
      </c>
      <c r="H9" s="13" t="str">
        <f>VLOOKUP(A9,[1]Hoja1!$B$1:$F$126,2,0)</f>
        <v>#ERROR!</v>
      </c>
      <c r="I9" s="13" t="str">
        <f t="shared" si="1"/>
        <v>#ERROR!</v>
      </c>
      <c r="J9" s="13" t="str">
        <f t="shared" si="2"/>
        <v>#ERROR!</v>
      </c>
      <c r="K9" s="13" t="str">
        <f t="shared" si="3"/>
        <v>#ERROR!</v>
      </c>
      <c r="L9" s="13" t="str">
        <f>VLOOKUP(A9,[1]Hoja1!$B$1:$F$126,5,0)</f>
        <v>#ERROR!</v>
      </c>
      <c r="M9" s="11" t="str">
        <f>VLOOKUP(A9,[1]Hoja1!$B$1:$F$126,4,0)</f>
        <v>#ERROR!</v>
      </c>
      <c r="N9" s="13"/>
      <c r="O9" s="13" t="str">
        <f t="shared" si="4"/>
        <v>#ERROR!</v>
      </c>
      <c r="P9" s="11" t="str">
        <f t="shared" si="5"/>
        <v>#ERROR!</v>
      </c>
      <c r="Q9" s="13" t="str">
        <f t="shared" si="6"/>
        <v>#ERROR!</v>
      </c>
      <c r="R9" s="11"/>
      <c r="S9" s="11" t="str">
        <f t="shared" si="7"/>
        <v>#ERROR!</v>
      </c>
    </row>
    <row r="10" outlineLevel="2">
      <c r="A10" s="11" t="s">
        <v>19</v>
      </c>
      <c r="B10" s="12" t="s">
        <v>34</v>
      </c>
      <c r="C10" s="11" t="s">
        <v>35</v>
      </c>
      <c r="D10" s="13">
        <v>2.4682618E7</v>
      </c>
      <c r="E10" s="13">
        <v>2118707.19</v>
      </c>
      <c r="F10" s="13">
        <f>+D10/D15</f>
        <v>0.002751587156</v>
      </c>
      <c r="G10" s="13" t="str">
        <f>VLOOKUP(A10,[1]Hoja1!$B$1:$F$126,3,0)</f>
        <v>#ERROR!</v>
      </c>
      <c r="H10" s="13" t="str">
        <f>VLOOKUP(A10,[1]Hoja1!$B$1:$F$126,2,0)</f>
        <v>#ERROR!</v>
      </c>
      <c r="I10" s="13" t="str">
        <f t="shared" si="1"/>
        <v>#ERROR!</v>
      </c>
      <c r="J10" s="13" t="str">
        <f t="shared" si="2"/>
        <v>#ERROR!</v>
      </c>
      <c r="K10" s="13" t="str">
        <f t="shared" si="3"/>
        <v>#ERROR!</v>
      </c>
      <c r="L10" s="13" t="str">
        <f>VLOOKUP(A10,[1]Hoja1!$B$1:$F$126,5,0)</f>
        <v>#ERROR!</v>
      </c>
      <c r="M10" s="11" t="str">
        <f>VLOOKUP(A10,[1]Hoja1!$B$1:$F$126,4,0)</f>
        <v>#ERROR!</v>
      </c>
      <c r="N10" s="13"/>
      <c r="O10" s="13" t="str">
        <f t="shared" si="4"/>
        <v>#ERROR!</v>
      </c>
      <c r="P10" s="11" t="str">
        <f t="shared" si="5"/>
        <v>#ERROR!</v>
      </c>
      <c r="Q10" s="13" t="str">
        <f t="shared" si="6"/>
        <v>#ERROR!</v>
      </c>
      <c r="R10" s="11"/>
      <c r="S10" s="11" t="str">
        <f t="shared" si="7"/>
        <v>#ERROR!</v>
      </c>
    </row>
    <row r="11" outlineLevel="2">
      <c r="A11" s="11" t="s">
        <v>19</v>
      </c>
      <c r="B11" s="12" t="s">
        <v>36</v>
      </c>
      <c r="C11" s="11" t="s">
        <v>37</v>
      </c>
      <c r="D11" s="13">
        <v>39042.1</v>
      </c>
      <c r="E11" s="13">
        <v>3351.3</v>
      </c>
      <c r="F11" s="13">
        <f>+D11/D15</f>
        <v>0.000004352364117</v>
      </c>
      <c r="G11" s="13" t="str">
        <f>VLOOKUP(A11,[1]Hoja1!$B$1:$F$126,3,0)</f>
        <v>#ERROR!</v>
      </c>
      <c r="H11" s="13" t="str">
        <f>VLOOKUP(A11,[1]Hoja1!$B$1:$F$126,2,0)</f>
        <v>#ERROR!</v>
      </c>
      <c r="I11" s="13" t="str">
        <f t="shared" si="1"/>
        <v>#ERROR!</v>
      </c>
      <c r="J11" s="13">
        <f>+D11</f>
        <v>39042.1</v>
      </c>
      <c r="K11" s="13">
        <f>+D11-R11</f>
        <v>39042.1</v>
      </c>
      <c r="L11" s="13" t="str">
        <f>VLOOKUP(A11,[1]Hoja1!$B$1:$F$126,5,0)</f>
        <v>#ERROR!</v>
      </c>
      <c r="M11" s="11" t="str">
        <f>VLOOKUP(A11,[1]Hoja1!$B$1:$F$126,4,0)</f>
        <v>#ERROR!</v>
      </c>
      <c r="N11" s="13"/>
      <c r="O11" s="13">
        <f t="shared" si="4"/>
        <v>0</v>
      </c>
      <c r="P11" s="11"/>
      <c r="Q11" s="13">
        <f>+K11+R11</f>
        <v>39042.1</v>
      </c>
      <c r="R11" s="13">
        <f>+ROUND(O11,0)</f>
        <v>0</v>
      </c>
      <c r="S11" s="11" t="str">
        <f t="shared" si="7"/>
        <v/>
      </c>
    </row>
    <row r="12" outlineLevel="2">
      <c r="A12" s="11" t="s">
        <v>19</v>
      </c>
      <c r="B12" s="12" t="s">
        <v>38</v>
      </c>
      <c r="C12" s="11" t="s">
        <v>39</v>
      </c>
      <c r="D12" s="13">
        <v>553398.05</v>
      </c>
      <c r="E12" s="13">
        <v>47502.6</v>
      </c>
      <c r="F12" s="13">
        <f>+D12/D15</f>
        <v>0.00006169211737</v>
      </c>
      <c r="G12" s="13" t="str">
        <f>VLOOKUP(A12,[1]Hoja1!$B$1:$F$126,3,0)</f>
        <v>#ERROR!</v>
      </c>
      <c r="H12" s="13" t="str">
        <f>VLOOKUP(A12,[1]Hoja1!$B$1:$F$126,2,0)</f>
        <v>#ERROR!</v>
      </c>
      <c r="I12" s="13" t="str">
        <f t="shared" si="1"/>
        <v>#ERROR!</v>
      </c>
      <c r="J12" s="13" t="str">
        <f t="shared" ref="J12:J14" si="8">+F12*I12</f>
        <v>#ERROR!</v>
      </c>
      <c r="K12" s="13" t="str">
        <f t="shared" ref="K12:K14" si="9">+D12-P12</f>
        <v>#ERROR!</v>
      </c>
      <c r="L12" s="13" t="str">
        <f>VLOOKUP(A12,[1]Hoja1!$B$1:$F$126,5,0)</f>
        <v>#ERROR!</v>
      </c>
      <c r="M12" s="11" t="str">
        <f>VLOOKUP(A12,[1]Hoja1!$B$1:$F$126,4,0)</f>
        <v>#ERROR!</v>
      </c>
      <c r="N12" s="13"/>
      <c r="O12" s="13" t="str">
        <f>+D12-J12+23861.9</f>
        <v>#ERROR!</v>
      </c>
      <c r="P12" s="11" t="str">
        <f t="shared" ref="P12:P14" si="10">+ROUND(O12,0)</f>
        <v>#ERROR!</v>
      </c>
      <c r="Q12" s="13" t="str">
        <f t="shared" ref="Q12:Q14" si="11">+K12+P12</f>
        <v>#ERROR!</v>
      </c>
      <c r="R12" s="11"/>
      <c r="S12" s="11" t="str">
        <f t="shared" si="7"/>
        <v>#ERROR!</v>
      </c>
    </row>
    <row r="13" outlineLevel="2">
      <c r="A13" s="11" t="s">
        <v>19</v>
      </c>
      <c r="B13" s="12" t="s">
        <v>40</v>
      </c>
      <c r="C13" s="11" t="s">
        <v>41</v>
      </c>
      <c r="D13" s="13">
        <v>1.529983368E7</v>
      </c>
      <c r="E13" s="13">
        <v>1313307.51</v>
      </c>
      <c r="F13" s="13">
        <f>+D13/D15</f>
        <v>0.001705606182</v>
      </c>
      <c r="G13" s="13" t="str">
        <f>VLOOKUP(A13,[1]Hoja1!$B$1:$F$126,3,0)</f>
        <v>#ERROR!</v>
      </c>
      <c r="H13" s="13" t="str">
        <f>VLOOKUP(A13,[1]Hoja1!$B$1:$F$126,2,0)</f>
        <v>#ERROR!</v>
      </c>
      <c r="I13" s="13" t="str">
        <f t="shared" si="1"/>
        <v>#ERROR!</v>
      </c>
      <c r="J13" s="13" t="str">
        <f t="shared" si="8"/>
        <v>#ERROR!</v>
      </c>
      <c r="K13" s="13" t="str">
        <f t="shared" si="9"/>
        <v>#ERROR!</v>
      </c>
      <c r="L13" s="13" t="str">
        <f>VLOOKUP(A13,[1]Hoja1!$B$1:$F$126,5,0)</f>
        <v>#ERROR!</v>
      </c>
      <c r="M13" s="11" t="str">
        <f>VLOOKUP(A13,[1]Hoja1!$B$1:$F$126,4,0)</f>
        <v>#ERROR!</v>
      </c>
      <c r="N13" s="13"/>
      <c r="O13" s="13" t="str">
        <f t="shared" ref="O13:O14" si="12">+D13-J13</f>
        <v>#ERROR!</v>
      </c>
      <c r="P13" s="11" t="str">
        <f t="shared" si="10"/>
        <v>#ERROR!</v>
      </c>
      <c r="Q13" s="13" t="str">
        <f t="shared" si="11"/>
        <v>#ERROR!</v>
      </c>
      <c r="R13" s="11"/>
      <c r="S13" s="11" t="str">
        <f t="shared" si="7"/>
        <v>#ERROR!</v>
      </c>
    </row>
    <row r="14" outlineLevel="2">
      <c r="A14" s="11" t="s">
        <v>19</v>
      </c>
      <c r="B14" s="12" t="s">
        <v>42</v>
      </c>
      <c r="C14" s="11" t="s">
        <v>43</v>
      </c>
      <c r="D14" s="13">
        <v>2.956102941E7</v>
      </c>
      <c r="E14" s="13">
        <v>2537460.39</v>
      </c>
      <c r="F14" s="13">
        <f>+D14/D15</f>
        <v>0.003295426314</v>
      </c>
      <c r="G14" s="13" t="str">
        <f>VLOOKUP(A14,[1]Hoja1!$B$1:$F$126,3,0)</f>
        <v>#ERROR!</v>
      </c>
      <c r="H14" s="13" t="str">
        <f>VLOOKUP(A14,[1]Hoja1!$B$1:$F$126,2,0)</f>
        <v>#ERROR!</v>
      </c>
      <c r="I14" s="13" t="str">
        <f t="shared" si="1"/>
        <v>#ERROR!</v>
      </c>
      <c r="J14" s="13" t="str">
        <f t="shared" si="8"/>
        <v>#ERROR!</v>
      </c>
      <c r="K14" s="13" t="str">
        <f t="shared" si="9"/>
        <v>#ERROR!</v>
      </c>
      <c r="L14" s="13" t="str">
        <f>VLOOKUP(A14,[1]Hoja1!$B$1:$F$126,5,0)</f>
        <v>#ERROR!</v>
      </c>
      <c r="M14" s="11" t="str">
        <f>VLOOKUP(A14,[1]Hoja1!$B$1:$F$126,4,0)</f>
        <v>#ERROR!</v>
      </c>
      <c r="N14" s="13"/>
      <c r="O14" s="13" t="str">
        <f t="shared" si="12"/>
        <v>#ERROR!</v>
      </c>
      <c r="P14" s="11" t="str">
        <f t="shared" si="10"/>
        <v>#ERROR!</v>
      </c>
      <c r="Q14" s="13" t="str">
        <f t="shared" si="11"/>
        <v>#ERROR!</v>
      </c>
      <c r="R14" s="11"/>
      <c r="S14" s="11" t="str">
        <f t="shared" si="7"/>
        <v>#ERROR!</v>
      </c>
    </row>
    <row r="15" outlineLevel="1">
      <c r="A15" s="14" t="s">
        <v>44</v>
      </c>
      <c r="B15" s="12"/>
      <c r="C15" s="11"/>
      <c r="D15" s="13">
        <f t="shared" ref="D15:F15" si="13">SUBTOTAL(9,D3:D14)</f>
        <v>8970320255</v>
      </c>
      <c r="E15" s="13">
        <f t="shared" si="13"/>
        <v>769994578</v>
      </c>
      <c r="F15" s="13">
        <f t="shared" si="13"/>
        <v>1</v>
      </c>
      <c r="G15" s="13"/>
      <c r="H15" s="13"/>
      <c r="I15" s="13"/>
      <c r="J15" s="13" t="str">
        <f t="shared" ref="J15:L15" si="14">SUBTOTAL(9,J3:J14)</f>
        <v>#ERROR!</v>
      </c>
      <c r="K15" s="13" t="str">
        <f t="shared" si="14"/>
        <v>#ERROR!</v>
      </c>
      <c r="L15" s="13" t="str">
        <f t="shared" si="14"/>
        <v>#ERROR!</v>
      </c>
      <c r="M15" s="11"/>
      <c r="N15" s="13"/>
      <c r="O15" s="13" t="str">
        <f t="shared" ref="O15:Q15" si="15">SUBTOTAL(9,O3:O14)</f>
        <v>#ERROR!</v>
      </c>
      <c r="P15" s="11" t="str">
        <f t="shared" si="15"/>
        <v>#ERROR!</v>
      </c>
      <c r="Q15" s="13" t="str">
        <f t="shared" si="15"/>
        <v>#ERROR!</v>
      </c>
      <c r="R15" s="11"/>
      <c r="S15" s="11" t="str">
        <f>SUBTOTAL(9,S3:S14)</f>
        <v>#ERROR!</v>
      </c>
    </row>
    <row r="16" outlineLevel="2">
      <c r="A16" s="11" t="s">
        <v>45</v>
      </c>
      <c r="B16" s="12" t="s">
        <v>20</v>
      </c>
      <c r="C16" s="11" t="s">
        <v>21</v>
      </c>
      <c r="D16" s="13">
        <v>6.895461163E7</v>
      </c>
      <c r="E16" s="13">
        <v>3143034.54</v>
      </c>
      <c r="F16" s="13">
        <f>+D16/D23</f>
        <v>0.7324257706</v>
      </c>
      <c r="G16" s="13" t="str">
        <f>VLOOKUP(A16,[1]Hoja1!$B$1:$F$126,3,0)</f>
        <v>#ERROR!</v>
      </c>
      <c r="H16" s="13" t="str">
        <f>VLOOKUP(A16,[1]Hoja1!$B$1:$F$126,2,0)</f>
        <v>#ERROR!</v>
      </c>
      <c r="I16" s="13" t="str">
        <f t="shared" ref="I16:I22" si="16">+G16/11</f>
        <v>#ERROR!</v>
      </c>
      <c r="J16" s="13" t="str">
        <f t="shared" ref="J16:J22" si="17">+F16*I16</f>
        <v>#ERROR!</v>
      </c>
      <c r="K16" s="13">
        <v>0.0</v>
      </c>
      <c r="L16" s="13" t="str">
        <f>VLOOKUP(A16,[1]Hoja1!$B$1:$F$126,5,0)</f>
        <v>#ERROR!</v>
      </c>
      <c r="M16" s="11" t="str">
        <f>VLOOKUP(A16,[1]Hoja1!$B$1:$F$126,4,0)</f>
        <v>#ERROR!</v>
      </c>
      <c r="N16" s="13"/>
      <c r="O16" s="13" t="str">
        <f t="shared" ref="O16:O22" si="18">+D16-J16</f>
        <v>#ERROR!</v>
      </c>
      <c r="P16" s="11" t="str">
        <f t="shared" ref="P16:P17" si="19">+ROUND(O16,0)</f>
        <v>#ERROR!</v>
      </c>
      <c r="Q16" s="13" t="str">
        <f t="shared" ref="Q16:Q17" si="20">+K16+P16</f>
        <v>#ERROR!</v>
      </c>
      <c r="R16" s="11"/>
      <c r="S16" s="11" t="str">
        <f t="shared" ref="S16:S22" si="21">+P16</f>
        <v>#ERROR!</v>
      </c>
    </row>
    <row r="17" outlineLevel="2">
      <c r="A17" s="11" t="s">
        <v>45</v>
      </c>
      <c r="B17" s="12" t="s">
        <v>46</v>
      </c>
      <c r="C17" s="11" t="s">
        <v>47</v>
      </c>
      <c r="D17" s="13">
        <v>729820.49</v>
      </c>
      <c r="E17" s="13">
        <v>33266.1</v>
      </c>
      <c r="F17" s="13">
        <f>+D17/D23</f>
        <v>0.007752046196</v>
      </c>
      <c r="G17" s="13" t="str">
        <f>VLOOKUP(A17,[1]Hoja1!$B$1:$F$126,3,0)</f>
        <v>#ERROR!</v>
      </c>
      <c r="H17" s="13" t="str">
        <f>VLOOKUP(A17,[1]Hoja1!$B$1:$F$126,2,0)</f>
        <v>#ERROR!</v>
      </c>
      <c r="I17" s="13" t="str">
        <f t="shared" si="16"/>
        <v>#ERROR!</v>
      </c>
      <c r="J17" s="13" t="str">
        <f t="shared" si="17"/>
        <v>#ERROR!</v>
      </c>
      <c r="K17" s="13">
        <v>0.0</v>
      </c>
      <c r="L17" s="13" t="str">
        <f>VLOOKUP(A17,[1]Hoja1!$B$1:$F$126,5,0)</f>
        <v>#ERROR!</v>
      </c>
      <c r="M17" s="11" t="str">
        <f>VLOOKUP(A17,[1]Hoja1!$B$1:$F$126,4,0)</f>
        <v>#ERROR!</v>
      </c>
      <c r="N17" s="13"/>
      <c r="O17" s="13" t="str">
        <f t="shared" si="18"/>
        <v>#ERROR!</v>
      </c>
      <c r="P17" s="11" t="str">
        <f t="shared" si="19"/>
        <v>#ERROR!</v>
      </c>
      <c r="Q17" s="13" t="str">
        <f t="shared" si="20"/>
        <v>#ERROR!</v>
      </c>
      <c r="R17" s="11"/>
      <c r="S17" s="11" t="str">
        <f t="shared" si="21"/>
        <v>#ERROR!</v>
      </c>
    </row>
    <row r="18" outlineLevel="2">
      <c r="A18" s="11" t="s">
        <v>45</v>
      </c>
      <c r="B18" s="12" t="s">
        <v>24</v>
      </c>
      <c r="C18" s="11" t="s">
        <v>25</v>
      </c>
      <c r="D18" s="13">
        <v>9977.0</v>
      </c>
      <c r="E18" s="13">
        <v>454.76</v>
      </c>
      <c r="F18" s="13">
        <f>+D18/D23</f>
        <v>0.0001059742306</v>
      </c>
      <c r="G18" s="13" t="str">
        <f>VLOOKUP(A18,[1]Hoja1!$B$1:$F$126,3,0)</f>
        <v>#ERROR!</v>
      </c>
      <c r="H18" s="13" t="str">
        <f>VLOOKUP(A18,[1]Hoja1!$B$1:$F$126,2,0)</f>
        <v>#ERROR!</v>
      </c>
      <c r="I18" s="13" t="str">
        <f t="shared" si="16"/>
        <v>#ERROR!</v>
      </c>
      <c r="J18" s="13" t="str">
        <f t="shared" si="17"/>
        <v>#ERROR!</v>
      </c>
      <c r="K18" s="13" t="str">
        <f>+D18-R18</f>
        <v>#ERROR!</v>
      </c>
      <c r="L18" s="13" t="str">
        <f>VLOOKUP(A18,[1]Hoja1!$B$1:$F$126,5,0)</f>
        <v>#ERROR!</v>
      </c>
      <c r="M18" s="11" t="str">
        <f>VLOOKUP(A18,[1]Hoja1!$B$1:$F$126,4,0)</f>
        <v>#ERROR!</v>
      </c>
      <c r="N18" s="13"/>
      <c r="O18" s="13" t="str">
        <f t="shared" si="18"/>
        <v>#ERROR!</v>
      </c>
      <c r="P18" s="11"/>
      <c r="Q18" s="13" t="str">
        <f t="shared" ref="Q18:Q21" si="22">+K18+R18</f>
        <v>#ERROR!</v>
      </c>
      <c r="R18" s="11" t="str">
        <f t="shared" ref="R18:R21" si="23">+ROUND(O18,0)</f>
        <v>#ERROR!</v>
      </c>
      <c r="S18" s="11" t="str">
        <f t="shared" si="21"/>
        <v/>
      </c>
    </row>
    <row r="19" outlineLevel="2">
      <c r="A19" s="11" t="s">
        <v>45</v>
      </c>
      <c r="B19" s="12" t="s">
        <v>32</v>
      </c>
      <c r="C19" s="11" t="s">
        <v>33</v>
      </c>
      <c r="D19" s="13">
        <v>25181.59</v>
      </c>
      <c r="E19" s="13">
        <v>1147.81</v>
      </c>
      <c r="F19" s="13">
        <f>+D19/D23</f>
        <v>0.0002674751554</v>
      </c>
      <c r="G19" s="13" t="str">
        <f>VLOOKUP(A19,[1]Hoja1!$B$1:$F$126,3,0)</f>
        <v>#ERROR!</v>
      </c>
      <c r="H19" s="13" t="str">
        <f>VLOOKUP(A19,[1]Hoja1!$B$1:$F$126,2,0)</f>
        <v>#ERROR!</v>
      </c>
      <c r="I19" s="13" t="str">
        <f t="shared" si="16"/>
        <v>#ERROR!</v>
      </c>
      <c r="J19" s="13" t="str">
        <f t="shared" si="17"/>
        <v>#ERROR!</v>
      </c>
      <c r="K19" s="13">
        <v>0.0</v>
      </c>
      <c r="L19" s="13" t="str">
        <f>VLOOKUP(A19,[1]Hoja1!$B$1:$F$126,5,0)</f>
        <v>#ERROR!</v>
      </c>
      <c r="M19" s="11" t="str">
        <f>VLOOKUP(A19,[1]Hoja1!$B$1:$F$126,4,0)</f>
        <v>#ERROR!</v>
      </c>
      <c r="N19" s="13"/>
      <c r="O19" s="13" t="str">
        <f t="shared" si="18"/>
        <v>#ERROR!</v>
      </c>
      <c r="P19" s="11"/>
      <c r="Q19" s="13" t="str">
        <f t="shared" si="22"/>
        <v>#ERROR!</v>
      </c>
      <c r="R19" s="11" t="str">
        <f t="shared" si="23"/>
        <v>#ERROR!</v>
      </c>
      <c r="S19" s="11" t="str">
        <f t="shared" si="21"/>
        <v/>
      </c>
    </row>
    <row r="20" outlineLevel="2">
      <c r="A20" s="11" t="s">
        <v>45</v>
      </c>
      <c r="B20" s="12" t="s">
        <v>34</v>
      </c>
      <c r="C20" s="11" t="s">
        <v>35</v>
      </c>
      <c r="D20" s="13">
        <v>69328.25</v>
      </c>
      <c r="E20" s="13">
        <v>3160.07</v>
      </c>
      <c r="F20" s="13">
        <f>+D20/D23</f>
        <v>0.0007363945026</v>
      </c>
      <c r="G20" s="13" t="str">
        <f>VLOOKUP(A20,[1]Hoja1!$B$1:$F$126,3,0)</f>
        <v>#ERROR!</v>
      </c>
      <c r="H20" s="13" t="str">
        <f>VLOOKUP(A20,[1]Hoja1!$B$1:$F$126,2,0)</f>
        <v>#ERROR!</v>
      </c>
      <c r="I20" s="13" t="str">
        <f t="shared" si="16"/>
        <v>#ERROR!</v>
      </c>
      <c r="J20" s="13" t="str">
        <f t="shared" si="17"/>
        <v>#ERROR!</v>
      </c>
      <c r="K20" s="13">
        <v>0.0</v>
      </c>
      <c r="L20" s="13" t="str">
        <f>VLOOKUP(A20,[1]Hoja1!$B$1:$F$126,5,0)</f>
        <v>#ERROR!</v>
      </c>
      <c r="M20" s="11" t="str">
        <f>VLOOKUP(A20,[1]Hoja1!$B$1:$F$126,4,0)</f>
        <v>#ERROR!</v>
      </c>
      <c r="N20" s="13"/>
      <c r="O20" s="13" t="str">
        <f t="shared" si="18"/>
        <v>#ERROR!</v>
      </c>
      <c r="P20" s="11"/>
      <c r="Q20" s="13" t="str">
        <f t="shared" si="22"/>
        <v>#ERROR!</v>
      </c>
      <c r="R20" s="11" t="str">
        <f t="shared" si="23"/>
        <v>#ERROR!</v>
      </c>
      <c r="S20" s="11" t="str">
        <f t="shared" si="21"/>
        <v/>
      </c>
    </row>
    <row r="21" ht="15.75" customHeight="1" outlineLevel="2">
      <c r="A21" s="11" t="s">
        <v>45</v>
      </c>
      <c r="B21" s="12" t="s">
        <v>42</v>
      </c>
      <c r="C21" s="11" t="s">
        <v>43</v>
      </c>
      <c r="D21" s="13">
        <v>51015.15</v>
      </c>
      <c r="E21" s="13">
        <v>2325.33</v>
      </c>
      <c r="F21" s="13">
        <f>+D21/D23</f>
        <v>0.0005418754405</v>
      </c>
      <c r="G21" s="13" t="str">
        <f>VLOOKUP(A21,[1]Hoja1!$B$1:$F$126,3,0)</f>
        <v>#ERROR!</v>
      </c>
      <c r="H21" s="13" t="str">
        <f>VLOOKUP(A21,[1]Hoja1!$B$1:$F$126,2,0)</f>
        <v>#ERROR!</v>
      </c>
      <c r="I21" s="13" t="str">
        <f t="shared" si="16"/>
        <v>#ERROR!</v>
      </c>
      <c r="J21" s="13" t="str">
        <f t="shared" si="17"/>
        <v>#ERROR!</v>
      </c>
      <c r="K21" s="13">
        <v>0.0</v>
      </c>
      <c r="L21" s="13" t="str">
        <f>VLOOKUP(A21,[1]Hoja1!$B$1:$F$126,5,0)</f>
        <v>#ERROR!</v>
      </c>
      <c r="M21" s="11" t="str">
        <f>VLOOKUP(A21,[1]Hoja1!$B$1:$F$126,4,0)</f>
        <v>#ERROR!</v>
      </c>
      <c r="N21" s="13"/>
      <c r="O21" s="13" t="str">
        <f t="shared" si="18"/>
        <v>#ERROR!</v>
      </c>
      <c r="P21" s="11"/>
      <c r="Q21" s="13" t="str">
        <f t="shared" si="22"/>
        <v>#ERROR!</v>
      </c>
      <c r="R21" s="11" t="str">
        <f t="shared" si="23"/>
        <v>#ERROR!</v>
      </c>
      <c r="S21" s="11" t="str">
        <f t="shared" si="21"/>
        <v/>
      </c>
    </row>
    <row r="22" ht="15.75" customHeight="1" outlineLevel="2">
      <c r="A22" s="11" t="s">
        <v>45</v>
      </c>
      <c r="B22" s="12" t="s">
        <v>48</v>
      </c>
      <c r="C22" s="11" t="s">
        <v>49</v>
      </c>
      <c r="D22" s="13">
        <v>2.430559489E7</v>
      </c>
      <c r="E22" s="13">
        <v>1107878.39</v>
      </c>
      <c r="F22" s="13">
        <f>+D22/D23</f>
        <v>0.2581704638</v>
      </c>
      <c r="G22" s="13" t="str">
        <f>VLOOKUP(A22,[1]Hoja1!$B$1:$F$126,3,0)</f>
        <v>#ERROR!</v>
      </c>
      <c r="H22" s="13" t="str">
        <f>VLOOKUP(A22,[1]Hoja1!$B$1:$F$126,2,0)</f>
        <v>#ERROR!</v>
      </c>
      <c r="I22" s="13" t="str">
        <f t="shared" si="16"/>
        <v>#ERROR!</v>
      </c>
      <c r="J22" s="13" t="str">
        <f t="shared" si="17"/>
        <v>#ERROR!</v>
      </c>
      <c r="K22" s="13">
        <v>0.0</v>
      </c>
      <c r="L22" s="13" t="str">
        <f>VLOOKUP(A22,[1]Hoja1!$B$1:$F$126,5,0)</f>
        <v>#ERROR!</v>
      </c>
      <c r="M22" s="11" t="str">
        <f>VLOOKUP(A22,[1]Hoja1!$B$1:$F$126,4,0)</f>
        <v>#ERROR!</v>
      </c>
      <c r="N22" s="13"/>
      <c r="O22" s="13" t="str">
        <f t="shared" si="18"/>
        <v>#ERROR!</v>
      </c>
      <c r="P22" s="11" t="str">
        <f>+ROUND(O22,0)</f>
        <v>#ERROR!</v>
      </c>
      <c r="Q22" s="13" t="str">
        <f>+K22+P22</f>
        <v>#ERROR!</v>
      </c>
      <c r="R22" s="11"/>
      <c r="S22" s="11" t="str">
        <f t="shared" si="21"/>
        <v>#ERROR!</v>
      </c>
    </row>
    <row r="23" ht="15.75" customHeight="1" outlineLevel="1">
      <c r="A23" s="14" t="s">
        <v>50</v>
      </c>
      <c r="B23" s="12"/>
      <c r="C23" s="11"/>
      <c r="D23" s="13">
        <f t="shared" ref="D23:F23" si="24">SUBTOTAL(9,D16:D22)</f>
        <v>94145529</v>
      </c>
      <c r="E23" s="13">
        <f t="shared" si="24"/>
        <v>4291267</v>
      </c>
      <c r="F23" s="13">
        <f t="shared" si="24"/>
        <v>1</v>
      </c>
      <c r="G23" s="13"/>
      <c r="H23" s="13"/>
      <c r="I23" s="13"/>
      <c r="J23" s="13" t="str">
        <f>SUBTOTAL(9,J16:J22)</f>
        <v>#ERROR!</v>
      </c>
      <c r="K23" s="13">
        <v>0.0</v>
      </c>
      <c r="L23" s="13" t="str">
        <f>SUBTOTAL(9,L16:L22)</f>
        <v>#ERROR!</v>
      </c>
      <c r="M23" s="11"/>
      <c r="N23" s="13"/>
      <c r="O23" s="13" t="str">
        <f t="shared" ref="O23:Q23" si="25">SUBTOTAL(9,O16:O22)</f>
        <v>#ERROR!</v>
      </c>
      <c r="P23" s="11" t="str">
        <f t="shared" si="25"/>
        <v>#ERROR!</v>
      </c>
      <c r="Q23" s="13" t="str">
        <f t="shared" si="25"/>
        <v>#ERROR!</v>
      </c>
      <c r="R23" s="11"/>
      <c r="S23" s="11" t="str">
        <f>SUBTOTAL(9,S16:S22)</f>
        <v>#ERROR!</v>
      </c>
    </row>
    <row r="24" ht="15.75" customHeight="1" outlineLevel="2">
      <c r="A24" s="11" t="s">
        <v>51</v>
      </c>
      <c r="B24" s="12" t="s">
        <v>20</v>
      </c>
      <c r="C24" s="11" t="s">
        <v>21</v>
      </c>
      <c r="D24" s="13">
        <v>218628.26</v>
      </c>
      <c r="E24" s="13">
        <v>286357.22</v>
      </c>
      <c r="F24" s="13">
        <f>+D24/D27</f>
        <v>0.7157391851</v>
      </c>
      <c r="G24" s="13" t="str">
        <f>VLOOKUP(A24,[1]Hoja1!$B$1:$F$126,3,0)</f>
        <v>#ERROR!</v>
      </c>
      <c r="H24" s="13" t="str">
        <f>VLOOKUP(A24,[1]Hoja1!$B$1:$F$126,2,0)</f>
        <v>#ERROR!</v>
      </c>
      <c r="I24" s="13" t="str">
        <f t="shared" ref="I24:I26" si="26">+G24/11</f>
        <v>#ERROR!</v>
      </c>
      <c r="J24" s="13" t="str">
        <f t="shared" ref="J24:J26" si="27">+F24*I24</f>
        <v>#ERROR!</v>
      </c>
      <c r="K24" s="13">
        <v>0.0</v>
      </c>
      <c r="L24" s="13" t="str">
        <f>VLOOKUP(A24,[1]Hoja1!$B$1:$F$126,5,0)</f>
        <v>#ERROR!</v>
      </c>
      <c r="M24" s="11" t="str">
        <f>VLOOKUP(A24,[1]Hoja1!$B$1:$F$126,4,0)</f>
        <v>#ERROR!</v>
      </c>
      <c r="N24" s="13"/>
      <c r="O24" s="13" t="str">
        <f t="shared" ref="O24:O26" si="28">+D24-J24</f>
        <v>#ERROR!</v>
      </c>
      <c r="P24" s="11" t="str">
        <f>+ROUND(O24,0)</f>
        <v>#ERROR!</v>
      </c>
      <c r="Q24" s="13" t="str">
        <f>+K24+P24</f>
        <v>#ERROR!</v>
      </c>
      <c r="R24" s="11"/>
      <c r="S24" s="11" t="str">
        <f t="shared" ref="S24:S26" si="29">+P24</f>
        <v>#ERROR!</v>
      </c>
    </row>
    <row r="25" ht="15.75" customHeight="1" outlineLevel="2">
      <c r="A25" s="11" t="s">
        <v>51</v>
      </c>
      <c r="B25" s="12" t="s">
        <v>46</v>
      </c>
      <c r="C25" s="11" t="s">
        <v>47</v>
      </c>
      <c r="D25" s="13">
        <v>86574.5</v>
      </c>
      <c r="E25" s="13">
        <v>113394.46</v>
      </c>
      <c r="F25" s="13">
        <f>+D25/D27</f>
        <v>0.2834252172</v>
      </c>
      <c r="G25" s="13" t="str">
        <f>VLOOKUP(A25,[1]Hoja1!$B$1:$F$126,3,0)</f>
        <v>#ERROR!</v>
      </c>
      <c r="H25" s="13" t="str">
        <f>VLOOKUP(A25,[1]Hoja1!$B$1:$F$126,2,0)</f>
        <v>#ERROR!</v>
      </c>
      <c r="I25" s="13" t="str">
        <f t="shared" si="26"/>
        <v>#ERROR!</v>
      </c>
      <c r="J25" s="13" t="str">
        <f t="shared" si="27"/>
        <v>#ERROR!</v>
      </c>
      <c r="K25" s="13">
        <v>0.0</v>
      </c>
      <c r="L25" s="13" t="str">
        <f>VLOOKUP(A25,[1]Hoja1!$B$1:$F$126,5,0)</f>
        <v>#ERROR!</v>
      </c>
      <c r="M25" s="11" t="str">
        <f>VLOOKUP(A25,[1]Hoja1!$B$1:$F$126,4,0)</f>
        <v>#ERROR!</v>
      </c>
      <c r="N25" s="13"/>
      <c r="O25" s="13" t="str">
        <f t="shared" si="28"/>
        <v>#ERROR!</v>
      </c>
      <c r="P25" s="11"/>
      <c r="Q25" s="13" t="str">
        <f t="shared" ref="Q25:Q26" si="30">+K25+R25</f>
        <v>#ERROR!</v>
      </c>
      <c r="R25" s="11" t="str">
        <f t="shared" ref="R25:R26" si="31">+ROUND(O25,0)</f>
        <v>#ERROR!</v>
      </c>
      <c r="S25" s="11" t="str">
        <f t="shared" si="29"/>
        <v/>
      </c>
    </row>
    <row r="26" ht="15.75" customHeight="1" outlineLevel="2">
      <c r="A26" s="11" t="s">
        <v>51</v>
      </c>
      <c r="B26" s="12" t="s">
        <v>42</v>
      </c>
      <c r="C26" s="11" t="s">
        <v>43</v>
      </c>
      <c r="D26" s="13">
        <v>255.24</v>
      </c>
      <c r="E26" s="13">
        <v>334.32</v>
      </c>
      <c r="F26" s="13">
        <f>+D26/D27</f>
        <v>0.0008355976926</v>
      </c>
      <c r="G26" s="13" t="str">
        <f>VLOOKUP(A26,[1]Hoja1!$B$1:$F$126,3,0)</f>
        <v>#ERROR!</v>
      </c>
      <c r="H26" s="13" t="str">
        <f>VLOOKUP(A26,[1]Hoja1!$B$1:$F$126,2,0)</f>
        <v>#ERROR!</v>
      </c>
      <c r="I26" s="13" t="str">
        <f t="shared" si="26"/>
        <v>#ERROR!</v>
      </c>
      <c r="J26" s="13" t="str">
        <f t="shared" si="27"/>
        <v>#ERROR!</v>
      </c>
      <c r="K26" s="13">
        <v>0.0</v>
      </c>
      <c r="L26" s="13" t="str">
        <f>VLOOKUP(A26,[1]Hoja1!$B$1:$F$126,5,0)</f>
        <v>#ERROR!</v>
      </c>
      <c r="M26" s="11" t="str">
        <f>VLOOKUP(A26,[1]Hoja1!$B$1:$F$126,4,0)</f>
        <v>#ERROR!</v>
      </c>
      <c r="N26" s="13"/>
      <c r="O26" s="13" t="str">
        <f t="shared" si="28"/>
        <v>#ERROR!</v>
      </c>
      <c r="P26" s="11"/>
      <c r="Q26" s="13" t="str">
        <f t="shared" si="30"/>
        <v>#ERROR!</v>
      </c>
      <c r="R26" s="11" t="str">
        <f t="shared" si="31"/>
        <v>#ERROR!</v>
      </c>
      <c r="S26" s="11" t="str">
        <f t="shared" si="29"/>
        <v/>
      </c>
    </row>
    <row r="27" ht="15.75" customHeight="1" outlineLevel="1">
      <c r="A27" s="14" t="s">
        <v>52</v>
      </c>
      <c r="B27" s="12"/>
      <c r="C27" s="11"/>
      <c r="D27" s="13">
        <f t="shared" ref="D27:F27" si="32">SUBTOTAL(9,D24:D26)</f>
        <v>305458</v>
      </c>
      <c r="E27" s="13">
        <f t="shared" si="32"/>
        <v>400086</v>
      </c>
      <c r="F27" s="13">
        <f t="shared" si="32"/>
        <v>1</v>
      </c>
      <c r="G27" s="13"/>
      <c r="H27" s="13"/>
      <c r="I27" s="13"/>
      <c r="J27" s="13" t="str">
        <f>SUBTOTAL(9,J24:J26)</f>
        <v>#ERROR!</v>
      </c>
      <c r="K27" s="13">
        <v>0.0</v>
      </c>
      <c r="L27" s="13" t="str">
        <f>SUBTOTAL(9,L24:L26)</f>
        <v>#ERROR!</v>
      </c>
      <c r="M27" s="11"/>
      <c r="N27" s="13"/>
      <c r="O27" s="13" t="str">
        <f t="shared" ref="O27:Q27" si="33">SUBTOTAL(9,O24:O26)</f>
        <v>#ERROR!</v>
      </c>
      <c r="P27" s="11" t="str">
        <f t="shared" si="33"/>
        <v>#ERROR!</v>
      </c>
      <c r="Q27" s="13" t="str">
        <f t="shared" si="33"/>
        <v>#ERROR!</v>
      </c>
      <c r="R27" s="11"/>
      <c r="S27" s="11" t="str">
        <f>SUBTOTAL(9,S24:S26)</f>
        <v>#ERROR!</v>
      </c>
    </row>
    <row r="28" ht="15.75" customHeight="1" outlineLevel="2">
      <c r="A28" s="11" t="s">
        <v>53</v>
      </c>
      <c r="B28" s="12" t="s">
        <v>20</v>
      </c>
      <c r="C28" s="11" t="s">
        <v>21</v>
      </c>
      <c r="D28" s="13">
        <v>1742473.83</v>
      </c>
      <c r="E28" s="13">
        <v>3624689.93</v>
      </c>
      <c r="F28" s="13">
        <f>+D28/D32</f>
        <v>0.9953012109</v>
      </c>
      <c r="G28" s="13" t="str">
        <f>VLOOKUP(A28,[1]Hoja1!$B$1:$F$126,3,0)</f>
        <v>#ERROR!</v>
      </c>
      <c r="H28" s="13" t="str">
        <f>VLOOKUP(A28,[1]Hoja1!$B$1:$F$126,2,0)</f>
        <v>#ERROR!</v>
      </c>
      <c r="I28" s="13" t="str">
        <f t="shared" ref="I28:I31" si="34">+G28/11</f>
        <v>#ERROR!</v>
      </c>
      <c r="J28" s="13" t="str">
        <f t="shared" ref="J28:J31" si="35">+F28*I28</f>
        <v>#ERROR!</v>
      </c>
      <c r="K28" s="13">
        <v>0.0</v>
      </c>
      <c r="L28" s="13" t="str">
        <f>VLOOKUP(A28,[1]Hoja1!$B$1:$F$126,5,0)</f>
        <v>#ERROR!</v>
      </c>
      <c r="M28" s="11" t="str">
        <f>VLOOKUP(A28,[1]Hoja1!$B$1:$F$126,4,0)</f>
        <v>#ERROR!</v>
      </c>
      <c r="N28" s="13"/>
      <c r="O28" s="13" t="str">
        <f t="shared" ref="O28:O31" si="36">+D28-J28</f>
        <v>#ERROR!</v>
      </c>
      <c r="P28" s="11" t="str">
        <f>+ROUND(O28,0)</f>
        <v>#ERROR!</v>
      </c>
      <c r="Q28" s="13" t="str">
        <f>+K28+P28</f>
        <v>#ERROR!</v>
      </c>
      <c r="R28" s="11"/>
      <c r="S28" s="11" t="str">
        <f t="shared" ref="S28:S31" si="37">+P28</f>
        <v>#ERROR!</v>
      </c>
    </row>
    <row r="29" ht="15.75" customHeight="1" outlineLevel="2">
      <c r="A29" s="11" t="s">
        <v>53</v>
      </c>
      <c r="B29" s="12" t="s">
        <v>46</v>
      </c>
      <c r="C29" s="11" t="s">
        <v>47</v>
      </c>
      <c r="D29" s="13">
        <v>1954.26</v>
      </c>
      <c r="E29" s="13">
        <v>4065.25</v>
      </c>
      <c r="F29" s="13">
        <f>+D29/D32</f>
        <v>0.001116273491</v>
      </c>
      <c r="G29" s="13" t="str">
        <f>VLOOKUP(A29,[1]Hoja1!$B$1:$F$126,3,0)</f>
        <v>#ERROR!</v>
      </c>
      <c r="H29" s="13" t="str">
        <f>VLOOKUP(A29,[1]Hoja1!$B$1:$F$126,2,0)</f>
        <v>#ERROR!</v>
      </c>
      <c r="I29" s="13" t="str">
        <f t="shared" si="34"/>
        <v>#ERROR!</v>
      </c>
      <c r="J29" s="13" t="str">
        <f t="shared" si="35"/>
        <v>#ERROR!</v>
      </c>
      <c r="K29" s="13">
        <v>0.0</v>
      </c>
      <c r="L29" s="13" t="str">
        <f>VLOOKUP(A29,[1]Hoja1!$B$1:$F$126,5,0)</f>
        <v>#ERROR!</v>
      </c>
      <c r="M29" s="11" t="str">
        <f>VLOOKUP(A29,[1]Hoja1!$B$1:$F$126,4,0)</f>
        <v>#ERROR!</v>
      </c>
      <c r="N29" s="13"/>
      <c r="O29" s="13" t="str">
        <f t="shared" si="36"/>
        <v>#ERROR!</v>
      </c>
      <c r="P29" s="11"/>
      <c r="Q29" s="13" t="str">
        <f t="shared" ref="Q29:Q31" si="38">+K29+R29</f>
        <v>#ERROR!</v>
      </c>
      <c r="R29" s="11" t="str">
        <f t="shared" ref="R29:R31" si="39">+ROUND(O29,0)</f>
        <v>#ERROR!</v>
      </c>
      <c r="S29" s="11" t="str">
        <f t="shared" si="37"/>
        <v/>
      </c>
    </row>
    <row r="30" ht="15.75" customHeight="1" outlineLevel="2">
      <c r="A30" s="11" t="s">
        <v>53</v>
      </c>
      <c r="B30" s="12" t="s">
        <v>32</v>
      </c>
      <c r="C30" s="11" t="s">
        <v>33</v>
      </c>
      <c r="D30" s="13">
        <v>1696.63</v>
      </c>
      <c r="E30" s="13">
        <v>3529.32</v>
      </c>
      <c r="F30" s="13">
        <f>+D30/D32</f>
        <v>0.0009691152111</v>
      </c>
      <c r="G30" s="13" t="str">
        <f>VLOOKUP(A30,[1]Hoja1!$B$1:$F$126,3,0)</f>
        <v>#ERROR!</v>
      </c>
      <c r="H30" s="13" t="str">
        <f>VLOOKUP(A30,[1]Hoja1!$B$1:$F$126,2,0)</f>
        <v>#ERROR!</v>
      </c>
      <c r="I30" s="13" t="str">
        <f t="shared" si="34"/>
        <v>#ERROR!</v>
      </c>
      <c r="J30" s="13" t="str">
        <f t="shared" si="35"/>
        <v>#ERROR!</v>
      </c>
      <c r="K30" s="13">
        <v>0.0</v>
      </c>
      <c r="L30" s="13" t="str">
        <f>VLOOKUP(A30,[1]Hoja1!$B$1:$F$126,5,0)</f>
        <v>#ERROR!</v>
      </c>
      <c r="M30" s="11" t="str">
        <f>VLOOKUP(A30,[1]Hoja1!$B$1:$F$126,4,0)</f>
        <v>#ERROR!</v>
      </c>
      <c r="N30" s="13"/>
      <c r="O30" s="13" t="str">
        <f t="shared" si="36"/>
        <v>#ERROR!</v>
      </c>
      <c r="P30" s="11"/>
      <c r="Q30" s="13" t="str">
        <f t="shared" si="38"/>
        <v>#ERROR!</v>
      </c>
      <c r="R30" s="11" t="str">
        <f t="shared" si="39"/>
        <v>#ERROR!</v>
      </c>
      <c r="S30" s="11" t="str">
        <f t="shared" si="37"/>
        <v/>
      </c>
    </row>
    <row r="31" ht="15.75" customHeight="1" outlineLevel="2">
      <c r="A31" s="11" t="s">
        <v>53</v>
      </c>
      <c r="B31" s="12" t="s">
        <v>42</v>
      </c>
      <c r="C31" s="11" t="s">
        <v>43</v>
      </c>
      <c r="D31" s="13">
        <v>4575.28</v>
      </c>
      <c r="E31" s="13">
        <v>9517.5</v>
      </c>
      <c r="F31" s="13">
        <f>+D31/D32</f>
        <v>0.002613400354</v>
      </c>
      <c r="G31" s="13" t="str">
        <f>VLOOKUP(A31,[1]Hoja1!$B$1:$F$126,3,0)</f>
        <v>#ERROR!</v>
      </c>
      <c r="H31" s="13" t="str">
        <f>VLOOKUP(A31,[1]Hoja1!$B$1:$F$126,2,0)</f>
        <v>#ERROR!</v>
      </c>
      <c r="I31" s="13" t="str">
        <f t="shared" si="34"/>
        <v>#ERROR!</v>
      </c>
      <c r="J31" s="13" t="str">
        <f t="shared" si="35"/>
        <v>#ERROR!</v>
      </c>
      <c r="K31" s="13">
        <v>0.0</v>
      </c>
      <c r="L31" s="13" t="str">
        <f>VLOOKUP(A31,[1]Hoja1!$B$1:$F$126,5,0)</f>
        <v>#ERROR!</v>
      </c>
      <c r="M31" s="11" t="str">
        <f>VLOOKUP(A31,[1]Hoja1!$B$1:$F$126,4,0)</f>
        <v>#ERROR!</v>
      </c>
      <c r="N31" s="13"/>
      <c r="O31" s="13" t="str">
        <f t="shared" si="36"/>
        <v>#ERROR!</v>
      </c>
      <c r="P31" s="11"/>
      <c r="Q31" s="13" t="str">
        <f t="shared" si="38"/>
        <v>#ERROR!</v>
      </c>
      <c r="R31" s="11" t="str">
        <f t="shared" si="39"/>
        <v>#ERROR!</v>
      </c>
      <c r="S31" s="11" t="str">
        <f t="shared" si="37"/>
        <v/>
      </c>
    </row>
    <row r="32" ht="15.75" customHeight="1" outlineLevel="1">
      <c r="A32" s="14" t="s">
        <v>54</v>
      </c>
      <c r="B32" s="12"/>
      <c r="C32" s="11"/>
      <c r="D32" s="13">
        <f t="shared" ref="D32:F32" si="40">SUBTOTAL(9,D28:D31)</f>
        <v>1750700</v>
      </c>
      <c r="E32" s="13">
        <f t="shared" si="40"/>
        <v>3641802</v>
      </c>
      <c r="F32" s="13">
        <f t="shared" si="40"/>
        <v>1</v>
      </c>
      <c r="G32" s="13"/>
      <c r="H32" s="13"/>
      <c r="I32" s="13"/>
      <c r="J32" s="13" t="str">
        <f>SUBTOTAL(9,J28:J31)</f>
        <v>#ERROR!</v>
      </c>
      <c r="K32" s="13">
        <v>0.0</v>
      </c>
      <c r="L32" s="13" t="str">
        <f>SUBTOTAL(9,L28:L31)</f>
        <v>#ERROR!</v>
      </c>
      <c r="M32" s="11"/>
      <c r="N32" s="13"/>
      <c r="O32" s="13" t="str">
        <f t="shared" ref="O32:Q32" si="41">SUBTOTAL(9,O28:O31)</f>
        <v>#ERROR!</v>
      </c>
      <c r="P32" s="11" t="str">
        <f t="shared" si="41"/>
        <v>#ERROR!</v>
      </c>
      <c r="Q32" s="13" t="str">
        <f t="shared" si="41"/>
        <v>#ERROR!</v>
      </c>
      <c r="R32" s="11"/>
      <c r="S32" s="11" t="str">
        <f>SUBTOTAL(9,S28:S31)</f>
        <v>#ERROR!</v>
      </c>
    </row>
    <row r="33" ht="15.75" customHeight="1" outlineLevel="2">
      <c r="A33" s="11" t="s">
        <v>55</v>
      </c>
      <c r="B33" s="12" t="s">
        <v>20</v>
      </c>
      <c r="C33" s="11" t="s">
        <v>21</v>
      </c>
      <c r="D33" s="13">
        <v>9344861.56</v>
      </c>
      <c r="E33" s="13">
        <v>4917161.91</v>
      </c>
      <c r="F33" s="13">
        <f>+D33/D39</f>
        <v>0.3773232803</v>
      </c>
      <c r="G33" s="13" t="str">
        <f>VLOOKUP(A33,[1]Hoja1!$B$1:$F$126,3,0)</f>
        <v>#ERROR!</v>
      </c>
      <c r="H33" s="13" t="str">
        <f>VLOOKUP(A33,[1]Hoja1!$B$1:$F$126,2,0)</f>
        <v>#ERROR!</v>
      </c>
      <c r="I33" s="13" t="str">
        <f t="shared" ref="I33:I38" si="42">+G33/11</f>
        <v>#ERROR!</v>
      </c>
      <c r="J33" s="13" t="str">
        <f t="shared" ref="J33:J38" si="43">+F33*I33</f>
        <v>#ERROR!</v>
      </c>
      <c r="K33" s="13">
        <v>0.0</v>
      </c>
      <c r="L33" s="13" t="str">
        <f>VLOOKUP(A33,[1]Hoja1!$B$1:$F$126,5,0)</f>
        <v>#ERROR!</v>
      </c>
      <c r="M33" s="11" t="str">
        <f>VLOOKUP(A33,[1]Hoja1!$B$1:$F$126,4,0)</f>
        <v>#ERROR!</v>
      </c>
      <c r="N33" s="13"/>
      <c r="O33" s="13" t="str">
        <f t="shared" ref="O33:O38" si="44">+D33-J33</f>
        <v>#ERROR!</v>
      </c>
      <c r="P33" s="11" t="str">
        <f>+ROUND(O33,0)</f>
        <v>#ERROR!</v>
      </c>
      <c r="Q33" s="13" t="str">
        <f>+K33+P33</f>
        <v>#ERROR!</v>
      </c>
      <c r="R33" s="11"/>
      <c r="S33" s="11" t="str">
        <f t="shared" ref="S33:S38" si="45">+P33</f>
        <v>#ERROR!</v>
      </c>
    </row>
    <row r="34" ht="15.75" customHeight="1" outlineLevel="2">
      <c r="A34" s="11" t="s">
        <v>55</v>
      </c>
      <c r="B34" s="12" t="s">
        <v>24</v>
      </c>
      <c r="C34" s="11" t="s">
        <v>25</v>
      </c>
      <c r="D34" s="13">
        <v>32472.87</v>
      </c>
      <c r="E34" s="13">
        <v>17086.86</v>
      </c>
      <c r="F34" s="13">
        <f>+D34/D39</f>
        <v>0.001311177244</v>
      </c>
      <c r="G34" s="13" t="str">
        <f>VLOOKUP(A34,[1]Hoja1!$B$1:$F$126,3,0)</f>
        <v>#ERROR!</v>
      </c>
      <c r="H34" s="13" t="str">
        <f>VLOOKUP(A34,[1]Hoja1!$B$1:$F$126,2,0)</f>
        <v>#ERROR!</v>
      </c>
      <c r="I34" s="13" t="str">
        <f t="shared" si="42"/>
        <v>#ERROR!</v>
      </c>
      <c r="J34" s="13" t="str">
        <f t="shared" si="43"/>
        <v>#ERROR!</v>
      </c>
      <c r="K34" s="13">
        <v>0.0</v>
      </c>
      <c r="L34" s="13" t="str">
        <f>VLOOKUP(A34,[1]Hoja1!$B$1:$F$126,5,0)</f>
        <v>#ERROR!</v>
      </c>
      <c r="M34" s="11" t="str">
        <f>VLOOKUP(A34,[1]Hoja1!$B$1:$F$126,4,0)</f>
        <v>#ERROR!</v>
      </c>
      <c r="N34" s="13"/>
      <c r="O34" s="13" t="str">
        <f t="shared" si="44"/>
        <v>#ERROR!</v>
      </c>
      <c r="P34" s="11"/>
      <c r="Q34" s="13" t="str">
        <f t="shared" ref="Q34:Q35" si="46">+K34+R34</f>
        <v>#ERROR!</v>
      </c>
      <c r="R34" s="11" t="str">
        <f t="shared" ref="R34:R35" si="47">+ROUND(O34,0)</f>
        <v>#ERROR!</v>
      </c>
      <c r="S34" s="11" t="str">
        <f t="shared" si="45"/>
        <v/>
      </c>
    </row>
    <row r="35" ht="15.75" customHeight="1" outlineLevel="2">
      <c r="A35" s="11" t="s">
        <v>55</v>
      </c>
      <c r="B35" s="12" t="s">
        <v>32</v>
      </c>
      <c r="C35" s="11" t="s">
        <v>33</v>
      </c>
      <c r="D35" s="13">
        <v>45606.61</v>
      </c>
      <c r="E35" s="13">
        <v>23997.69</v>
      </c>
      <c r="F35" s="13">
        <f>+D35/D39</f>
        <v>0.001841486423</v>
      </c>
      <c r="G35" s="13" t="str">
        <f>VLOOKUP(A35,[1]Hoja1!$B$1:$F$126,3,0)</f>
        <v>#ERROR!</v>
      </c>
      <c r="H35" s="13" t="str">
        <f>VLOOKUP(A35,[1]Hoja1!$B$1:$F$126,2,0)</f>
        <v>#ERROR!</v>
      </c>
      <c r="I35" s="13" t="str">
        <f t="shared" si="42"/>
        <v>#ERROR!</v>
      </c>
      <c r="J35" s="13" t="str">
        <f t="shared" si="43"/>
        <v>#ERROR!</v>
      </c>
      <c r="K35" s="13">
        <v>0.0</v>
      </c>
      <c r="L35" s="13" t="str">
        <f>VLOOKUP(A35,[1]Hoja1!$B$1:$F$126,5,0)</f>
        <v>#ERROR!</v>
      </c>
      <c r="M35" s="11" t="str">
        <f>VLOOKUP(A35,[1]Hoja1!$B$1:$F$126,4,0)</f>
        <v>#ERROR!</v>
      </c>
      <c r="N35" s="13"/>
      <c r="O35" s="13" t="str">
        <f t="shared" si="44"/>
        <v>#ERROR!</v>
      </c>
      <c r="P35" s="11"/>
      <c r="Q35" s="13" t="str">
        <f t="shared" si="46"/>
        <v>#ERROR!</v>
      </c>
      <c r="R35" s="11" t="str">
        <f t="shared" si="47"/>
        <v>#ERROR!</v>
      </c>
      <c r="S35" s="11" t="str">
        <f t="shared" si="45"/>
        <v/>
      </c>
    </row>
    <row r="36" ht="15.75" customHeight="1" outlineLevel="2">
      <c r="A36" s="11" t="s">
        <v>55</v>
      </c>
      <c r="B36" s="12" t="s">
        <v>34</v>
      </c>
      <c r="C36" s="11" t="s">
        <v>35</v>
      </c>
      <c r="D36" s="13">
        <v>119014.64</v>
      </c>
      <c r="E36" s="13">
        <v>62624.18</v>
      </c>
      <c r="F36" s="13">
        <f>+D36/D39</f>
        <v>0.004805528052</v>
      </c>
      <c r="G36" s="13" t="str">
        <f>VLOOKUP(A36,[1]Hoja1!$B$1:$F$126,3,0)</f>
        <v>#ERROR!</v>
      </c>
      <c r="H36" s="13" t="str">
        <f>VLOOKUP(A36,[1]Hoja1!$B$1:$F$126,2,0)</f>
        <v>#ERROR!</v>
      </c>
      <c r="I36" s="13" t="str">
        <f t="shared" si="42"/>
        <v>#ERROR!</v>
      </c>
      <c r="J36" s="13" t="str">
        <f t="shared" si="43"/>
        <v>#ERROR!</v>
      </c>
      <c r="K36" s="13">
        <v>0.0</v>
      </c>
      <c r="L36" s="13" t="str">
        <f>VLOOKUP(A36,[1]Hoja1!$B$1:$F$126,5,0)</f>
        <v>#ERROR!</v>
      </c>
      <c r="M36" s="11" t="str">
        <f>VLOOKUP(A36,[1]Hoja1!$B$1:$F$126,4,0)</f>
        <v>#ERROR!</v>
      </c>
      <c r="N36" s="13"/>
      <c r="O36" s="13" t="str">
        <f t="shared" si="44"/>
        <v>#ERROR!</v>
      </c>
      <c r="P36" s="11" t="str">
        <f>+ROUND(O36,0)</f>
        <v>#ERROR!</v>
      </c>
      <c r="Q36" s="13" t="str">
        <f>+K36+P36</f>
        <v>#ERROR!</v>
      </c>
      <c r="R36" s="11"/>
      <c r="S36" s="11" t="str">
        <f t="shared" si="45"/>
        <v>#ERROR!</v>
      </c>
    </row>
    <row r="37" ht="15.75" customHeight="1" outlineLevel="2">
      <c r="A37" s="11" t="s">
        <v>55</v>
      </c>
      <c r="B37" s="12" t="s">
        <v>42</v>
      </c>
      <c r="C37" s="11" t="s">
        <v>43</v>
      </c>
      <c r="D37" s="13">
        <v>35083.29</v>
      </c>
      <c r="E37" s="13">
        <v>18460.44</v>
      </c>
      <c r="F37" s="13">
        <f>+D37/D39</f>
        <v>0.001416579794</v>
      </c>
      <c r="G37" s="13" t="str">
        <f>VLOOKUP(A37,[1]Hoja1!$B$1:$F$126,3,0)</f>
        <v>#ERROR!</v>
      </c>
      <c r="H37" s="13" t="str">
        <f>VLOOKUP(A37,[1]Hoja1!$B$1:$F$126,2,0)</f>
        <v>#ERROR!</v>
      </c>
      <c r="I37" s="13" t="str">
        <f t="shared" si="42"/>
        <v>#ERROR!</v>
      </c>
      <c r="J37" s="13" t="str">
        <f t="shared" si="43"/>
        <v>#ERROR!</v>
      </c>
      <c r="K37" s="13">
        <v>0.0</v>
      </c>
      <c r="L37" s="13" t="str">
        <f>VLOOKUP(A37,[1]Hoja1!$B$1:$F$126,5,0)</f>
        <v>#ERROR!</v>
      </c>
      <c r="M37" s="11" t="str">
        <f>VLOOKUP(A37,[1]Hoja1!$B$1:$F$126,4,0)</f>
        <v>#ERROR!</v>
      </c>
      <c r="N37" s="13"/>
      <c r="O37" s="13" t="str">
        <f t="shared" si="44"/>
        <v>#ERROR!</v>
      </c>
      <c r="P37" s="11"/>
      <c r="Q37" s="13" t="str">
        <f>+K37+R37</f>
        <v>#ERROR!</v>
      </c>
      <c r="R37" s="11" t="str">
        <f>+ROUND(O37,0)</f>
        <v>#ERROR!</v>
      </c>
      <c r="S37" s="11" t="str">
        <f t="shared" si="45"/>
        <v/>
      </c>
    </row>
    <row r="38" ht="15.75" customHeight="1" outlineLevel="2">
      <c r="A38" s="11" t="s">
        <v>55</v>
      </c>
      <c r="B38" s="12" t="s">
        <v>48</v>
      </c>
      <c r="C38" s="11" t="s">
        <v>49</v>
      </c>
      <c r="D38" s="13">
        <v>1.518915503E7</v>
      </c>
      <c r="E38" s="13">
        <v>7992363.92</v>
      </c>
      <c r="F38" s="13">
        <f>+D38/D39</f>
        <v>0.6133019482</v>
      </c>
      <c r="G38" s="13" t="str">
        <f>VLOOKUP(A38,[1]Hoja1!$B$1:$F$126,3,0)</f>
        <v>#ERROR!</v>
      </c>
      <c r="H38" s="13" t="str">
        <f>VLOOKUP(A38,[1]Hoja1!$B$1:$F$126,2,0)</f>
        <v>#ERROR!</v>
      </c>
      <c r="I38" s="13" t="str">
        <f t="shared" si="42"/>
        <v>#ERROR!</v>
      </c>
      <c r="J38" s="13" t="str">
        <f t="shared" si="43"/>
        <v>#ERROR!</v>
      </c>
      <c r="K38" s="13">
        <v>0.0</v>
      </c>
      <c r="L38" s="13" t="str">
        <f>VLOOKUP(A38,[1]Hoja1!$B$1:$F$126,5,0)</f>
        <v>#ERROR!</v>
      </c>
      <c r="M38" s="11" t="str">
        <f>VLOOKUP(A38,[1]Hoja1!$B$1:$F$126,4,0)</f>
        <v>#ERROR!</v>
      </c>
      <c r="N38" s="13"/>
      <c r="O38" s="13" t="str">
        <f t="shared" si="44"/>
        <v>#ERROR!</v>
      </c>
      <c r="P38" s="11" t="str">
        <f>+ROUND(O38,0)</f>
        <v>#ERROR!</v>
      </c>
      <c r="Q38" s="13" t="str">
        <f>+K38+P38</f>
        <v>#ERROR!</v>
      </c>
      <c r="R38" s="11"/>
      <c r="S38" s="11" t="str">
        <f t="shared" si="45"/>
        <v>#ERROR!</v>
      </c>
    </row>
    <row r="39" ht="15.75" customHeight="1" outlineLevel="1">
      <c r="A39" s="14" t="s">
        <v>56</v>
      </c>
      <c r="B39" s="12"/>
      <c r="C39" s="11"/>
      <c r="D39" s="13">
        <f t="shared" ref="D39:F39" si="48">SUBTOTAL(9,D33:D38)</f>
        <v>24766194</v>
      </c>
      <c r="E39" s="13">
        <f t="shared" si="48"/>
        <v>13031695</v>
      </c>
      <c r="F39" s="13">
        <f t="shared" si="48"/>
        <v>1</v>
      </c>
      <c r="G39" s="13"/>
      <c r="H39" s="13"/>
      <c r="I39" s="13"/>
      <c r="J39" s="13" t="str">
        <f>SUBTOTAL(9,J33:J38)</f>
        <v>#ERROR!</v>
      </c>
      <c r="K39" s="13">
        <v>0.0</v>
      </c>
      <c r="L39" s="13" t="str">
        <f>SUBTOTAL(9,L33:L38)</f>
        <v>#ERROR!</v>
      </c>
      <c r="M39" s="11"/>
      <c r="N39" s="13"/>
      <c r="O39" s="13" t="str">
        <f t="shared" ref="O39:Q39" si="49">SUBTOTAL(9,O33:O38)</f>
        <v>#ERROR!</v>
      </c>
      <c r="P39" s="11" t="str">
        <f t="shared" si="49"/>
        <v>#ERROR!</v>
      </c>
      <c r="Q39" s="13" t="str">
        <f t="shared" si="49"/>
        <v>#ERROR!</v>
      </c>
      <c r="R39" s="11"/>
      <c r="S39" s="11" t="str">
        <f>SUBTOTAL(9,S33:S38)</f>
        <v>#ERROR!</v>
      </c>
    </row>
    <row r="40" ht="15.75" customHeight="1" outlineLevel="2">
      <c r="A40" s="11" t="s">
        <v>57</v>
      </c>
      <c r="B40" s="12" t="s">
        <v>20</v>
      </c>
      <c r="C40" s="11" t="s">
        <v>21</v>
      </c>
      <c r="D40" s="13">
        <v>2.62178028E7</v>
      </c>
      <c r="E40" s="13">
        <v>1103163.56</v>
      </c>
      <c r="F40" s="13">
        <f>+D40/D45</f>
        <v>0.1895929686</v>
      </c>
      <c r="G40" s="13" t="str">
        <f>VLOOKUP(A40,[1]Hoja1!$B$1:$F$126,3,0)</f>
        <v>#ERROR!</v>
      </c>
      <c r="H40" s="13" t="str">
        <f>VLOOKUP(A40,[1]Hoja1!$B$1:$F$126,2,0)</f>
        <v>#ERROR!</v>
      </c>
      <c r="I40" s="13" t="str">
        <f t="shared" ref="I40:I44" si="50">+G40/11</f>
        <v>#ERROR!</v>
      </c>
      <c r="J40" s="13">
        <v>0.0</v>
      </c>
      <c r="K40" s="13">
        <f t="shared" ref="K40:K44" si="51">+D40-P40</f>
        <v>-0.1999999993</v>
      </c>
      <c r="L40" s="13" t="str">
        <f>VLOOKUP(A40,[1]Hoja1!$B$1:$F$126,5,0)</f>
        <v>#ERROR!</v>
      </c>
      <c r="M40" s="11" t="str">
        <f>VLOOKUP(A40,[1]Hoja1!$B$1:$F$126,4,0)</f>
        <v>#ERROR!</v>
      </c>
      <c r="N40" s="13"/>
      <c r="O40" s="13">
        <f t="shared" ref="O40:O44" si="52">+D40-J40</f>
        <v>26217802.8</v>
      </c>
      <c r="P40" s="13">
        <f t="shared" ref="P40:P44" si="53">+ROUND(O40,0)</f>
        <v>26217803</v>
      </c>
      <c r="Q40" s="13">
        <f t="shared" ref="Q40:Q44" si="54">+K40+P40</f>
        <v>26217802.8</v>
      </c>
      <c r="R40" s="11"/>
      <c r="S40" s="13">
        <f t="shared" ref="S40:S44" si="55">+P40</f>
        <v>26217803</v>
      </c>
    </row>
    <row r="41" ht="15.75" customHeight="1" outlineLevel="2">
      <c r="A41" s="11" t="s">
        <v>57</v>
      </c>
      <c r="B41" s="12" t="s">
        <v>46</v>
      </c>
      <c r="C41" s="11" t="s">
        <v>47</v>
      </c>
      <c r="D41" s="13">
        <v>3.971923146E7</v>
      </c>
      <c r="E41" s="13">
        <v>1671261.67</v>
      </c>
      <c r="F41" s="13">
        <f>+D41/D45</f>
        <v>0.2872279977</v>
      </c>
      <c r="G41" s="13" t="str">
        <f>VLOOKUP(A41,[1]Hoja1!$B$1:$F$126,3,0)</f>
        <v>#ERROR!</v>
      </c>
      <c r="H41" s="13" t="str">
        <f>VLOOKUP(A41,[1]Hoja1!$B$1:$F$126,2,0)</f>
        <v>#ERROR!</v>
      </c>
      <c r="I41" s="13" t="str">
        <f t="shared" si="50"/>
        <v>#ERROR!</v>
      </c>
      <c r="J41" s="13">
        <v>0.0</v>
      </c>
      <c r="K41" s="13">
        <f t="shared" si="51"/>
        <v>0.4600000009</v>
      </c>
      <c r="L41" s="13" t="str">
        <f>VLOOKUP(A41,[1]Hoja1!$B$1:$F$126,5,0)</f>
        <v>#ERROR!</v>
      </c>
      <c r="M41" s="11" t="str">
        <f>VLOOKUP(A41,[1]Hoja1!$B$1:$F$126,4,0)</f>
        <v>#ERROR!</v>
      </c>
      <c r="N41" s="13"/>
      <c r="O41" s="13">
        <f t="shared" si="52"/>
        <v>39719231.46</v>
      </c>
      <c r="P41" s="13">
        <f t="shared" si="53"/>
        <v>39719231</v>
      </c>
      <c r="Q41" s="13">
        <f t="shared" si="54"/>
        <v>39719231.46</v>
      </c>
      <c r="R41" s="11"/>
      <c r="S41" s="13">
        <f t="shared" si="55"/>
        <v>39719231</v>
      </c>
    </row>
    <row r="42" ht="15.75" customHeight="1" outlineLevel="2">
      <c r="A42" s="11" t="s">
        <v>57</v>
      </c>
      <c r="B42" s="12" t="s">
        <v>32</v>
      </c>
      <c r="C42" s="11" t="s">
        <v>33</v>
      </c>
      <c r="D42" s="13">
        <v>946037.23</v>
      </c>
      <c r="E42" s="13">
        <v>39806.3</v>
      </c>
      <c r="F42" s="13">
        <f>+D42/D45</f>
        <v>0.006841229533</v>
      </c>
      <c r="G42" s="13" t="str">
        <f>VLOOKUP(A42,[1]Hoja1!$B$1:$F$126,3,0)</f>
        <v>#ERROR!</v>
      </c>
      <c r="H42" s="13" t="str">
        <f>VLOOKUP(A42,[1]Hoja1!$B$1:$F$126,2,0)</f>
        <v>#ERROR!</v>
      </c>
      <c r="I42" s="13" t="str">
        <f t="shared" si="50"/>
        <v>#ERROR!</v>
      </c>
      <c r="J42" s="13">
        <v>0.0</v>
      </c>
      <c r="K42" s="13">
        <f t="shared" si="51"/>
        <v>0.23</v>
      </c>
      <c r="L42" s="13" t="str">
        <f>VLOOKUP(A42,[1]Hoja1!$B$1:$F$126,5,0)</f>
        <v>#ERROR!</v>
      </c>
      <c r="M42" s="11" t="str">
        <f>VLOOKUP(A42,[1]Hoja1!$B$1:$F$126,4,0)</f>
        <v>#ERROR!</v>
      </c>
      <c r="N42" s="13"/>
      <c r="O42" s="13">
        <f t="shared" si="52"/>
        <v>946037.23</v>
      </c>
      <c r="P42" s="13">
        <f t="shared" si="53"/>
        <v>946037</v>
      </c>
      <c r="Q42" s="13">
        <f t="shared" si="54"/>
        <v>946037.23</v>
      </c>
      <c r="R42" s="11"/>
      <c r="S42" s="13">
        <f t="shared" si="55"/>
        <v>946037</v>
      </c>
    </row>
    <row r="43" ht="15.75" customHeight="1" outlineLevel="2">
      <c r="A43" s="11" t="s">
        <v>57</v>
      </c>
      <c r="B43" s="12" t="s">
        <v>42</v>
      </c>
      <c r="C43" s="11" t="s">
        <v>43</v>
      </c>
      <c r="D43" s="13">
        <v>285407.61</v>
      </c>
      <c r="E43" s="13">
        <v>12009.06</v>
      </c>
      <c r="F43" s="13">
        <f>+D43/D45</f>
        <v>0.002063913458</v>
      </c>
      <c r="G43" s="13" t="str">
        <f>VLOOKUP(A43,[1]Hoja1!$B$1:$F$126,3,0)</f>
        <v>#ERROR!</v>
      </c>
      <c r="H43" s="13" t="str">
        <f>VLOOKUP(A43,[1]Hoja1!$B$1:$F$126,2,0)</f>
        <v>#ERROR!</v>
      </c>
      <c r="I43" s="13" t="str">
        <f t="shared" si="50"/>
        <v>#ERROR!</v>
      </c>
      <c r="J43" s="13">
        <v>0.0</v>
      </c>
      <c r="K43" s="13">
        <f t="shared" si="51"/>
        <v>-0.39</v>
      </c>
      <c r="L43" s="13" t="str">
        <f>VLOOKUP(A43,[1]Hoja1!$B$1:$F$126,5,0)</f>
        <v>#ERROR!</v>
      </c>
      <c r="M43" s="11" t="str">
        <f>VLOOKUP(A43,[1]Hoja1!$B$1:$F$126,4,0)</f>
        <v>#ERROR!</v>
      </c>
      <c r="N43" s="13"/>
      <c r="O43" s="13">
        <f t="shared" si="52"/>
        <v>285407.61</v>
      </c>
      <c r="P43" s="13">
        <f t="shared" si="53"/>
        <v>285408</v>
      </c>
      <c r="Q43" s="13">
        <f t="shared" si="54"/>
        <v>285407.61</v>
      </c>
      <c r="R43" s="11"/>
      <c r="S43" s="13">
        <f t="shared" si="55"/>
        <v>285408</v>
      </c>
    </row>
    <row r="44" ht="15.75" customHeight="1" outlineLevel="2">
      <c r="A44" s="11" t="s">
        <v>57</v>
      </c>
      <c r="B44" s="12" t="s">
        <v>48</v>
      </c>
      <c r="C44" s="11" t="s">
        <v>49</v>
      </c>
      <c r="D44" s="13">
        <v>7.11161999E7</v>
      </c>
      <c r="E44" s="13">
        <v>2992348.41</v>
      </c>
      <c r="F44" s="13">
        <f>+D44/D45</f>
        <v>0.5142738907</v>
      </c>
      <c r="G44" s="13" t="str">
        <f>VLOOKUP(A44,[1]Hoja1!$B$1:$F$126,3,0)</f>
        <v>#ERROR!</v>
      </c>
      <c r="H44" s="13" t="str">
        <f>VLOOKUP(A44,[1]Hoja1!$B$1:$F$126,2,0)</f>
        <v>#ERROR!</v>
      </c>
      <c r="I44" s="13" t="str">
        <f t="shared" si="50"/>
        <v>#ERROR!</v>
      </c>
      <c r="J44" s="13">
        <v>0.0</v>
      </c>
      <c r="K44" s="13">
        <f t="shared" si="51"/>
        <v>-0.09999999404</v>
      </c>
      <c r="L44" s="13" t="str">
        <f>VLOOKUP(A44,[1]Hoja1!$B$1:$F$126,5,0)</f>
        <v>#ERROR!</v>
      </c>
      <c r="M44" s="11" t="str">
        <f>VLOOKUP(A44,[1]Hoja1!$B$1:$F$126,4,0)</f>
        <v>#ERROR!</v>
      </c>
      <c r="N44" s="13"/>
      <c r="O44" s="13">
        <f t="shared" si="52"/>
        <v>71116199.9</v>
      </c>
      <c r="P44" s="13">
        <f t="shared" si="53"/>
        <v>71116200</v>
      </c>
      <c r="Q44" s="13">
        <f t="shared" si="54"/>
        <v>71116199.9</v>
      </c>
      <c r="R44" s="11"/>
      <c r="S44" s="13">
        <f t="shared" si="55"/>
        <v>71116200</v>
      </c>
    </row>
    <row r="45" ht="15.75" customHeight="1" outlineLevel="1">
      <c r="A45" s="14" t="s">
        <v>58</v>
      </c>
      <c r="B45" s="12"/>
      <c r="C45" s="11"/>
      <c r="D45" s="13">
        <f t="shared" ref="D45:F45" si="56">SUBTOTAL(9,D40:D44)</f>
        <v>138284679</v>
      </c>
      <c r="E45" s="13">
        <f t="shared" si="56"/>
        <v>5818589</v>
      </c>
      <c r="F45" s="13">
        <f t="shared" si="56"/>
        <v>1</v>
      </c>
      <c r="G45" s="13"/>
      <c r="H45" s="13"/>
      <c r="I45" s="13"/>
      <c r="J45" s="13">
        <f t="shared" ref="J45:L45" si="57">SUBTOTAL(9,J40:J44)</f>
        <v>0</v>
      </c>
      <c r="K45" s="13">
        <f t="shared" si="57"/>
        <v>0.000000007566995919</v>
      </c>
      <c r="L45" s="13" t="str">
        <f t="shared" si="57"/>
        <v>#ERROR!</v>
      </c>
      <c r="M45" s="11"/>
      <c r="N45" s="13"/>
      <c r="O45" s="13">
        <f t="shared" ref="O45:Q45" si="58">SUBTOTAL(9,O40:O44)</f>
        <v>138284679</v>
      </c>
      <c r="P45" s="11">
        <f t="shared" si="58"/>
        <v>138284679</v>
      </c>
      <c r="Q45" s="13">
        <f t="shared" si="58"/>
        <v>138284679</v>
      </c>
      <c r="R45" s="11"/>
      <c r="S45" s="11">
        <f>SUBTOTAL(9,S40:S44)</f>
        <v>138284679</v>
      </c>
    </row>
    <row r="46" ht="15.75" customHeight="1" outlineLevel="2">
      <c r="A46" s="11" t="s">
        <v>59</v>
      </c>
      <c r="B46" s="12" t="s">
        <v>20</v>
      </c>
      <c r="C46" s="11" t="s">
        <v>21</v>
      </c>
      <c r="D46" s="13">
        <v>9.276680403E7</v>
      </c>
      <c r="E46" s="13">
        <v>1.136234256E7</v>
      </c>
      <c r="F46" s="13">
        <f>+D46/D53</f>
        <v>0.7169448392</v>
      </c>
      <c r="G46" s="13" t="str">
        <f>VLOOKUP(A46,[1]Hoja1!$B$1:$F$126,3,0)</f>
        <v>#ERROR!</v>
      </c>
      <c r="H46" s="13" t="str">
        <f>VLOOKUP(A46,[1]Hoja1!$B$1:$F$126,2,0)</f>
        <v>#ERROR!</v>
      </c>
      <c r="I46" s="13" t="str">
        <f t="shared" ref="I46:I52" si="59">+G46/11</f>
        <v>#ERROR!</v>
      </c>
      <c r="J46" s="13" t="str">
        <f t="shared" ref="J46:J52" si="60">+F46*I46</f>
        <v>#ERROR!</v>
      </c>
      <c r="K46" s="13">
        <v>0.0</v>
      </c>
      <c r="L46" s="13" t="str">
        <f>VLOOKUP(A46,[1]Hoja1!$B$1:$F$126,5,0)</f>
        <v>#ERROR!</v>
      </c>
      <c r="M46" s="11" t="str">
        <f>VLOOKUP(A46,[1]Hoja1!$B$1:$F$126,4,0)</f>
        <v>#ERROR!</v>
      </c>
      <c r="N46" s="13"/>
      <c r="O46" s="13" t="str">
        <f t="shared" ref="O46:O52" si="61">+D46-J46</f>
        <v>#ERROR!</v>
      </c>
      <c r="P46" s="11" t="str">
        <f t="shared" ref="P46:P52" si="62">+ROUND(O46,0)</f>
        <v>#ERROR!</v>
      </c>
      <c r="Q46" s="13" t="str">
        <f t="shared" ref="Q46:Q52" si="63">+K46+P46</f>
        <v>#ERROR!</v>
      </c>
      <c r="R46" s="11"/>
      <c r="S46" s="11" t="str">
        <f t="shared" ref="S46:S52" si="64">+P46</f>
        <v>#ERROR!</v>
      </c>
    </row>
    <row r="47" ht="15.75" customHeight="1" outlineLevel="2">
      <c r="A47" s="11" t="s">
        <v>59</v>
      </c>
      <c r="B47" s="12" t="s">
        <v>46</v>
      </c>
      <c r="C47" s="11" t="s">
        <v>47</v>
      </c>
      <c r="D47" s="13">
        <v>2.402528343E7</v>
      </c>
      <c r="E47" s="13">
        <v>2942685.19</v>
      </c>
      <c r="F47" s="13">
        <f>+D47/D53</f>
        <v>0.1856785209</v>
      </c>
      <c r="G47" s="13" t="str">
        <f>VLOOKUP(A47,[1]Hoja1!$B$1:$F$126,3,0)</f>
        <v>#ERROR!</v>
      </c>
      <c r="H47" s="13" t="str">
        <f>VLOOKUP(A47,[1]Hoja1!$B$1:$F$126,2,0)</f>
        <v>#ERROR!</v>
      </c>
      <c r="I47" s="13" t="str">
        <f t="shared" si="59"/>
        <v>#ERROR!</v>
      </c>
      <c r="J47" s="13" t="str">
        <f t="shared" si="60"/>
        <v>#ERROR!</v>
      </c>
      <c r="K47" s="13">
        <v>0.0</v>
      </c>
      <c r="L47" s="13" t="str">
        <f>VLOOKUP(A47,[1]Hoja1!$B$1:$F$126,5,0)</f>
        <v>#ERROR!</v>
      </c>
      <c r="M47" s="11" t="str">
        <f>VLOOKUP(A47,[1]Hoja1!$B$1:$F$126,4,0)</f>
        <v>#ERROR!</v>
      </c>
      <c r="N47" s="13"/>
      <c r="O47" s="13" t="str">
        <f t="shared" si="61"/>
        <v>#ERROR!</v>
      </c>
      <c r="P47" s="11" t="str">
        <f t="shared" si="62"/>
        <v>#ERROR!</v>
      </c>
      <c r="Q47" s="13" t="str">
        <f t="shared" si="63"/>
        <v>#ERROR!</v>
      </c>
      <c r="R47" s="11"/>
      <c r="S47" s="11" t="str">
        <f t="shared" si="64"/>
        <v>#ERROR!</v>
      </c>
    </row>
    <row r="48" ht="15.75" customHeight="1" outlineLevel="2">
      <c r="A48" s="11" t="s">
        <v>59</v>
      </c>
      <c r="B48" s="12" t="s">
        <v>22</v>
      </c>
      <c r="C48" s="11" t="s">
        <v>23</v>
      </c>
      <c r="D48" s="13">
        <v>141416.85</v>
      </c>
      <c r="E48" s="13">
        <v>17321.14</v>
      </c>
      <c r="F48" s="13">
        <f>+D48/D53</f>
        <v>0.001092934933</v>
      </c>
      <c r="G48" s="13" t="str">
        <f>VLOOKUP(A48,[1]Hoja1!$B$1:$F$126,3,0)</f>
        <v>#ERROR!</v>
      </c>
      <c r="H48" s="13" t="str">
        <f>VLOOKUP(A48,[1]Hoja1!$B$1:$F$126,2,0)</f>
        <v>#ERROR!</v>
      </c>
      <c r="I48" s="13" t="str">
        <f t="shared" si="59"/>
        <v>#ERROR!</v>
      </c>
      <c r="J48" s="13" t="str">
        <f t="shared" si="60"/>
        <v>#ERROR!</v>
      </c>
      <c r="K48" s="13">
        <v>0.0</v>
      </c>
      <c r="L48" s="13" t="str">
        <f>VLOOKUP(A48,[1]Hoja1!$B$1:$F$126,5,0)</f>
        <v>#ERROR!</v>
      </c>
      <c r="M48" s="11" t="str">
        <f>VLOOKUP(A48,[1]Hoja1!$B$1:$F$126,4,0)</f>
        <v>#ERROR!</v>
      </c>
      <c r="N48" s="13"/>
      <c r="O48" s="13" t="str">
        <f t="shared" si="61"/>
        <v>#ERROR!</v>
      </c>
      <c r="P48" s="11" t="str">
        <f t="shared" si="62"/>
        <v>#ERROR!</v>
      </c>
      <c r="Q48" s="13" t="str">
        <f t="shared" si="63"/>
        <v>#ERROR!</v>
      </c>
      <c r="R48" s="11"/>
      <c r="S48" s="11" t="str">
        <f t="shared" si="64"/>
        <v>#ERROR!</v>
      </c>
    </row>
    <row r="49" ht="15.75" customHeight="1" outlineLevel="2">
      <c r="A49" s="11" t="s">
        <v>59</v>
      </c>
      <c r="B49" s="12" t="s">
        <v>32</v>
      </c>
      <c r="C49" s="11" t="s">
        <v>33</v>
      </c>
      <c r="D49" s="13">
        <v>248060.29</v>
      </c>
      <c r="E49" s="13">
        <v>30383.13</v>
      </c>
      <c r="F49" s="13">
        <f>+D49/D53</f>
        <v>0.001917124844</v>
      </c>
      <c r="G49" s="13" t="str">
        <f>VLOOKUP(A49,[1]Hoja1!$B$1:$F$126,3,0)</f>
        <v>#ERROR!</v>
      </c>
      <c r="H49" s="13" t="str">
        <f>VLOOKUP(A49,[1]Hoja1!$B$1:$F$126,2,0)</f>
        <v>#ERROR!</v>
      </c>
      <c r="I49" s="13" t="str">
        <f t="shared" si="59"/>
        <v>#ERROR!</v>
      </c>
      <c r="J49" s="13" t="str">
        <f t="shared" si="60"/>
        <v>#ERROR!</v>
      </c>
      <c r="K49" s="13">
        <v>0.0</v>
      </c>
      <c r="L49" s="13" t="str">
        <f>VLOOKUP(A49,[1]Hoja1!$B$1:$F$126,5,0)</f>
        <v>#ERROR!</v>
      </c>
      <c r="M49" s="11" t="str">
        <f>VLOOKUP(A49,[1]Hoja1!$B$1:$F$126,4,0)</f>
        <v>#ERROR!</v>
      </c>
      <c r="N49" s="13"/>
      <c r="O49" s="13" t="str">
        <f t="shared" si="61"/>
        <v>#ERROR!</v>
      </c>
      <c r="P49" s="11" t="str">
        <f t="shared" si="62"/>
        <v>#ERROR!</v>
      </c>
      <c r="Q49" s="13" t="str">
        <f t="shared" si="63"/>
        <v>#ERROR!</v>
      </c>
      <c r="R49" s="11"/>
      <c r="S49" s="11" t="str">
        <f t="shared" si="64"/>
        <v>#ERROR!</v>
      </c>
    </row>
    <row r="50" ht="15.75" customHeight="1" outlineLevel="2">
      <c r="A50" s="11" t="s">
        <v>59</v>
      </c>
      <c r="B50" s="12" t="s">
        <v>34</v>
      </c>
      <c r="C50" s="11" t="s">
        <v>35</v>
      </c>
      <c r="D50" s="13">
        <v>161509.7</v>
      </c>
      <c r="E50" s="13">
        <v>19782.17</v>
      </c>
      <c r="F50" s="13">
        <f>+D50/D53</f>
        <v>0.001248221787</v>
      </c>
      <c r="G50" s="13" t="str">
        <f>VLOOKUP(A50,[1]Hoja1!$B$1:$F$126,3,0)</f>
        <v>#ERROR!</v>
      </c>
      <c r="H50" s="13" t="str">
        <f>VLOOKUP(A50,[1]Hoja1!$B$1:$F$126,2,0)</f>
        <v>#ERROR!</v>
      </c>
      <c r="I50" s="13" t="str">
        <f t="shared" si="59"/>
        <v>#ERROR!</v>
      </c>
      <c r="J50" s="13" t="str">
        <f t="shared" si="60"/>
        <v>#ERROR!</v>
      </c>
      <c r="K50" s="13">
        <v>0.0</v>
      </c>
      <c r="L50" s="13" t="str">
        <f>VLOOKUP(A50,[1]Hoja1!$B$1:$F$126,5,0)</f>
        <v>#ERROR!</v>
      </c>
      <c r="M50" s="11" t="str">
        <f>VLOOKUP(A50,[1]Hoja1!$B$1:$F$126,4,0)</f>
        <v>#ERROR!</v>
      </c>
      <c r="N50" s="13"/>
      <c r="O50" s="13" t="str">
        <f t="shared" si="61"/>
        <v>#ERROR!</v>
      </c>
      <c r="P50" s="11" t="str">
        <f t="shared" si="62"/>
        <v>#ERROR!</v>
      </c>
      <c r="Q50" s="13" t="str">
        <f t="shared" si="63"/>
        <v>#ERROR!</v>
      </c>
      <c r="R50" s="11"/>
      <c r="S50" s="11" t="str">
        <f t="shared" si="64"/>
        <v>#ERROR!</v>
      </c>
    </row>
    <row r="51" ht="15.75" customHeight="1" outlineLevel="2">
      <c r="A51" s="11" t="s">
        <v>59</v>
      </c>
      <c r="B51" s="12" t="s">
        <v>42</v>
      </c>
      <c r="C51" s="11" t="s">
        <v>43</v>
      </c>
      <c r="D51" s="13">
        <v>121169.74</v>
      </c>
      <c r="E51" s="13">
        <v>14841.21</v>
      </c>
      <c r="F51" s="13">
        <f>+D51/D53</f>
        <v>0.000936455887</v>
      </c>
      <c r="G51" s="13" t="str">
        <f>VLOOKUP(A51,[1]Hoja1!$B$1:$F$126,3,0)</f>
        <v>#ERROR!</v>
      </c>
      <c r="H51" s="13" t="str">
        <f>VLOOKUP(A51,[1]Hoja1!$B$1:$F$126,2,0)</f>
        <v>#ERROR!</v>
      </c>
      <c r="I51" s="13" t="str">
        <f t="shared" si="59"/>
        <v>#ERROR!</v>
      </c>
      <c r="J51" s="13" t="str">
        <f t="shared" si="60"/>
        <v>#ERROR!</v>
      </c>
      <c r="K51" s="13">
        <v>0.0</v>
      </c>
      <c r="L51" s="13" t="str">
        <f>VLOOKUP(A51,[1]Hoja1!$B$1:$F$126,5,0)</f>
        <v>#ERROR!</v>
      </c>
      <c r="M51" s="11" t="str">
        <f>VLOOKUP(A51,[1]Hoja1!$B$1:$F$126,4,0)</f>
        <v>#ERROR!</v>
      </c>
      <c r="N51" s="13"/>
      <c r="O51" s="13" t="str">
        <f t="shared" si="61"/>
        <v>#ERROR!</v>
      </c>
      <c r="P51" s="11" t="str">
        <f t="shared" si="62"/>
        <v>#ERROR!</v>
      </c>
      <c r="Q51" s="13" t="str">
        <f t="shared" si="63"/>
        <v>#ERROR!</v>
      </c>
      <c r="R51" s="11"/>
      <c r="S51" s="11" t="str">
        <f t="shared" si="64"/>
        <v>#ERROR!</v>
      </c>
    </row>
    <row r="52" ht="15.75" customHeight="1" outlineLevel="2">
      <c r="A52" s="11" t="s">
        <v>59</v>
      </c>
      <c r="B52" s="12" t="s">
        <v>60</v>
      </c>
      <c r="C52" s="11" t="s">
        <v>61</v>
      </c>
      <c r="D52" s="13">
        <v>1.192758496E7</v>
      </c>
      <c r="E52" s="13">
        <v>1460924.6</v>
      </c>
      <c r="F52" s="13">
        <f>+D52/D53</f>
        <v>0.09218190246</v>
      </c>
      <c r="G52" s="13" t="str">
        <f>VLOOKUP(A52,[1]Hoja1!$B$1:$F$126,3,0)</f>
        <v>#ERROR!</v>
      </c>
      <c r="H52" s="13" t="str">
        <f>VLOOKUP(A52,[1]Hoja1!$B$1:$F$126,2,0)</f>
        <v>#ERROR!</v>
      </c>
      <c r="I52" s="13" t="str">
        <f t="shared" si="59"/>
        <v>#ERROR!</v>
      </c>
      <c r="J52" s="13" t="str">
        <f t="shared" si="60"/>
        <v>#ERROR!</v>
      </c>
      <c r="K52" s="13">
        <v>0.0</v>
      </c>
      <c r="L52" s="13" t="str">
        <f>VLOOKUP(A52,[1]Hoja1!$B$1:$F$126,5,0)</f>
        <v>#ERROR!</v>
      </c>
      <c r="M52" s="11" t="str">
        <f>VLOOKUP(A52,[1]Hoja1!$B$1:$F$126,4,0)</f>
        <v>#ERROR!</v>
      </c>
      <c r="N52" s="13"/>
      <c r="O52" s="13" t="str">
        <f t="shared" si="61"/>
        <v>#ERROR!</v>
      </c>
      <c r="P52" s="11" t="str">
        <f t="shared" si="62"/>
        <v>#ERROR!</v>
      </c>
      <c r="Q52" s="13" t="str">
        <f t="shared" si="63"/>
        <v>#ERROR!</v>
      </c>
      <c r="R52" s="11"/>
      <c r="S52" s="11" t="str">
        <f t="shared" si="64"/>
        <v>#ERROR!</v>
      </c>
    </row>
    <row r="53" ht="15.75" customHeight="1" outlineLevel="1">
      <c r="A53" s="14" t="s">
        <v>62</v>
      </c>
      <c r="B53" s="12"/>
      <c r="C53" s="11"/>
      <c r="D53" s="13">
        <f t="shared" ref="D53:F53" si="65">SUBTOTAL(9,D46:D52)</f>
        <v>129391829</v>
      </c>
      <c r="E53" s="13">
        <f t="shared" si="65"/>
        <v>15848280</v>
      </c>
      <c r="F53" s="13">
        <f t="shared" si="65"/>
        <v>1</v>
      </c>
      <c r="G53" s="13"/>
      <c r="H53" s="13"/>
      <c r="I53" s="13"/>
      <c r="J53" s="13" t="str">
        <f>SUBTOTAL(9,J46:J52)</f>
        <v>#ERROR!</v>
      </c>
      <c r="K53" s="13">
        <v>0.0</v>
      </c>
      <c r="L53" s="13" t="str">
        <f>SUBTOTAL(9,L46:L52)</f>
        <v>#ERROR!</v>
      </c>
      <c r="M53" s="11"/>
      <c r="N53" s="13"/>
      <c r="O53" s="13" t="str">
        <f t="shared" ref="O53:Q53" si="66">SUBTOTAL(9,O46:O52)</f>
        <v>#ERROR!</v>
      </c>
      <c r="P53" s="11" t="str">
        <f t="shared" si="66"/>
        <v>#ERROR!</v>
      </c>
      <c r="Q53" s="13" t="str">
        <f t="shared" si="66"/>
        <v>#ERROR!</v>
      </c>
      <c r="R53" s="11"/>
      <c r="S53" s="11" t="str">
        <f>SUBTOTAL(9,S46:S52)</f>
        <v>#ERROR!</v>
      </c>
    </row>
    <row r="54" ht="15.75" customHeight="1" outlineLevel="2">
      <c r="A54" s="11" t="s">
        <v>63</v>
      </c>
      <c r="B54" s="12" t="s">
        <v>46</v>
      </c>
      <c r="C54" s="11" t="s">
        <v>47</v>
      </c>
      <c r="D54" s="13">
        <v>49581.9</v>
      </c>
      <c r="E54" s="13">
        <v>5073.45</v>
      </c>
      <c r="F54" s="13">
        <f>+D54/D59</f>
        <v>0.002500032144</v>
      </c>
      <c r="G54" s="13" t="str">
        <f>VLOOKUP(A54,[1]Hoja1!$B$1:$F$126,3,0)</f>
        <v>#ERROR!</v>
      </c>
      <c r="H54" s="13" t="str">
        <f>VLOOKUP(A54,[1]Hoja1!$B$1:$F$126,2,0)</f>
        <v>#ERROR!</v>
      </c>
      <c r="I54" s="13" t="str">
        <f t="shared" ref="I54:I58" si="67">+G54/11</f>
        <v>#ERROR!</v>
      </c>
      <c r="J54" s="13" t="str">
        <f t="shared" ref="J54:J58" si="68">+F54*I54</f>
        <v>#ERROR!</v>
      </c>
      <c r="K54" s="13">
        <v>0.0</v>
      </c>
      <c r="L54" s="13" t="str">
        <f>VLOOKUP(A54,[1]Hoja1!$B$1:$F$126,5,0)</f>
        <v>#ERROR!</v>
      </c>
      <c r="M54" s="11" t="str">
        <f>VLOOKUP(A54,[1]Hoja1!$B$1:$F$126,4,0)</f>
        <v>#ERROR!</v>
      </c>
      <c r="N54" s="13"/>
      <c r="O54" s="13" t="str">
        <f t="shared" ref="O54:O58" si="69">+D54-J54</f>
        <v>#ERROR!</v>
      </c>
      <c r="P54" s="11"/>
      <c r="Q54" s="13" t="str">
        <f t="shared" ref="Q54:Q55" si="70">+K54+R54</f>
        <v>#ERROR!</v>
      </c>
      <c r="R54" s="11" t="str">
        <f t="shared" ref="R54:R55" si="71">+ROUND(O54,0)</f>
        <v>#ERROR!</v>
      </c>
      <c r="S54" s="11" t="str">
        <f t="shared" ref="S54:S58" si="72">+P54</f>
        <v/>
      </c>
    </row>
    <row r="55" ht="15.75" customHeight="1" outlineLevel="2">
      <c r="A55" s="11" t="s">
        <v>63</v>
      </c>
      <c r="B55" s="12" t="s">
        <v>32</v>
      </c>
      <c r="C55" s="11" t="s">
        <v>33</v>
      </c>
      <c r="D55" s="13">
        <v>38268.77</v>
      </c>
      <c r="E55" s="13">
        <v>3915.84</v>
      </c>
      <c r="F55" s="13">
        <f>+D55/D59</f>
        <v>0.001929598404</v>
      </c>
      <c r="G55" s="13" t="str">
        <f>VLOOKUP(A55,[1]Hoja1!$B$1:$F$126,3,0)</f>
        <v>#ERROR!</v>
      </c>
      <c r="H55" s="13" t="str">
        <f>VLOOKUP(A55,[1]Hoja1!$B$1:$F$126,2,0)</f>
        <v>#ERROR!</v>
      </c>
      <c r="I55" s="13" t="str">
        <f t="shared" si="67"/>
        <v>#ERROR!</v>
      </c>
      <c r="J55" s="13" t="str">
        <f t="shared" si="68"/>
        <v>#ERROR!</v>
      </c>
      <c r="K55" s="13">
        <v>0.0</v>
      </c>
      <c r="L55" s="13" t="str">
        <f>VLOOKUP(A55,[1]Hoja1!$B$1:$F$126,5,0)</f>
        <v>#ERROR!</v>
      </c>
      <c r="M55" s="11" t="str">
        <f>VLOOKUP(A55,[1]Hoja1!$B$1:$F$126,4,0)</f>
        <v>#ERROR!</v>
      </c>
      <c r="N55" s="13"/>
      <c r="O55" s="13" t="str">
        <f t="shared" si="69"/>
        <v>#ERROR!</v>
      </c>
      <c r="P55" s="11"/>
      <c r="Q55" s="13" t="str">
        <f t="shared" si="70"/>
        <v>#ERROR!</v>
      </c>
      <c r="R55" s="11" t="str">
        <f t="shared" si="71"/>
        <v>#ERROR!</v>
      </c>
      <c r="S55" s="11" t="str">
        <f t="shared" si="72"/>
        <v/>
      </c>
    </row>
    <row r="56" ht="15.75" customHeight="1" outlineLevel="2">
      <c r="A56" s="11" t="s">
        <v>63</v>
      </c>
      <c r="B56" s="12" t="s">
        <v>34</v>
      </c>
      <c r="C56" s="11" t="s">
        <v>35</v>
      </c>
      <c r="D56" s="13">
        <v>262501.24</v>
      </c>
      <c r="E56" s="13">
        <v>26860.35</v>
      </c>
      <c r="F56" s="13">
        <f>+D56/D59</f>
        <v>0.01323590943</v>
      </c>
      <c r="G56" s="13" t="str">
        <f>VLOOKUP(A56,[1]Hoja1!$B$1:$F$126,3,0)</f>
        <v>#ERROR!</v>
      </c>
      <c r="H56" s="13" t="str">
        <f>VLOOKUP(A56,[1]Hoja1!$B$1:$F$126,2,0)</f>
        <v>#ERROR!</v>
      </c>
      <c r="I56" s="13" t="str">
        <f t="shared" si="67"/>
        <v>#ERROR!</v>
      </c>
      <c r="J56" s="13" t="str">
        <f t="shared" si="68"/>
        <v>#ERROR!</v>
      </c>
      <c r="K56" s="13">
        <v>0.0</v>
      </c>
      <c r="L56" s="13" t="str">
        <f>VLOOKUP(A56,[1]Hoja1!$B$1:$F$126,5,0)</f>
        <v>#ERROR!</v>
      </c>
      <c r="M56" s="11" t="str">
        <f>VLOOKUP(A56,[1]Hoja1!$B$1:$F$126,4,0)</f>
        <v>#ERROR!</v>
      </c>
      <c r="N56" s="13"/>
      <c r="O56" s="13" t="str">
        <f t="shared" si="69"/>
        <v>#ERROR!</v>
      </c>
      <c r="P56" s="11" t="str">
        <f t="shared" ref="P56:P58" si="73">+ROUND(O56,0)</f>
        <v>#ERROR!</v>
      </c>
      <c r="Q56" s="13" t="str">
        <f t="shared" ref="Q56:Q58" si="74">+K56+P56</f>
        <v>#ERROR!</v>
      </c>
      <c r="R56" s="11"/>
      <c r="S56" s="11" t="str">
        <f t="shared" si="72"/>
        <v>#ERROR!</v>
      </c>
    </row>
    <row r="57" ht="15.75" customHeight="1" outlineLevel="2">
      <c r="A57" s="11" t="s">
        <v>63</v>
      </c>
      <c r="B57" s="12" t="s">
        <v>42</v>
      </c>
      <c r="C57" s="11" t="s">
        <v>43</v>
      </c>
      <c r="D57" s="13">
        <v>115233.74</v>
      </c>
      <c r="E57" s="13">
        <v>11791.25</v>
      </c>
      <c r="F57" s="13">
        <f>+D57/D59</f>
        <v>0.005810347205</v>
      </c>
      <c r="G57" s="13" t="str">
        <f>VLOOKUP(A57,[1]Hoja1!$B$1:$F$126,3,0)</f>
        <v>#ERROR!</v>
      </c>
      <c r="H57" s="13" t="str">
        <f>VLOOKUP(A57,[1]Hoja1!$B$1:$F$126,2,0)</f>
        <v>#ERROR!</v>
      </c>
      <c r="I57" s="13" t="str">
        <f t="shared" si="67"/>
        <v>#ERROR!</v>
      </c>
      <c r="J57" s="13" t="str">
        <f t="shared" si="68"/>
        <v>#ERROR!</v>
      </c>
      <c r="K57" s="13">
        <v>0.0</v>
      </c>
      <c r="L57" s="13" t="str">
        <f>VLOOKUP(A57,[1]Hoja1!$B$1:$F$126,5,0)</f>
        <v>#ERROR!</v>
      </c>
      <c r="M57" s="11" t="str">
        <f>VLOOKUP(A57,[1]Hoja1!$B$1:$F$126,4,0)</f>
        <v>#ERROR!</v>
      </c>
      <c r="N57" s="13"/>
      <c r="O57" s="13" t="str">
        <f t="shared" si="69"/>
        <v>#ERROR!</v>
      </c>
      <c r="P57" s="11" t="str">
        <f t="shared" si="73"/>
        <v>#ERROR!</v>
      </c>
      <c r="Q57" s="13" t="str">
        <f t="shared" si="74"/>
        <v>#ERROR!</v>
      </c>
      <c r="R57" s="11"/>
      <c r="S57" s="11" t="str">
        <f t="shared" si="72"/>
        <v>#ERROR!</v>
      </c>
    </row>
    <row r="58" ht="15.75" customHeight="1" outlineLevel="2">
      <c r="A58" s="11" t="s">
        <v>63</v>
      </c>
      <c r="B58" s="12" t="s">
        <v>60</v>
      </c>
      <c r="C58" s="11" t="s">
        <v>61</v>
      </c>
      <c r="D58" s="13">
        <v>1.936691935E7</v>
      </c>
      <c r="E58" s="13">
        <v>1981713.11</v>
      </c>
      <c r="F58" s="13">
        <f>+D58/D59</f>
        <v>0.9765241128</v>
      </c>
      <c r="G58" s="13" t="str">
        <f>VLOOKUP(A58,[1]Hoja1!$B$1:$F$126,3,0)</f>
        <v>#ERROR!</v>
      </c>
      <c r="H58" s="13" t="str">
        <f>VLOOKUP(A58,[1]Hoja1!$B$1:$F$126,2,0)</f>
        <v>#ERROR!</v>
      </c>
      <c r="I58" s="13" t="str">
        <f t="shared" si="67"/>
        <v>#ERROR!</v>
      </c>
      <c r="J58" s="13" t="str">
        <f t="shared" si="68"/>
        <v>#ERROR!</v>
      </c>
      <c r="K58" s="13">
        <v>0.0</v>
      </c>
      <c r="L58" s="13" t="str">
        <f>VLOOKUP(A58,[1]Hoja1!$B$1:$F$126,5,0)</f>
        <v>#ERROR!</v>
      </c>
      <c r="M58" s="11" t="str">
        <f>VLOOKUP(A58,[1]Hoja1!$B$1:$F$126,4,0)</f>
        <v>#ERROR!</v>
      </c>
      <c r="N58" s="13"/>
      <c r="O58" s="13" t="str">
        <f t="shared" si="69"/>
        <v>#ERROR!</v>
      </c>
      <c r="P58" s="11" t="str">
        <f t="shared" si="73"/>
        <v>#ERROR!</v>
      </c>
      <c r="Q58" s="13" t="str">
        <f t="shared" si="74"/>
        <v>#ERROR!</v>
      </c>
      <c r="R58" s="11"/>
      <c r="S58" s="11" t="str">
        <f t="shared" si="72"/>
        <v>#ERROR!</v>
      </c>
    </row>
    <row r="59" ht="15.75" customHeight="1" outlineLevel="1">
      <c r="A59" s="14" t="s">
        <v>64</v>
      </c>
      <c r="B59" s="12"/>
      <c r="C59" s="11"/>
      <c r="D59" s="13">
        <f t="shared" ref="D59:F59" si="75">SUBTOTAL(9,D54:D58)</f>
        <v>19832505</v>
      </c>
      <c r="E59" s="13">
        <f t="shared" si="75"/>
        <v>2029354</v>
      </c>
      <c r="F59" s="13">
        <f t="shared" si="75"/>
        <v>1</v>
      </c>
      <c r="G59" s="13"/>
      <c r="H59" s="13"/>
      <c r="I59" s="13"/>
      <c r="J59" s="13" t="str">
        <f>SUBTOTAL(9,J54:J58)</f>
        <v>#ERROR!</v>
      </c>
      <c r="K59" s="13">
        <v>0.0</v>
      </c>
      <c r="L59" s="13" t="str">
        <f>SUBTOTAL(9,L54:L58)</f>
        <v>#ERROR!</v>
      </c>
      <c r="M59" s="11"/>
      <c r="N59" s="13"/>
      <c r="O59" s="13" t="str">
        <f t="shared" ref="O59:Q59" si="76">SUBTOTAL(9,O54:O58)</f>
        <v>#ERROR!</v>
      </c>
      <c r="P59" s="11" t="str">
        <f t="shared" si="76"/>
        <v>#ERROR!</v>
      </c>
      <c r="Q59" s="13" t="str">
        <f t="shared" si="76"/>
        <v>#ERROR!</v>
      </c>
      <c r="R59" s="11"/>
      <c r="S59" s="11" t="str">
        <f>SUBTOTAL(9,S54:S58)</f>
        <v>#ERROR!</v>
      </c>
    </row>
    <row r="60" ht="15.75" customHeight="1" outlineLevel="2">
      <c r="A60" s="11" t="s">
        <v>65</v>
      </c>
      <c r="B60" s="12" t="s">
        <v>46</v>
      </c>
      <c r="C60" s="11" t="s">
        <v>47</v>
      </c>
      <c r="D60" s="13">
        <v>3496548.48</v>
      </c>
      <c r="E60" s="13">
        <v>254910.49</v>
      </c>
      <c r="F60" s="13">
        <f>+D60/D64</f>
        <v>0.07878688847</v>
      </c>
      <c r="G60" s="13" t="str">
        <f>VLOOKUP(A60,[1]Hoja1!$B$1:$F$126,3,0)</f>
        <v>#ERROR!</v>
      </c>
      <c r="H60" s="13" t="str">
        <f>VLOOKUP(A60,[1]Hoja1!$B$1:$F$126,2,0)</f>
        <v>#ERROR!</v>
      </c>
      <c r="I60" s="13" t="str">
        <f t="shared" ref="I60:I63" si="77">+G60/11</f>
        <v>#ERROR!</v>
      </c>
      <c r="J60" s="13" t="str">
        <f t="shared" ref="J60:J63" si="78">+F60*I60</f>
        <v>#ERROR!</v>
      </c>
      <c r="K60" s="13">
        <v>0.0</v>
      </c>
      <c r="L60" s="13" t="str">
        <f>VLOOKUP(A60,[1]Hoja1!$B$1:$F$126,5,0)</f>
        <v>#ERROR!</v>
      </c>
      <c r="M60" s="11" t="str">
        <f>VLOOKUP(A60,[1]Hoja1!$B$1:$F$126,4,0)</f>
        <v>#ERROR!</v>
      </c>
      <c r="N60" s="13"/>
      <c r="O60" s="13" t="str">
        <f t="shared" ref="O60:O63" si="79">+D60-J60</f>
        <v>#ERROR!</v>
      </c>
      <c r="P60" s="11" t="str">
        <f>+ROUND(O60,0)</f>
        <v>#ERROR!</v>
      </c>
      <c r="Q60" s="13" t="str">
        <f>+K60+P60</f>
        <v>#ERROR!</v>
      </c>
      <c r="R60" s="11"/>
      <c r="S60" s="11" t="str">
        <f t="shared" ref="S60:S63" si="80">+P60</f>
        <v>#ERROR!</v>
      </c>
    </row>
    <row r="61" ht="15.75" customHeight="1" outlineLevel="2">
      <c r="A61" s="11" t="s">
        <v>65</v>
      </c>
      <c r="B61" s="12" t="s">
        <v>32</v>
      </c>
      <c r="C61" s="11" t="s">
        <v>33</v>
      </c>
      <c r="D61" s="13">
        <v>73170.05</v>
      </c>
      <c r="E61" s="13">
        <v>5334.35</v>
      </c>
      <c r="F61" s="13">
        <f>+D61/D64</f>
        <v>0.001648723191</v>
      </c>
      <c r="G61" s="13" t="str">
        <f>VLOOKUP(A61,[1]Hoja1!$B$1:$F$126,3,0)</f>
        <v>#ERROR!</v>
      </c>
      <c r="H61" s="13" t="str">
        <f>VLOOKUP(A61,[1]Hoja1!$B$1:$F$126,2,0)</f>
        <v>#ERROR!</v>
      </c>
      <c r="I61" s="13" t="str">
        <f t="shared" si="77"/>
        <v>#ERROR!</v>
      </c>
      <c r="J61" s="13" t="str">
        <f t="shared" si="78"/>
        <v>#ERROR!</v>
      </c>
      <c r="K61" s="13">
        <v>0.0</v>
      </c>
      <c r="L61" s="13" t="str">
        <f>VLOOKUP(A61,[1]Hoja1!$B$1:$F$126,5,0)</f>
        <v>#ERROR!</v>
      </c>
      <c r="M61" s="11" t="str">
        <f>VLOOKUP(A61,[1]Hoja1!$B$1:$F$126,4,0)</f>
        <v>#ERROR!</v>
      </c>
      <c r="N61" s="13"/>
      <c r="O61" s="13" t="str">
        <f t="shared" si="79"/>
        <v>#ERROR!</v>
      </c>
      <c r="P61" s="11"/>
      <c r="Q61" s="13" t="str">
        <f t="shared" ref="Q61:Q62" si="81">+K61+R61</f>
        <v>#ERROR!</v>
      </c>
      <c r="R61" s="11" t="str">
        <f t="shared" ref="R61:R62" si="82">+ROUND(O61,0)</f>
        <v>#ERROR!</v>
      </c>
      <c r="S61" s="11" t="str">
        <f t="shared" si="80"/>
        <v/>
      </c>
    </row>
    <row r="62" ht="15.75" customHeight="1" outlineLevel="2">
      <c r="A62" s="11" t="s">
        <v>65</v>
      </c>
      <c r="B62" s="12" t="s">
        <v>42</v>
      </c>
      <c r="C62" s="11" t="s">
        <v>43</v>
      </c>
      <c r="D62" s="13">
        <v>21178.78</v>
      </c>
      <c r="E62" s="13">
        <v>1544.01</v>
      </c>
      <c r="F62" s="13">
        <f>+D62/D64</f>
        <v>0.0004772163713</v>
      </c>
      <c r="G62" s="13" t="str">
        <f>VLOOKUP(A62,[1]Hoja1!$B$1:$F$126,3,0)</f>
        <v>#ERROR!</v>
      </c>
      <c r="H62" s="13" t="str">
        <f>VLOOKUP(A62,[1]Hoja1!$B$1:$F$126,2,0)</f>
        <v>#ERROR!</v>
      </c>
      <c r="I62" s="13" t="str">
        <f t="shared" si="77"/>
        <v>#ERROR!</v>
      </c>
      <c r="J62" s="13" t="str">
        <f t="shared" si="78"/>
        <v>#ERROR!</v>
      </c>
      <c r="K62" s="13">
        <v>0.0</v>
      </c>
      <c r="L62" s="13" t="str">
        <f>VLOOKUP(A62,[1]Hoja1!$B$1:$F$126,5,0)</f>
        <v>#ERROR!</v>
      </c>
      <c r="M62" s="11" t="str">
        <f>VLOOKUP(A62,[1]Hoja1!$B$1:$F$126,4,0)</f>
        <v>#ERROR!</v>
      </c>
      <c r="N62" s="13"/>
      <c r="O62" s="13" t="str">
        <f t="shared" si="79"/>
        <v>#ERROR!</v>
      </c>
      <c r="P62" s="11"/>
      <c r="Q62" s="13" t="str">
        <f t="shared" si="81"/>
        <v>#ERROR!</v>
      </c>
      <c r="R62" s="11" t="str">
        <f t="shared" si="82"/>
        <v>#ERROR!</v>
      </c>
      <c r="S62" s="11" t="str">
        <f t="shared" si="80"/>
        <v/>
      </c>
    </row>
    <row r="63" ht="15.75" customHeight="1" outlineLevel="2">
      <c r="A63" s="11" t="s">
        <v>65</v>
      </c>
      <c r="B63" s="12" t="s">
        <v>48</v>
      </c>
      <c r="C63" s="11" t="s">
        <v>49</v>
      </c>
      <c r="D63" s="13">
        <v>4.078892969E7</v>
      </c>
      <c r="E63" s="13">
        <v>2973654.15</v>
      </c>
      <c r="F63" s="13">
        <f>+D63/D64</f>
        <v>0.919087172</v>
      </c>
      <c r="G63" s="13" t="str">
        <f>VLOOKUP(A63,[1]Hoja1!$B$1:$F$126,3,0)</f>
        <v>#ERROR!</v>
      </c>
      <c r="H63" s="13" t="str">
        <f>VLOOKUP(A63,[1]Hoja1!$B$1:$F$126,2,0)</f>
        <v>#ERROR!</v>
      </c>
      <c r="I63" s="13" t="str">
        <f t="shared" si="77"/>
        <v>#ERROR!</v>
      </c>
      <c r="J63" s="13" t="str">
        <f t="shared" si="78"/>
        <v>#ERROR!</v>
      </c>
      <c r="K63" s="13">
        <v>0.0</v>
      </c>
      <c r="L63" s="13" t="str">
        <f>VLOOKUP(A63,[1]Hoja1!$B$1:$F$126,5,0)</f>
        <v>#ERROR!</v>
      </c>
      <c r="M63" s="11" t="str">
        <f>VLOOKUP(A63,[1]Hoja1!$B$1:$F$126,4,0)</f>
        <v>#ERROR!</v>
      </c>
      <c r="N63" s="13"/>
      <c r="O63" s="13" t="str">
        <f t="shared" si="79"/>
        <v>#ERROR!</v>
      </c>
      <c r="P63" s="11" t="str">
        <f>+ROUND(O63,0)</f>
        <v>#ERROR!</v>
      </c>
      <c r="Q63" s="13" t="str">
        <f>+K63+P63</f>
        <v>#ERROR!</v>
      </c>
      <c r="R63" s="11"/>
      <c r="S63" s="11" t="str">
        <f t="shared" si="80"/>
        <v>#ERROR!</v>
      </c>
    </row>
    <row r="64" ht="15.75" customHeight="1" outlineLevel="1">
      <c r="A64" s="14" t="s">
        <v>66</v>
      </c>
      <c r="B64" s="12"/>
      <c r="C64" s="11"/>
      <c r="D64" s="13">
        <f t="shared" ref="D64:F64" si="83">SUBTOTAL(9,D60:D63)</f>
        <v>44379827</v>
      </c>
      <c r="E64" s="13">
        <f t="shared" si="83"/>
        <v>3235443</v>
      </c>
      <c r="F64" s="13">
        <f t="shared" si="83"/>
        <v>1</v>
      </c>
      <c r="G64" s="13"/>
      <c r="H64" s="13"/>
      <c r="I64" s="13"/>
      <c r="J64" s="13" t="str">
        <f>SUBTOTAL(9,J60:J63)</f>
        <v>#ERROR!</v>
      </c>
      <c r="K64" s="13">
        <v>0.0</v>
      </c>
      <c r="L64" s="13" t="str">
        <f>SUBTOTAL(9,L60:L63)</f>
        <v>#ERROR!</v>
      </c>
      <c r="M64" s="11"/>
      <c r="N64" s="13"/>
      <c r="O64" s="13" t="str">
        <f t="shared" ref="O64:Q64" si="84">SUBTOTAL(9,O60:O63)</f>
        <v>#ERROR!</v>
      </c>
      <c r="P64" s="11" t="str">
        <f t="shared" si="84"/>
        <v>#ERROR!</v>
      </c>
      <c r="Q64" s="13" t="str">
        <f t="shared" si="84"/>
        <v>#ERROR!</v>
      </c>
      <c r="R64" s="11"/>
      <c r="S64" s="11" t="str">
        <f>SUBTOTAL(9,S60:S63)</f>
        <v>#ERROR!</v>
      </c>
    </row>
    <row r="65" ht="15.75" customHeight="1" outlineLevel="2">
      <c r="A65" s="11" t="s">
        <v>67</v>
      </c>
      <c r="B65" s="12" t="s">
        <v>20</v>
      </c>
      <c r="C65" s="11" t="s">
        <v>21</v>
      </c>
      <c r="D65" s="13">
        <v>1.841952626E7</v>
      </c>
      <c r="E65" s="13">
        <v>692399.28</v>
      </c>
      <c r="F65" s="13">
        <f>+D65/D71</f>
        <v>0.1954547626</v>
      </c>
      <c r="G65" s="13" t="str">
        <f>VLOOKUP(A65,[1]Hoja1!$B$1:$F$126,3,0)</f>
        <v>#ERROR!</v>
      </c>
      <c r="H65" s="13" t="str">
        <f>VLOOKUP(A65,[1]Hoja1!$B$1:$F$126,2,0)</f>
        <v>#ERROR!</v>
      </c>
      <c r="I65" s="13" t="str">
        <f t="shared" ref="I65:I70" si="85">+G65/11</f>
        <v>#ERROR!</v>
      </c>
      <c r="J65" s="13" t="str">
        <f t="shared" ref="J65:J70" si="86">+F65*I65</f>
        <v>#ERROR!</v>
      </c>
      <c r="K65" s="13">
        <v>0.0</v>
      </c>
      <c r="L65" s="13" t="str">
        <f>VLOOKUP(A65,[1]Hoja1!$B$1:$F$126,5,0)</f>
        <v>#ERROR!</v>
      </c>
      <c r="M65" s="11" t="str">
        <f>VLOOKUP(A65,[1]Hoja1!$B$1:$F$126,4,0)</f>
        <v>#ERROR!</v>
      </c>
      <c r="N65" s="13"/>
      <c r="O65" s="13" t="str">
        <f t="shared" ref="O65:O70" si="87">+D65-J65</f>
        <v>#ERROR!</v>
      </c>
      <c r="P65" s="11" t="str">
        <f t="shared" ref="P65:P67" si="88">+ROUND(O65,0)</f>
        <v>#ERROR!</v>
      </c>
      <c r="Q65" s="13" t="str">
        <f t="shared" ref="Q65:Q67" si="89">+K65+P65</f>
        <v>#ERROR!</v>
      </c>
      <c r="R65" s="11"/>
      <c r="S65" s="11" t="str">
        <f t="shared" ref="S65:S70" si="90">+P65</f>
        <v>#ERROR!</v>
      </c>
    </row>
    <row r="66" ht="15.75" customHeight="1" outlineLevel="2">
      <c r="A66" s="11" t="s">
        <v>67</v>
      </c>
      <c r="B66" s="12" t="s">
        <v>46</v>
      </c>
      <c r="C66" s="11" t="s">
        <v>47</v>
      </c>
      <c r="D66" s="13">
        <v>1.721496718E7</v>
      </c>
      <c r="E66" s="13">
        <v>647119.29</v>
      </c>
      <c r="F66" s="13">
        <f>+D66/D71</f>
        <v>0.1826728481</v>
      </c>
      <c r="G66" s="13" t="str">
        <f>VLOOKUP(A66,[1]Hoja1!$B$1:$F$126,3,0)</f>
        <v>#ERROR!</v>
      </c>
      <c r="H66" s="13" t="str">
        <f>VLOOKUP(A66,[1]Hoja1!$B$1:$F$126,2,0)</f>
        <v>#ERROR!</v>
      </c>
      <c r="I66" s="13" t="str">
        <f t="shared" si="85"/>
        <v>#ERROR!</v>
      </c>
      <c r="J66" s="13" t="str">
        <f t="shared" si="86"/>
        <v>#ERROR!</v>
      </c>
      <c r="K66" s="13">
        <v>0.0</v>
      </c>
      <c r="L66" s="13" t="str">
        <f>VLOOKUP(A66,[1]Hoja1!$B$1:$F$126,5,0)</f>
        <v>#ERROR!</v>
      </c>
      <c r="M66" s="11" t="str">
        <f>VLOOKUP(A66,[1]Hoja1!$B$1:$F$126,4,0)</f>
        <v>#ERROR!</v>
      </c>
      <c r="N66" s="13"/>
      <c r="O66" s="13" t="str">
        <f t="shared" si="87"/>
        <v>#ERROR!</v>
      </c>
      <c r="P66" s="11" t="str">
        <f t="shared" si="88"/>
        <v>#ERROR!</v>
      </c>
      <c r="Q66" s="13" t="str">
        <f t="shared" si="89"/>
        <v>#ERROR!</v>
      </c>
      <c r="R66" s="11"/>
      <c r="S66" s="11" t="str">
        <f t="shared" si="90"/>
        <v>#ERROR!</v>
      </c>
    </row>
    <row r="67" ht="15.75" customHeight="1" outlineLevel="2">
      <c r="A67" s="11" t="s">
        <v>67</v>
      </c>
      <c r="B67" s="12" t="s">
        <v>32</v>
      </c>
      <c r="C67" s="11" t="s">
        <v>33</v>
      </c>
      <c r="D67" s="13">
        <v>296170.31</v>
      </c>
      <c r="E67" s="13">
        <v>11133.19</v>
      </c>
      <c r="F67" s="13">
        <f>+D67/D71</f>
        <v>0.003142746279</v>
      </c>
      <c r="G67" s="13" t="str">
        <f>VLOOKUP(A67,[1]Hoja1!$B$1:$F$126,3,0)</f>
        <v>#ERROR!</v>
      </c>
      <c r="H67" s="13" t="str">
        <f>VLOOKUP(A67,[1]Hoja1!$B$1:$F$126,2,0)</f>
        <v>#ERROR!</v>
      </c>
      <c r="I67" s="13" t="str">
        <f t="shared" si="85"/>
        <v>#ERROR!</v>
      </c>
      <c r="J67" s="13" t="str">
        <f t="shared" si="86"/>
        <v>#ERROR!</v>
      </c>
      <c r="K67" s="13">
        <v>0.0</v>
      </c>
      <c r="L67" s="13" t="str">
        <f>VLOOKUP(A67,[1]Hoja1!$B$1:$F$126,5,0)</f>
        <v>#ERROR!</v>
      </c>
      <c r="M67" s="11" t="str">
        <f>VLOOKUP(A67,[1]Hoja1!$B$1:$F$126,4,0)</f>
        <v>#ERROR!</v>
      </c>
      <c r="N67" s="13"/>
      <c r="O67" s="13" t="str">
        <f t="shared" si="87"/>
        <v>#ERROR!</v>
      </c>
      <c r="P67" s="11" t="str">
        <f t="shared" si="88"/>
        <v>#ERROR!</v>
      </c>
      <c r="Q67" s="13" t="str">
        <f t="shared" si="89"/>
        <v>#ERROR!</v>
      </c>
      <c r="R67" s="11"/>
      <c r="S67" s="11" t="str">
        <f t="shared" si="90"/>
        <v>#ERROR!</v>
      </c>
    </row>
    <row r="68" ht="15.75" customHeight="1" outlineLevel="2">
      <c r="A68" s="11" t="s">
        <v>67</v>
      </c>
      <c r="B68" s="12" t="s">
        <v>34</v>
      </c>
      <c r="C68" s="11" t="s">
        <v>35</v>
      </c>
      <c r="D68" s="13">
        <v>9321.9</v>
      </c>
      <c r="E68" s="13">
        <v>350.42</v>
      </c>
      <c r="F68" s="13">
        <f>+D68/D71</f>
        <v>0.00009891729708</v>
      </c>
      <c r="G68" s="13" t="str">
        <f>VLOOKUP(A68,[1]Hoja1!$B$1:$F$126,3,0)</f>
        <v>#ERROR!</v>
      </c>
      <c r="H68" s="13" t="str">
        <f>VLOOKUP(A68,[1]Hoja1!$B$1:$F$126,2,0)</f>
        <v>#ERROR!</v>
      </c>
      <c r="I68" s="13" t="str">
        <f t="shared" si="85"/>
        <v>#ERROR!</v>
      </c>
      <c r="J68" s="13" t="str">
        <f t="shared" si="86"/>
        <v>#ERROR!</v>
      </c>
      <c r="K68" s="13">
        <v>0.0</v>
      </c>
      <c r="L68" s="13" t="str">
        <f>VLOOKUP(A68,[1]Hoja1!$B$1:$F$126,5,0)</f>
        <v>#ERROR!</v>
      </c>
      <c r="M68" s="11" t="str">
        <f>VLOOKUP(A68,[1]Hoja1!$B$1:$F$126,4,0)</f>
        <v>#ERROR!</v>
      </c>
      <c r="N68" s="13"/>
      <c r="O68" s="13" t="str">
        <f t="shared" si="87"/>
        <v>#ERROR!</v>
      </c>
      <c r="P68" s="11"/>
      <c r="Q68" s="13" t="str">
        <f t="shared" ref="Q68:Q69" si="91">+K68+R68</f>
        <v>#ERROR!</v>
      </c>
      <c r="R68" s="11" t="str">
        <f t="shared" ref="R68:R69" si="92">+ROUND(O68,0)</f>
        <v>#ERROR!</v>
      </c>
      <c r="S68" s="11" t="str">
        <f t="shared" si="90"/>
        <v/>
      </c>
    </row>
    <row r="69" ht="15.75" customHeight="1" outlineLevel="2">
      <c r="A69" s="11" t="s">
        <v>67</v>
      </c>
      <c r="B69" s="12" t="s">
        <v>42</v>
      </c>
      <c r="C69" s="11" t="s">
        <v>43</v>
      </c>
      <c r="D69" s="13">
        <v>88680.75</v>
      </c>
      <c r="E69" s="13">
        <v>3333.55</v>
      </c>
      <c r="F69" s="13">
        <f>+D69/D71</f>
        <v>0.0009410163264</v>
      </c>
      <c r="G69" s="13" t="str">
        <f>VLOOKUP(A69,[1]Hoja1!$B$1:$F$126,3,0)</f>
        <v>#ERROR!</v>
      </c>
      <c r="H69" s="13" t="str">
        <f>VLOOKUP(A69,[1]Hoja1!$B$1:$F$126,2,0)</f>
        <v>#ERROR!</v>
      </c>
      <c r="I69" s="13" t="str">
        <f t="shared" si="85"/>
        <v>#ERROR!</v>
      </c>
      <c r="J69" s="13" t="str">
        <f t="shared" si="86"/>
        <v>#ERROR!</v>
      </c>
      <c r="K69" s="13">
        <v>0.0</v>
      </c>
      <c r="L69" s="13" t="str">
        <f>VLOOKUP(A69,[1]Hoja1!$B$1:$F$126,5,0)</f>
        <v>#ERROR!</v>
      </c>
      <c r="M69" s="11" t="str">
        <f>VLOOKUP(A69,[1]Hoja1!$B$1:$F$126,4,0)</f>
        <v>#ERROR!</v>
      </c>
      <c r="N69" s="13"/>
      <c r="O69" s="13" t="str">
        <f t="shared" si="87"/>
        <v>#ERROR!</v>
      </c>
      <c r="P69" s="11"/>
      <c r="Q69" s="13" t="str">
        <f t="shared" si="91"/>
        <v>#ERROR!</v>
      </c>
      <c r="R69" s="11" t="str">
        <f t="shared" si="92"/>
        <v>#ERROR!</v>
      </c>
      <c r="S69" s="11" t="str">
        <f t="shared" si="90"/>
        <v/>
      </c>
    </row>
    <row r="70" ht="15.75" customHeight="1" outlineLevel="2">
      <c r="A70" s="11" t="s">
        <v>67</v>
      </c>
      <c r="B70" s="12" t="s">
        <v>48</v>
      </c>
      <c r="C70" s="11" t="s">
        <v>49</v>
      </c>
      <c r="D70" s="13">
        <v>5.82106656E7</v>
      </c>
      <c r="E70" s="13">
        <v>2188168.27</v>
      </c>
      <c r="F70" s="13">
        <f>+D70/D71</f>
        <v>0.6176897094</v>
      </c>
      <c r="G70" s="13" t="str">
        <f>VLOOKUP(A70,[1]Hoja1!$B$1:$F$126,3,0)</f>
        <v>#ERROR!</v>
      </c>
      <c r="H70" s="13" t="str">
        <f>VLOOKUP(A70,[1]Hoja1!$B$1:$F$126,2,0)</f>
        <v>#ERROR!</v>
      </c>
      <c r="I70" s="13" t="str">
        <f t="shared" si="85"/>
        <v>#ERROR!</v>
      </c>
      <c r="J70" s="13" t="str">
        <f t="shared" si="86"/>
        <v>#ERROR!</v>
      </c>
      <c r="K70" s="13">
        <v>0.0</v>
      </c>
      <c r="L70" s="13" t="str">
        <f>VLOOKUP(A70,[1]Hoja1!$B$1:$F$126,5,0)</f>
        <v>#ERROR!</v>
      </c>
      <c r="M70" s="11" t="str">
        <f>VLOOKUP(A70,[1]Hoja1!$B$1:$F$126,4,0)</f>
        <v>#ERROR!</v>
      </c>
      <c r="N70" s="13"/>
      <c r="O70" s="13" t="str">
        <f t="shared" si="87"/>
        <v>#ERROR!</v>
      </c>
      <c r="P70" s="11" t="str">
        <f>+ROUND(O70,0)</f>
        <v>#ERROR!</v>
      </c>
      <c r="Q70" s="13" t="str">
        <f>+K70+P70</f>
        <v>#ERROR!</v>
      </c>
      <c r="R70" s="11"/>
      <c r="S70" s="11" t="str">
        <f t="shared" si="90"/>
        <v>#ERROR!</v>
      </c>
    </row>
    <row r="71" ht="15.75" customHeight="1" outlineLevel="1">
      <c r="A71" s="14" t="s">
        <v>68</v>
      </c>
      <c r="B71" s="12"/>
      <c r="C71" s="11"/>
      <c r="D71" s="13">
        <f t="shared" ref="D71:F71" si="93">SUBTOTAL(9,D65:D70)</f>
        <v>94239332</v>
      </c>
      <c r="E71" s="13">
        <f t="shared" si="93"/>
        <v>3542504</v>
      </c>
      <c r="F71" s="13">
        <f t="shared" si="93"/>
        <v>1</v>
      </c>
      <c r="G71" s="13"/>
      <c r="H71" s="13"/>
      <c r="I71" s="13"/>
      <c r="J71" s="13" t="str">
        <f>SUBTOTAL(9,J65:J70)</f>
        <v>#ERROR!</v>
      </c>
      <c r="K71" s="13">
        <v>0.0</v>
      </c>
      <c r="L71" s="13" t="str">
        <f>SUBTOTAL(9,L65:L70)</f>
        <v>#ERROR!</v>
      </c>
      <c r="M71" s="11"/>
      <c r="N71" s="13"/>
      <c r="O71" s="13" t="str">
        <f t="shared" ref="O71:Q71" si="94">SUBTOTAL(9,O65:O70)</f>
        <v>#ERROR!</v>
      </c>
      <c r="P71" s="11" t="str">
        <f t="shared" si="94"/>
        <v>#ERROR!</v>
      </c>
      <c r="Q71" s="13" t="str">
        <f t="shared" si="94"/>
        <v>#ERROR!</v>
      </c>
      <c r="R71" s="11"/>
      <c r="S71" s="11" t="str">
        <f>SUBTOTAL(9,S65:S70)</f>
        <v>#ERROR!</v>
      </c>
    </row>
    <row r="72" ht="15.75" customHeight="1" outlineLevel="2">
      <c r="A72" s="11" t="s">
        <v>69</v>
      </c>
      <c r="B72" s="12" t="s">
        <v>20</v>
      </c>
      <c r="C72" s="11" t="s">
        <v>21</v>
      </c>
      <c r="D72" s="13">
        <v>3.802742427E7</v>
      </c>
      <c r="E72" s="13">
        <v>4424186.42</v>
      </c>
      <c r="F72" s="13">
        <f>+D72/D79</f>
        <v>0.4338740987</v>
      </c>
      <c r="G72" s="13" t="str">
        <f>VLOOKUP(A72,[1]Hoja1!$B$1:$F$126,3,0)</f>
        <v>#ERROR!</v>
      </c>
      <c r="H72" s="13" t="str">
        <f>VLOOKUP(A72,[1]Hoja1!$B$1:$F$126,2,0)</f>
        <v>#ERROR!</v>
      </c>
      <c r="I72" s="13" t="str">
        <f t="shared" ref="I72:I78" si="95">+G72/11</f>
        <v>#ERROR!</v>
      </c>
      <c r="J72" s="13">
        <v>0.0</v>
      </c>
      <c r="K72" s="13">
        <f t="shared" ref="K72:K73" si="96">+D72-P72</f>
        <v>0.2700000033</v>
      </c>
      <c r="L72" s="13" t="str">
        <f>VLOOKUP(A72,[1]Hoja1!$B$1:$F$126,5,0)</f>
        <v>#ERROR!</v>
      </c>
      <c r="M72" s="11" t="str">
        <f>VLOOKUP(A72,[1]Hoja1!$B$1:$F$126,4,0)</f>
        <v>#ERROR!</v>
      </c>
      <c r="N72" s="13"/>
      <c r="O72" s="13">
        <f t="shared" ref="O72:O78" si="97">+D72-J72</f>
        <v>38027424.27</v>
      </c>
      <c r="P72" s="13">
        <f t="shared" ref="P72:P73" si="98">+ROUND(O72,0)</f>
        <v>38027424</v>
      </c>
      <c r="Q72" s="13">
        <f t="shared" ref="Q72:Q73" si="99">+K72+P72</f>
        <v>38027424.27</v>
      </c>
      <c r="R72" s="11"/>
      <c r="S72" s="13">
        <f t="shared" ref="S72:S78" si="100">+P72</f>
        <v>38027424</v>
      </c>
    </row>
    <row r="73" ht="15.75" customHeight="1" outlineLevel="2">
      <c r="A73" s="11" t="s">
        <v>69</v>
      </c>
      <c r="B73" s="12" t="s">
        <v>32</v>
      </c>
      <c r="C73" s="11" t="s">
        <v>33</v>
      </c>
      <c r="D73" s="13">
        <v>946342.12</v>
      </c>
      <c r="E73" s="13">
        <v>110099.33</v>
      </c>
      <c r="F73" s="13">
        <f>+D73/D79</f>
        <v>0.01079729543</v>
      </c>
      <c r="G73" s="13" t="str">
        <f>VLOOKUP(A73,[1]Hoja1!$B$1:$F$126,3,0)</f>
        <v>#ERROR!</v>
      </c>
      <c r="H73" s="13" t="str">
        <f>VLOOKUP(A73,[1]Hoja1!$B$1:$F$126,2,0)</f>
        <v>#ERROR!</v>
      </c>
      <c r="I73" s="13" t="str">
        <f t="shared" si="95"/>
        <v>#ERROR!</v>
      </c>
      <c r="J73" s="13">
        <v>0.0</v>
      </c>
      <c r="K73" s="13">
        <f t="shared" si="96"/>
        <v>0.12</v>
      </c>
      <c r="L73" s="13" t="str">
        <f>VLOOKUP(A73,[1]Hoja1!$B$1:$F$126,5,0)</f>
        <v>#ERROR!</v>
      </c>
      <c r="M73" s="11" t="str">
        <f>VLOOKUP(A73,[1]Hoja1!$B$1:$F$126,4,0)</f>
        <v>#ERROR!</v>
      </c>
      <c r="N73" s="13"/>
      <c r="O73" s="13">
        <f t="shared" si="97"/>
        <v>946342.12</v>
      </c>
      <c r="P73" s="13">
        <f t="shared" si="98"/>
        <v>946342</v>
      </c>
      <c r="Q73" s="13">
        <f t="shared" si="99"/>
        <v>946342.12</v>
      </c>
      <c r="R73" s="11"/>
      <c r="S73" s="13">
        <f t="shared" si="100"/>
        <v>946342</v>
      </c>
    </row>
    <row r="74" ht="15.75" customHeight="1" outlineLevel="2">
      <c r="A74" s="11" t="s">
        <v>69</v>
      </c>
      <c r="B74" s="12" t="s">
        <v>34</v>
      </c>
      <c r="C74" s="11" t="s">
        <v>35</v>
      </c>
      <c r="D74" s="13">
        <v>54531.13</v>
      </c>
      <c r="E74" s="13">
        <v>6344.26</v>
      </c>
      <c r="F74" s="13">
        <f>+D74/D79</f>
        <v>0.0006221732166</v>
      </c>
      <c r="G74" s="13" t="str">
        <f>VLOOKUP(A74,[1]Hoja1!$B$1:$F$126,3,0)</f>
        <v>#ERROR!</v>
      </c>
      <c r="H74" s="13" t="str">
        <f>VLOOKUP(A74,[1]Hoja1!$B$1:$F$126,2,0)</f>
        <v>#ERROR!</v>
      </c>
      <c r="I74" s="13" t="str">
        <f t="shared" si="95"/>
        <v>#ERROR!</v>
      </c>
      <c r="J74" s="13">
        <v>0.0</v>
      </c>
      <c r="K74" s="13">
        <f t="shared" ref="K74:K75" si="101">+D74-R74</f>
        <v>0.13</v>
      </c>
      <c r="L74" s="13" t="str">
        <f>VLOOKUP(A74,[1]Hoja1!$B$1:$F$126,5,0)</f>
        <v>#ERROR!</v>
      </c>
      <c r="M74" s="11" t="str">
        <f>VLOOKUP(A74,[1]Hoja1!$B$1:$F$126,4,0)</f>
        <v>#ERROR!</v>
      </c>
      <c r="N74" s="13"/>
      <c r="O74" s="13">
        <f t="shared" si="97"/>
        <v>54531.13</v>
      </c>
      <c r="P74" s="11"/>
      <c r="Q74" s="13">
        <f t="shared" ref="Q74:Q75" si="102">+K74+R74</f>
        <v>54531.13</v>
      </c>
      <c r="R74" s="13">
        <f t="shared" ref="R74:R75" si="103">+ROUND(O74,0)</f>
        <v>54531</v>
      </c>
      <c r="S74" s="11" t="str">
        <f t="shared" si="100"/>
        <v/>
      </c>
    </row>
    <row r="75" ht="15.75" customHeight="1" outlineLevel="2">
      <c r="A75" s="11" t="s">
        <v>69</v>
      </c>
      <c r="B75" s="12" t="s">
        <v>40</v>
      </c>
      <c r="C75" s="11" t="s">
        <v>41</v>
      </c>
      <c r="D75" s="13">
        <v>16253.2</v>
      </c>
      <c r="E75" s="13">
        <v>1890.93</v>
      </c>
      <c r="F75" s="13">
        <f>+D75/D79</f>
        <v>0.0001854409715</v>
      </c>
      <c r="G75" s="13" t="str">
        <f>VLOOKUP(A75,[1]Hoja1!$B$1:$F$126,3,0)</f>
        <v>#ERROR!</v>
      </c>
      <c r="H75" s="13" t="str">
        <f>VLOOKUP(A75,[1]Hoja1!$B$1:$F$126,2,0)</f>
        <v>#ERROR!</v>
      </c>
      <c r="I75" s="13" t="str">
        <f t="shared" si="95"/>
        <v>#ERROR!</v>
      </c>
      <c r="J75" s="13">
        <v>0.0</v>
      </c>
      <c r="K75" s="13">
        <f t="shared" si="101"/>
        <v>0.2</v>
      </c>
      <c r="L75" s="13" t="str">
        <f>VLOOKUP(A75,[1]Hoja1!$B$1:$F$126,5,0)</f>
        <v>#ERROR!</v>
      </c>
      <c r="M75" s="11" t="str">
        <f>VLOOKUP(A75,[1]Hoja1!$B$1:$F$126,4,0)</f>
        <v>#ERROR!</v>
      </c>
      <c r="N75" s="13"/>
      <c r="O75" s="13">
        <f t="shared" si="97"/>
        <v>16253.2</v>
      </c>
      <c r="P75" s="11"/>
      <c r="Q75" s="13">
        <f t="shared" si="102"/>
        <v>16253.2</v>
      </c>
      <c r="R75" s="13">
        <f t="shared" si="103"/>
        <v>16253</v>
      </c>
      <c r="S75" s="11" t="str">
        <f t="shared" si="100"/>
        <v/>
      </c>
    </row>
    <row r="76" ht="15.75" customHeight="1" outlineLevel="2">
      <c r="A76" s="11" t="s">
        <v>69</v>
      </c>
      <c r="B76" s="12" t="s">
        <v>42</v>
      </c>
      <c r="C76" s="11" t="s">
        <v>43</v>
      </c>
      <c r="D76" s="13">
        <v>117691.48</v>
      </c>
      <c r="E76" s="13">
        <v>13692.46</v>
      </c>
      <c r="F76" s="13">
        <f>+D76/D79</f>
        <v>0.001342801565</v>
      </c>
      <c r="G76" s="13" t="str">
        <f>VLOOKUP(A76,[1]Hoja1!$B$1:$F$126,3,0)</f>
        <v>#ERROR!</v>
      </c>
      <c r="H76" s="13" t="str">
        <f>VLOOKUP(A76,[1]Hoja1!$B$1:$F$126,2,0)</f>
        <v>#ERROR!</v>
      </c>
      <c r="I76" s="13" t="str">
        <f t="shared" si="95"/>
        <v>#ERROR!</v>
      </c>
      <c r="J76" s="13">
        <v>0.0</v>
      </c>
      <c r="K76" s="13">
        <f t="shared" ref="K76:K78" si="104">+D76-P76</f>
        <v>0.48</v>
      </c>
      <c r="L76" s="13" t="str">
        <f>VLOOKUP(A76,[1]Hoja1!$B$1:$F$126,5,0)</f>
        <v>#ERROR!</v>
      </c>
      <c r="M76" s="11" t="str">
        <f>VLOOKUP(A76,[1]Hoja1!$B$1:$F$126,4,0)</f>
        <v>#ERROR!</v>
      </c>
      <c r="N76" s="13"/>
      <c r="O76" s="13">
        <f t="shared" si="97"/>
        <v>117691.48</v>
      </c>
      <c r="P76" s="13">
        <f t="shared" ref="P76:P78" si="105">+ROUND(O76,0)</f>
        <v>117691</v>
      </c>
      <c r="Q76" s="13">
        <f t="shared" ref="Q76:Q78" si="106">+K76+P76</f>
        <v>117691.48</v>
      </c>
      <c r="R76" s="11"/>
      <c r="S76" s="13">
        <f t="shared" si="100"/>
        <v>117691</v>
      </c>
    </row>
    <row r="77" ht="15.75" customHeight="1" outlineLevel="2">
      <c r="A77" s="11" t="s">
        <v>69</v>
      </c>
      <c r="B77" s="12" t="s">
        <v>48</v>
      </c>
      <c r="C77" s="11" t="s">
        <v>49</v>
      </c>
      <c r="D77" s="13">
        <v>4.686094744E7</v>
      </c>
      <c r="E77" s="13">
        <v>5451896.13</v>
      </c>
      <c r="F77" s="13">
        <f>+D77/D79</f>
        <v>0.5346602281</v>
      </c>
      <c r="G77" s="13" t="str">
        <f>VLOOKUP(A77,[1]Hoja1!$B$1:$F$126,3,0)</f>
        <v>#ERROR!</v>
      </c>
      <c r="H77" s="13" t="str">
        <f>VLOOKUP(A77,[1]Hoja1!$B$1:$F$126,2,0)</f>
        <v>#ERROR!</v>
      </c>
      <c r="I77" s="13" t="str">
        <f t="shared" si="95"/>
        <v>#ERROR!</v>
      </c>
      <c r="J77" s="13">
        <v>0.0</v>
      </c>
      <c r="K77" s="13">
        <f t="shared" si="104"/>
        <v>0.4399999976</v>
      </c>
      <c r="L77" s="13" t="str">
        <f>VLOOKUP(A77,[1]Hoja1!$B$1:$F$126,5,0)</f>
        <v>#ERROR!</v>
      </c>
      <c r="M77" s="11" t="str">
        <f>VLOOKUP(A77,[1]Hoja1!$B$1:$F$126,4,0)</f>
        <v>#ERROR!</v>
      </c>
      <c r="N77" s="13"/>
      <c r="O77" s="13">
        <f t="shared" si="97"/>
        <v>46860947.44</v>
      </c>
      <c r="P77" s="13">
        <f t="shared" si="105"/>
        <v>46860947</v>
      </c>
      <c r="Q77" s="13">
        <f t="shared" si="106"/>
        <v>46860947.44</v>
      </c>
      <c r="R77" s="11"/>
      <c r="S77" s="13">
        <f t="shared" si="100"/>
        <v>46860947</v>
      </c>
    </row>
    <row r="78" ht="15.75" customHeight="1" outlineLevel="2">
      <c r="A78" s="11" t="s">
        <v>69</v>
      </c>
      <c r="B78" s="12" t="s">
        <v>60</v>
      </c>
      <c r="C78" s="11" t="s">
        <v>61</v>
      </c>
      <c r="D78" s="13">
        <v>1623029.36</v>
      </c>
      <c r="E78" s="13">
        <v>188826.47</v>
      </c>
      <c r="F78" s="13">
        <f>+D78/D79</f>
        <v>0.01851796208</v>
      </c>
      <c r="G78" s="13" t="str">
        <f>VLOOKUP(A78,[1]Hoja1!$B$1:$F$126,3,0)</f>
        <v>#ERROR!</v>
      </c>
      <c r="H78" s="13" t="str">
        <f>VLOOKUP(A78,[1]Hoja1!$B$1:$F$126,2,0)</f>
        <v>#ERROR!</v>
      </c>
      <c r="I78" s="13" t="str">
        <f t="shared" si="95"/>
        <v>#ERROR!</v>
      </c>
      <c r="J78" s="13">
        <v>0.0</v>
      </c>
      <c r="K78" s="13">
        <f t="shared" si="104"/>
        <v>0.3600000001</v>
      </c>
      <c r="L78" s="13" t="str">
        <f>VLOOKUP(A78,[1]Hoja1!$B$1:$F$126,5,0)</f>
        <v>#ERROR!</v>
      </c>
      <c r="M78" s="11" t="str">
        <f>VLOOKUP(A78,[1]Hoja1!$B$1:$F$126,4,0)</f>
        <v>#ERROR!</v>
      </c>
      <c r="N78" s="13"/>
      <c r="O78" s="13">
        <f t="shared" si="97"/>
        <v>1623029.36</v>
      </c>
      <c r="P78" s="13">
        <f t="shared" si="105"/>
        <v>1623029</v>
      </c>
      <c r="Q78" s="13">
        <f t="shared" si="106"/>
        <v>1623029.36</v>
      </c>
      <c r="R78" s="11"/>
      <c r="S78" s="13">
        <f t="shared" si="100"/>
        <v>1623029</v>
      </c>
    </row>
    <row r="79" ht="15.75" customHeight="1" outlineLevel="1">
      <c r="A79" s="14" t="s">
        <v>70</v>
      </c>
      <c r="B79" s="12"/>
      <c r="C79" s="11"/>
      <c r="D79" s="13">
        <f t="shared" ref="D79:F79" si="107">SUBTOTAL(9,D72:D78)</f>
        <v>87646219</v>
      </c>
      <c r="E79" s="13">
        <f t="shared" si="107"/>
        <v>10196936</v>
      </c>
      <c r="F79" s="13">
        <f t="shared" si="107"/>
        <v>1</v>
      </c>
      <c r="G79" s="13"/>
      <c r="H79" s="13"/>
      <c r="I79" s="13"/>
      <c r="J79" s="13">
        <f t="shared" ref="J79:L79" si="108">SUBTOTAL(9,J72:J78)</f>
        <v>0</v>
      </c>
      <c r="K79" s="13">
        <f t="shared" si="108"/>
        <v>2.000000001</v>
      </c>
      <c r="L79" s="13" t="str">
        <f t="shared" si="108"/>
        <v>#ERROR!</v>
      </c>
      <c r="M79" s="11"/>
      <c r="N79" s="13"/>
      <c r="O79" s="13">
        <f t="shared" ref="O79:Q79" si="109">SUBTOTAL(9,O72:O78)</f>
        <v>87646219</v>
      </c>
      <c r="P79" s="11">
        <f t="shared" si="109"/>
        <v>87575433</v>
      </c>
      <c r="Q79" s="13">
        <f t="shared" si="109"/>
        <v>87646219</v>
      </c>
      <c r="R79" s="11"/>
      <c r="S79" s="11">
        <f>SUBTOTAL(9,S72:S78)</f>
        <v>87575433</v>
      </c>
    </row>
    <row r="80" ht="15.75" customHeight="1" outlineLevel="2">
      <c r="A80" s="11" t="s">
        <v>71</v>
      </c>
      <c r="B80" s="12" t="s">
        <v>20</v>
      </c>
      <c r="C80" s="11" t="s">
        <v>21</v>
      </c>
      <c r="D80" s="13">
        <v>0.0</v>
      </c>
      <c r="E80" s="13">
        <v>2491895.06</v>
      </c>
      <c r="F80" s="13"/>
      <c r="G80" s="13" t="str">
        <f>VLOOKUP(A80,[1]Hoja1!$B$1:$F$126,3,0)</f>
        <v>#ERROR!</v>
      </c>
      <c r="H80" s="13" t="str">
        <f>VLOOKUP(A80,[1]Hoja1!$B$1:$F$126,2,0)</f>
        <v>#ERROR!</v>
      </c>
      <c r="I80" s="13" t="str">
        <f t="shared" ref="I80:I82" si="110">+G80/11</f>
        <v>#ERROR!</v>
      </c>
      <c r="J80" s="13" t="str">
        <f t="shared" ref="J80:J82" si="111">+F80*I80</f>
        <v>#ERROR!</v>
      </c>
      <c r="K80" s="13" t="str">
        <f t="shared" ref="K80:K82" si="112">+D80-P80</f>
        <v>#ERROR!</v>
      </c>
      <c r="L80" s="13" t="str">
        <f>VLOOKUP(A80,[1]Hoja1!$B$1:$F$126,5,0)</f>
        <v>#ERROR!</v>
      </c>
      <c r="M80" s="11" t="str">
        <f>VLOOKUP(A80,[1]Hoja1!$B$1:$F$126,4,0)</f>
        <v>#ERROR!</v>
      </c>
      <c r="N80" s="13"/>
      <c r="O80" s="13" t="str">
        <f t="shared" ref="O80:O82" si="113">+D80-J80</f>
        <v>#ERROR!</v>
      </c>
      <c r="P80" s="11" t="str">
        <f t="shared" ref="P80:P82" si="114">+ROUND(O80,0)</f>
        <v>#ERROR!</v>
      </c>
      <c r="Q80" s="13" t="str">
        <f t="shared" ref="Q80:Q82" si="115">+K80+P80</f>
        <v>#ERROR!</v>
      </c>
      <c r="R80" s="11"/>
      <c r="S80" s="11" t="str">
        <f t="shared" ref="S80:S82" si="116">+P80</f>
        <v>#ERROR!</v>
      </c>
    </row>
    <row r="81" ht="15.75" customHeight="1" outlineLevel="2">
      <c r="A81" s="11" t="s">
        <v>71</v>
      </c>
      <c r="B81" s="12" t="s">
        <v>32</v>
      </c>
      <c r="C81" s="11" t="s">
        <v>33</v>
      </c>
      <c r="D81" s="13">
        <v>0.0</v>
      </c>
      <c r="E81" s="13">
        <v>7370.65</v>
      </c>
      <c r="F81" s="13"/>
      <c r="G81" s="13" t="str">
        <f>VLOOKUP(A81,[1]Hoja1!$B$1:$F$126,3,0)</f>
        <v>#ERROR!</v>
      </c>
      <c r="H81" s="13" t="str">
        <f>VLOOKUP(A81,[1]Hoja1!$B$1:$F$126,2,0)</f>
        <v>#ERROR!</v>
      </c>
      <c r="I81" s="13" t="str">
        <f t="shared" si="110"/>
        <v>#ERROR!</v>
      </c>
      <c r="J81" s="13" t="str">
        <f t="shared" si="111"/>
        <v>#ERROR!</v>
      </c>
      <c r="K81" s="13" t="str">
        <f t="shared" si="112"/>
        <v>#ERROR!</v>
      </c>
      <c r="L81" s="13" t="str">
        <f>VLOOKUP(A81,[1]Hoja1!$B$1:$F$126,5,0)</f>
        <v>#ERROR!</v>
      </c>
      <c r="M81" s="11" t="str">
        <f>VLOOKUP(A81,[1]Hoja1!$B$1:$F$126,4,0)</f>
        <v>#ERROR!</v>
      </c>
      <c r="N81" s="13"/>
      <c r="O81" s="13" t="str">
        <f t="shared" si="113"/>
        <v>#ERROR!</v>
      </c>
      <c r="P81" s="11" t="str">
        <f t="shared" si="114"/>
        <v>#ERROR!</v>
      </c>
      <c r="Q81" s="13" t="str">
        <f t="shared" si="115"/>
        <v>#ERROR!</v>
      </c>
      <c r="R81" s="11"/>
      <c r="S81" s="11" t="str">
        <f t="shared" si="116"/>
        <v>#ERROR!</v>
      </c>
    </row>
    <row r="82" ht="15.75" customHeight="1" outlineLevel="2">
      <c r="A82" s="11" t="s">
        <v>71</v>
      </c>
      <c r="B82" s="12" t="s">
        <v>42</v>
      </c>
      <c r="C82" s="11" t="s">
        <v>43</v>
      </c>
      <c r="D82" s="13">
        <v>0.0</v>
      </c>
      <c r="E82" s="13">
        <v>6294.29</v>
      </c>
      <c r="F82" s="13"/>
      <c r="G82" s="13" t="str">
        <f>VLOOKUP(A82,[1]Hoja1!$B$1:$F$126,3,0)</f>
        <v>#ERROR!</v>
      </c>
      <c r="H82" s="13" t="str">
        <f>VLOOKUP(A82,[1]Hoja1!$B$1:$F$126,2,0)</f>
        <v>#ERROR!</v>
      </c>
      <c r="I82" s="13" t="str">
        <f t="shared" si="110"/>
        <v>#ERROR!</v>
      </c>
      <c r="J82" s="13" t="str">
        <f t="shared" si="111"/>
        <v>#ERROR!</v>
      </c>
      <c r="K82" s="13" t="str">
        <f t="shared" si="112"/>
        <v>#ERROR!</v>
      </c>
      <c r="L82" s="13" t="str">
        <f>VLOOKUP(A82,[1]Hoja1!$B$1:$F$126,5,0)</f>
        <v>#ERROR!</v>
      </c>
      <c r="M82" s="11" t="str">
        <f>VLOOKUP(A82,[1]Hoja1!$B$1:$F$126,4,0)</f>
        <v>#ERROR!</v>
      </c>
      <c r="N82" s="13"/>
      <c r="O82" s="13" t="str">
        <f t="shared" si="113"/>
        <v>#ERROR!</v>
      </c>
      <c r="P82" s="11" t="str">
        <f t="shared" si="114"/>
        <v>#ERROR!</v>
      </c>
      <c r="Q82" s="13" t="str">
        <f t="shared" si="115"/>
        <v>#ERROR!</v>
      </c>
      <c r="R82" s="11"/>
      <c r="S82" s="11" t="str">
        <f t="shared" si="116"/>
        <v>#ERROR!</v>
      </c>
    </row>
    <row r="83" ht="15.75" customHeight="1" outlineLevel="1">
      <c r="A83" s="14" t="s">
        <v>72</v>
      </c>
      <c r="B83" s="12"/>
      <c r="C83" s="11"/>
      <c r="D83" s="13">
        <f t="shared" ref="D83:F83" si="117">SUBTOTAL(9,D80:D82)</f>
        <v>0</v>
      </c>
      <c r="E83" s="13">
        <f t="shared" si="117"/>
        <v>2505560</v>
      </c>
      <c r="F83" s="13">
        <f t="shared" si="117"/>
        <v>0</v>
      </c>
      <c r="G83" s="13"/>
      <c r="H83" s="13"/>
      <c r="I83" s="13"/>
      <c r="J83" s="13" t="str">
        <f t="shared" ref="J83:L83" si="118">SUBTOTAL(9,J80:J82)</f>
        <v>#ERROR!</v>
      </c>
      <c r="K83" s="13" t="str">
        <f t="shared" si="118"/>
        <v>#ERROR!</v>
      </c>
      <c r="L83" s="13" t="str">
        <f t="shared" si="118"/>
        <v>#ERROR!</v>
      </c>
      <c r="M83" s="11"/>
      <c r="N83" s="13"/>
      <c r="O83" s="13" t="str">
        <f t="shared" ref="O83:Q83" si="119">SUBTOTAL(9,O80:O82)</f>
        <v>#ERROR!</v>
      </c>
      <c r="P83" s="11" t="str">
        <f t="shared" si="119"/>
        <v>#ERROR!</v>
      </c>
      <c r="Q83" s="13" t="str">
        <f t="shared" si="119"/>
        <v>#ERROR!</v>
      </c>
      <c r="R83" s="11"/>
      <c r="S83" s="11" t="str">
        <f>SUBTOTAL(9,S80:S82)</f>
        <v>#ERROR!</v>
      </c>
    </row>
    <row r="84" ht="15.75" customHeight="1" outlineLevel="2">
      <c r="A84" s="11" t="s">
        <v>73</v>
      </c>
      <c r="B84" s="12" t="s">
        <v>20</v>
      </c>
      <c r="C84" s="11" t="s">
        <v>21</v>
      </c>
      <c r="D84" s="13">
        <v>4.0399446785E8</v>
      </c>
      <c r="E84" s="13">
        <v>2.110964556E7</v>
      </c>
      <c r="F84" s="13">
        <f>+D84/D92</f>
        <v>0.9318915988</v>
      </c>
      <c r="G84" s="13" t="str">
        <f>VLOOKUP(A84,[1]Hoja1!$B$1:$F$126,3,0)</f>
        <v>#ERROR!</v>
      </c>
      <c r="H84" s="13" t="str">
        <f>VLOOKUP(A84,[1]Hoja1!$B$1:$F$126,2,0)</f>
        <v>#ERROR!</v>
      </c>
      <c r="I84" s="13" t="str">
        <f t="shared" ref="I84:I91" si="120">+G84/11</f>
        <v>#ERROR!</v>
      </c>
      <c r="J84" s="13" t="str">
        <f t="shared" ref="J84:J91" si="121">+F84*I84</f>
        <v>#ERROR!</v>
      </c>
      <c r="K84" s="13" t="str">
        <f t="shared" ref="K84:K91" si="122">+D84-P84</f>
        <v>#ERROR!</v>
      </c>
      <c r="L84" s="13" t="str">
        <f>VLOOKUP(A84,[1]Hoja1!$B$1:$F$126,5,0)</f>
        <v>#ERROR!</v>
      </c>
      <c r="M84" s="11" t="str">
        <f>VLOOKUP(A84,[1]Hoja1!$B$1:$F$126,4,0)</f>
        <v>#ERROR!</v>
      </c>
      <c r="N84" s="13"/>
      <c r="O84" s="13" t="str">
        <f t="shared" ref="O84:O91" si="123">+D84-J84</f>
        <v>#ERROR!</v>
      </c>
      <c r="P84" s="11" t="str">
        <f t="shared" ref="P84:P91" si="124">+ROUND(O84,0)</f>
        <v>#ERROR!</v>
      </c>
      <c r="Q84" s="13" t="str">
        <f t="shared" ref="Q84:Q91" si="125">+K84+P84</f>
        <v>#ERROR!</v>
      </c>
      <c r="R84" s="11"/>
      <c r="S84" s="11" t="str">
        <f t="shared" ref="S84:S91" si="126">+P84</f>
        <v>#ERROR!</v>
      </c>
    </row>
    <row r="85" ht="15.75" customHeight="1" outlineLevel="2">
      <c r="A85" s="11" t="s">
        <v>73</v>
      </c>
      <c r="B85" s="12" t="s">
        <v>46</v>
      </c>
      <c r="C85" s="11" t="s">
        <v>47</v>
      </c>
      <c r="D85" s="13">
        <v>1.64484856E7</v>
      </c>
      <c r="E85" s="13">
        <v>859471.42</v>
      </c>
      <c r="F85" s="13">
        <f>+D85/D92</f>
        <v>0.03794162238</v>
      </c>
      <c r="G85" s="13" t="str">
        <f>VLOOKUP(A85,[1]Hoja1!$B$1:$F$126,3,0)</f>
        <v>#ERROR!</v>
      </c>
      <c r="H85" s="13" t="str">
        <f>VLOOKUP(A85,[1]Hoja1!$B$1:$F$126,2,0)</f>
        <v>#ERROR!</v>
      </c>
      <c r="I85" s="13" t="str">
        <f t="shared" si="120"/>
        <v>#ERROR!</v>
      </c>
      <c r="J85" s="13" t="str">
        <f t="shared" si="121"/>
        <v>#ERROR!</v>
      </c>
      <c r="K85" s="13" t="str">
        <f t="shared" si="122"/>
        <v>#ERROR!</v>
      </c>
      <c r="L85" s="13" t="str">
        <f>VLOOKUP(A85,[1]Hoja1!$B$1:$F$126,5,0)</f>
        <v>#ERROR!</v>
      </c>
      <c r="M85" s="11" t="str">
        <f>VLOOKUP(A85,[1]Hoja1!$B$1:$F$126,4,0)</f>
        <v>#ERROR!</v>
      </c>
      <c r="N85" s="13"/>
      <c r="O85" s="13" t="str">
        <f t="shared" si="123"/>
        <v>#ERROR!</v>
      </c>
      <c r="P85" s="11" t="str">
        <f t="shared" si="124"/>
        <v>#ERROR!</v>
      </c>
      <c r="Q85" s="13" t="str">
        <f t="shared" si="125"/>
        <v>#ERROR!</v>
      </c>
      <c r="R85" s="11"/>
      <c r="S85" s="11" t="str">
        <f t="shared" si="126"/>
        <v>#ERROR!</v>
      </c>
    </row>
    <row r="86" ht="15.75" customHeight="1" outlineLevel="2">
      <c r="A86" s="11" t="s">
        <v>73</v>
      </c>
      <c r="B86" s="12" t="s">
        <v>74</v>
      </c>
      <c r="C86" s="11" t="s">
        <v>75</v>
      </c>
      <c r="D86" s="13">
        <v>5973131.97</v>
      </c>
      <c r="E86" s="13">
        <v>312109.96</v>
      </c>
      <c r="F86" s="13">
        <f>+D86/D92</f>
        <v>0.01377818744</v>
      </c>
      <c r="G86" s="13" t="str">
        <f>VLOOKUP(A86,[1]Hoja1!$B$1:$F$126,3,0)</f>
        <v>#ERROR!</v>
      </c>
      <c r="H86" s="13" t="str">
        <f>VLOOKUP(A86,[1]Hoja1!$B$1:$F$126,2,0)</f>
        <v>#ERROR!</v>
      </c>
      <c r="I86" s="13" t="str">
        <f t="shared" si="120"/>
        <v>#ERROR!</v>
      </c>
      <c r="J86" s="13" t="str">
        <f t="shared" si="121"/>
        <v>#ERROR!</v>
      </c>
      <c r="K86" s="13" t="str">
        <f t="shared" si="122"/>
        <v>#ERROR!</v>
      </c>
      <c r="L86" s="13" t="str">
        <f>VLOOKUP(A86,[1]Hoja1!$B$1:$F$126,5,0)</f>
        <v>#ERROR!</v>
      </c>
      <c r="M86" s="11" t="str">
        <f>VLOOKUP(A86,[1]Hoja1!$B$1:$F$126,4,0)</f>
        <v>#ERROR!</v>
      </c>
      <c r="N86" s="13"/>
      <c r="O86" s="13" t="str">
        <f t="shared" si="123"/>
        <v>#ERROR!</v>
      </c>
      <c r="P86" s="11" t="str">
        <f t="shared" si="124"/>
        <v>#ERROR!</v>
      </c>
      <c r="Q86" s="13" t="str">
        <f t="shared" si="125"/>
        <v>#ERROR!</v>
      </c>
      <c r="R86" s="11"/>
      <c r="S86" s="11" t="str">
        <f t="shared" si="126"/>
        <v>#ERROR!</v>
      </c>
    </row>
    <row r="87" ht="15.75" customHeight="1" outlineLevel="2">
      <c r="A87" s="11" t="s">
        <v>73</v>
      </c>
      <c r="B87" s="12" t="s">
        <v>30</v>
      </c>
      <c r="C87" s="11" t="s">
        <v>31</v>
      </c>
      <c r="D87" s="13">
        <v>222394.29</v>
      </c>
      <c r="E87" s="13">
        <v>11620.62</v>
      </c>
      <c r="F87" s="13">
        <f>+D87/D92</f>
        <v>0.0005129955655</v>
      </c>
      <c r="G87" s="13" t="str">
        <f>VLOOKUP(A87,[1]Hoja1!$B$1:$F$126,3,0)</f>
        <v>#ERROR!</v>
      </c>
      <c r="H87" s="13" t="str">
        <f>VLOOKUP(A87,[1]Hoja1!$B$1:$F$126,2,0)</f>
        <v>#ERROR!</v>
      </c>
      <c r="I87" s="13" t="str">
        <f t="shared" si="120"/>
        <v>#ERROR!</v>
      </c>
      <c r="J87" s="13" t="str">
        <f t="shared" si="121"/>
        <v>#ERROR!</v>
      </c>
      <c r="K87" s="13" t="str">
        <f t="shared" si="122"/>
        <v>#ERROR!</v>
      </c>
      <c r="L87" s="13" t="str">
        <f>VLOOKUP(A87,[1]Hoja1!$B$1:$F$126,5,0)</f>
        <v>#ERROR!</v>
      </c>
      <c r="M87" s="11" t="str">
        <f>VLOOKUP(A87,[1]Hoja1!$B$1:$F$126,4,0)</f>
        <v>#ERROR!</v>
      </c>
      <c r="N87" s="13"/>
      <c r="O87" s="13" t="str">
        <f t="shared" si="123"/>
        <v>#ERROR!</v>
      </c>
      <c r="P87" s="11" t="str">
        <f t="shared" si="124"/>
        <v>#ERROR!</v>
      </c>
      <c r="Q87" s="13" t="str">
        <f t="shared" si="125"/>
        <v>#ERROR!</v>
      </c>
      <c r="R87" s="11"/>
      <c r="S87" s="11" t="str">
        <f t="shared" si="126"/>
        <v>#ERROR!</v>
      </c>
    </row>
    <row r="88" ht="15.75" customHeight="1" outlineLevel="2">
      <c r="A88" s="11" t="s">
        <v>73</v>
      </c>
      <c r="B88" s="12" t="s">
        <v>32</v>
      </c>
      <c r="C88" s="11" t="s">
        <v>33</v>
      </c>
      <c r="D88" s="13">
        <v>2421217.73</v>
      </c>
      <c r="E88" s="13">
        <v>126514.23</v>
      </c>
      <c r="F88" s="13">
        <f>+D88/D92</f>
        <v>0.005585008313</v>
      </c>
      <c r="G88" s="13" t="str">
        <f>VLOOKUP(A88,[1]Hoja1!$B$1:$F$126,3,0)</f>
        <v>#ERROR!</v>
      </c>
      <c r="H88" s="13" t="str">
        <f>VLOOKUP(A88,[1]Hoja1!$B$1:$F$126,2,0)</f>
        <v>#ERROR!</v>
      </c>
      <c r="I88" s="13" t="str">
        <f t="shared" si="120"/>
        <v>#ERROR!</v>
      </c>
      <c r="J88" s="13" t="str">
        <f t="shared" si="121"/>
        <v>#ERROR!</v>
      </c>
      <c r="K88" s="13" t="str">
        <f t="shared" si="122"/>
        <v>#ERROR!</v>
      </c>
      <c r="L88" s="13" t="str">
        <f>VLOOKUP(A88,[1]Hoja1!$B$1:$F$126,5,0)</f>
        <v>#ERROR!</v>
      </c>
      <c r="M88" s="11" t="str">
        <f>VLOOKUP(A88,[1]Hoja1!$B$1:$F$126,4,0)</f>
        <v>#ERROR!</v>
      </c>
      <c r="N88" s="13"/>
      <c r="O88" s="13" t="str">
        <f t="shared" si="123"/>
        <v>#ERROR!</v>
      </c>
      <c r="P88" s="11" t="str">
        <f t="shared" si="124"/>
        <v>#ERROR!</v>
      </c>
      <c r="Q88" s="13" t="str">
        <f t="shared" si="125"/>
        <v>#ERROR!</v>
      </c>
      <c r="R88" s="11"/>
      <c r="S88" s="11" t="str">
        <f t="shared" si="126"/>
        <v>#ERROR!</v>
      </c>
    </row>
    <row r="89" ht="15.75" customHeight="1" outlineLevel="2">
      <c r="A89" s="11" t="s">
        <v>73</v>
      </c>
      <c r="B89" s="12" t="s">
        <v>34</v>
      </c>
      <c r="C89" s="11" t="s">
        <v>35</v>
      </c>
      <c r="D89" s="13">
        <v>2640681.22</v>
      </c>
      <c r="E89" s="13">
        <v>137981.7</v>
      </c>
      <c r="F89" s="13">
        <f>+D89/D92</f>
        <v>0.00609124342</v>
      </c>
      <c r="G89" s="13" t="str">
        <f>VLOOKUP(A89,[1]Hoja1!$B$1:$F$126,3,0)</f>
        <v>#ERROR!</v>
      </c>
      <c r="H89" s="13" t="str">
        <f>VLOOKUP(A89,[1]Hoja1!$B$1:$F$126,2,0)</f>
        <v>#ERROR!</v>
      </c>
      <c r="I89" s="13" t="str">
        <f t="shared" si="120"/>
        <v>#ERROR!</v>
      </c>
      <c r="J89" s="13" t="str">
        <f t="shared" si="121"/>
        <v>#ERROR!</v>
      </c>
      <c r="K89" s="13" t="str">
        <f t="shared" si="122"/>
        <v>#ERROR!</v>
      </c>
      <c r="L89" s="13" t="str">
        <f>VLOOKUP(A89,[1]Hoja1!$B$1:$F$126,5,0)</f>
        <v>#ERROR!</v>
      </c>
      <c r="M89" s="11" t="str">
        <f>VLOOKUP(A89,[1]Hoja1!$B$1:$F$126,4,0)</f>
        <v>#ERROR!</v>
      </c>
      <c r="N89" s="13"/>
      <c r="O89" s="13" t="str">
        <f t="shared" si="123"/>
        <v>#ERROR!</v>
      </c>
      <c r="P89" s="11" t="str">
        <f t="shared" si="124"/>
        <v>#ERROR!</v>
      </c>
      <c r="Q89" s="13" t="str">
        <f t="shared" si="125"/>
        <v>#ERROR!</v>
      </c>
      <c r="R89" s="11"/>
      <c r="S89" s="11" t="str">
        <f t="shared" si="126"/>
        <v>#ERROR!</v>
      </c>
    </row>
    <row r="90" ht="15.75" customHeight="1" outlineLevel="2">
      <c r="A90" s="11" t="s">
        <v>73</v>
      </c>
      <c r="B90" s="12" t="s">
        <v>42</v>
      </c>
      <c r="C90" s="11" t="s">
        <v>43</v>
      </c>
      <c r="D90" s="13">
        <v>1820503.34</v>
      </c>
      <c r="E90" s="13">
        <v>95125.51</v>
      </c>
      <c r="F90" s="13">
        <f>+D90/D92</f>
        <v>0.004199344058</v>
      </c>
      <c r="G90" s="13" t="str">
        <f>VLOOKUP(A90,[1]Hoja1!$B$1:$F$126,3,0)</f>
        <v>#ERROR!</v>
      </c>
      <c r="H90" s="13" t="str">
        <f>VLOOKUP(A90,[1]Hoja1!$B$1:$F$126,2,0)</f>
        <v>#ERROR!</v>
      </c>
      <c r="I90" s="13" t="str">
        <f t="shared" si="120"/>
        <v>#ERROR!</v>
      </c>
      <c r="J90" s="13" t="str">
        <f t="shared" si="121"/>
        <v>#ERROR!</v>
      </c>
      <c r="K90" s="13" t="str">
        <f t="shared" si="122"/>
        <v>#ERROR!</v>
      </c>
      <c r="L90" s="13" t="str">
        <f>VLOOKUP(A90,[1]Hoja1!$B$1:$F$126,5,0)</f>
        <v>#ERROR!</v>
      </c>
      <c r="M90" s="11" t="str">
        <f>VLOOKUP(A90,[1]Hoja1!$B$1:$F$126,4,0)</f>
        <v>#ERROR!</v>
      </c>
      <c r="N90" s="13"/>
      <c r="O90" s="13" t="str">
        <f t="shared" si="123"/>
        <v>#ERROR!</v>
      </c>
      <c r="P90" s="11" t="str">
        <f t="shared" si="124"/>
        <v>#ERROR!</v>
      </c>
      <c r="Q90" s="13" t="str">
        <f t="shared" si="125"/>
        <v>#ERROR!</v>
      </c>
      <c r="R90" s="11"/>
      <c r="S90" s="11" t="str">
        <f t="shared" si="126"/>
        <v>#ERROR!</v>
      </c>
    </row>
    <row r="91" ht="15.75" customHeight="1" outlineLevel="2">
      <c r="A91" s="11" t="s">
        <v>73</v>
      </c>
      <c r="B91" s="12" t="s">
        <v>76</v>
      </c>
      <c r="C91" s="11" t="s">
        <v>77</v>
      </c>
      <c r="D91" s="13">
        <v>0.0</v>
      </c>
      <c r="E91" s="13">
        <v>0.0</v>
      </c>
      <c r="F91" s="13">
        <f>+D91/D92</f>
        <v>0</v>
      </c>
      <c r="G91" s="13" t="str">
        <f>VLOOKUP(A91,[1]Hoja1!$B$1:$F$126,3,0)</f>
        <v>#ERROR!</v>
      </c>
      <c r="H91" s="13" t="str">
        <f>VLOOKUP(A91,[1]Hoja1!$B$1:$F$126,2,0)</f>
        <v>#ERROR!</v>
      </c>
      <c r="I91" s="13" t="str">
        <f t="shared" si="120"/>
        <v>#ERROR!</v>
      </c>
      <c r="J91" s="13" t="str">
        <f t="shared" si="121"/>
        <v>#ERROR!</v>
      </c>
      <c r="K91" s="13" t="str">
        <f t="shared" si="122"/>
        <v>#ERROR!</v>
      </c>
      <c r="L91" s="13" t="str">
        <f>VLOOKUP(A91,[1]Hoja1!$B$1:$F$126,5,0)</f>
        <v>#ERROR!</v>
      </c>
      <c r="M91" s="11" t="str">
        <f>VLOOKUP(A91,[1]Hoja1!$B$1:$F$126,4,0)</f>
        <v>#ERROR!</v>
      </c>
      <c r="N91" s="13"/>
      <c r="O91" s="13" t="str">
        <f t="shared" si="123"/>
        <v>#ERROR!</v>
      </c>
      <c r="P91" s="11" t="str">
        <f t="shared" si="124"/>
        <v>#ERROR!</v>
      </c>
      <c r="Q91" s="13" t="str">
        <f t="shared" si="125"/>
        <v>#ERROR!</v>
      </c>
      <c r="R91" s="11"/>
      <c r="S91" s="11" t="str">
        <f t="shared" si="126"/>
        <v>#ERROR!</v>
      </c>
    </row>
    <row r="92" ht="15.75" customHeight="1" outlineLevel="1">
      <c r="A92" s="14" t="s">
        <v>78</v>
      </c>
      <c r="B92" s="12"/>
      <c r="C92" s="11"/>
      <c r="D92" s="13">
        <f t="shared" ref="D92:F92" si="127">SUBTOTAL(9,D84:D91)</f>
        <v>433520882</v>
      </c>
      <c r="E92" s="13">
        <f t="shared" si="127"/>
        <v>22652469</v>
      </c>
      <c r="F92" s="13">
        <f t="shared" si="127"/>
        <v>1</v>
      </c>
      <c r="G92" s="13"/>
      <c r="H92" s="13"/>
      <c r="I92" s="13"/>
      <c r="J92" s="13" t="str">
        <f t="shared" ref="J92:L92" si="128">SUBTOTAL(9,J84:J91)</f>
        <v>#ERROR!</v>
      </c>
      <c r="K92" s="13" t="str">
        <f t="shared" si="128"/>
        <v>#ERROR!</v>
      </c>
      <c r="L92" s="13" t="str">
        <f t="shared" si="128"/>
        <v>#ERROR!</v>
      </c>
      <c r="M92" s="11"/>
      <c r="N92" s="13"/>
      <c r="O92" s="13" t="str">
        <f t="shared" ref="O92:Q92" si="129">SUBTOTAL(9,O84:O91)</f>
        <v>#ERROR!</v>
      </c>
      <c r="P92" s="11" t="str">
        <f t="shared" si="129"/>
        <v>#ERROR!</v>
      </c>
      <c r="Q92" s="13" t="str">
        <f t="shared" si="129"/>
        <v>#ERROR!</v>
      </c>
      <c r="R92" s="11"/>
      <c r="S92" s="11" t="str">
        <f>SUBTOTAL(9,S84:S91)</f>
        <v>#ERROR!</v>
      </c>
    </row>
    <row r="93" ht="15.75" customHeight="1" outlineLevel="2">
      <c r="A93" s="11" t="s">
        <v>79</v>
      </c>
      <c r="B93" s="12" t="s">
        <v>20</v>
      </c>
      <c r="C93" s="11" t="s">
        <v>21</v>
      </c>
      <c r="D93" s="13">
        <v>1.943193689E8</v>
      </c>
      <c r="E93" s="13">
        <v>5945796.68</v>
      </c>
      <c r="F93" s="13">
        <f>+D93/D100</f>
        <v>0.8743763345</v>
      </c>
      <c r="G93" s="13" t="str">
        <f>VLOOKUP(A93,[1]Hoja1!$B$1:$F$126,3,0)</f>
        <v>#ERROR!</v>
      </c>
      <c r="H93" s="13" t="str">
        <f>VLOOKUP(A93,[1]Hoja1!$B$1:$F$126,2,0)</f>
        <v>#ERROR!</v>
      </c>
      <c r="I93" s="13" t="str">
        <f t="shared" ref="I93:I99" si="130">+G93/11</f>
        <v>#ERROR!</v>
      </c>
      <c r="J93" s="13" t="str">
        <f t="shared" ref="J93:J99" si="131">+F93*I93</f>
        <v>#ERROR!</v>
      </c>
      <c r="K93" s="13">
        <v>0.0</v>
      </c>
      <c r="L93" s="13" t="str">
        <f>VLOOKUP(A93,[1]Hoja1!$B$1:$F$126,5,0)</f>
        <v>#ERROR!</v>
      </c>
      <c r="M93" s="11" t="str">
        <f>VLOOKUP(A93,[1]Hoja1!$B$1:$F$126,4,0)</f>
        <v>#ERROR!</v>
      </c>
      <c r="N93" s="13"/>
      <c r="O93" s="13" t="str">
        <f t="shared" ref="O93:O99" si="132">+D93-J93</f>
        <v>#ERROR!</v>
      </c>
      <c r="P93" s="11" t="str">
        <f t="shared" ref="P93:P99" si="133">+ROUND(O93,0)</f>
        <v>#ERROR!</v>
      </c>
      <c r="Q93" s="13" t="str">
        <f t="shared" ref="Q93:Q99" si="134">+K93+P93</f>
        <v>#ERROR!</v>
      </c>
      <c r="R93" s="11"/>
      <c r="S93" s="11" t="str">
        <f t="shared" ref="S93:S99" si="135">+P93</f>
        <v>#ERROR!</v>
      </c>
    </row>
    <row r="94" ht="15.75" customHeight="1" outlineLevel="2">
      <c r="A94" s="11" t="s">
        <v>79</v>
      </c>
      <c r="B94" s="12" t="s">
        <v>46</v>
      </c>
      <c r="C94" s="11" t="s">
        <v>47</v>
      </c>
      <c r="D94" s="13">
        <v>3917065.13</v>
      </c>
      <c r="E94" s="13">
        <v>119854.61</v>
      </c>
      <c r="F94" s="13">
        <f>+D94/D100</f>
        <v>0.01762556697</v>
      </c>
      <c r="G94" s="13" t="str">
        <f>VLOOKUP(A94,[1]Hoja1!$B$1:$F$126,3,0)</f>
        <v>#ERROR!</v>
      </c>
      <c r="H94" s="13" t="str">
        <f>VLOOKUP(A94,[1]Hoja1!$B$1:$F$126,2,0)</f>
        <v>#ERROR!</v>
      </c>
      <c r="I94" s="13" t="str">
        <f t="shared" si="130"/>
        <v>#ERROR!</v>
      </c>
      <c r="J94" s="13" t="str">
        <f t="shared" si="131"/>
        <v>#ERROR!</v>
      </c>
      <c r="K94" s="13">
        <v>0.0</v>
      </c>
      <c r="L94" s="13" t="str">
        <f>VLOOKUP(A94,[1]Hoja1!$B$1:$F$126,5,0)</f>
        <v>#ERROR!</v>
      </c>
      <c r="M94" s="11" t="str">
        <f>VLOOKUP(A94,[1]Hoja1!$B$1:$F$126,4,0)</f>
        <v>#ERROR!</v>
      </c>
      <c r="N94" s="13"/>
      <c r="O94" s="13" t="str">
        <f t="shared" si="132"/>
        <v>#ERROR!</v>
      </c>
      <c r="P94" s="11" t="str">
        <f t="shared" si="133"/>
        <v>#ERROR!</v>
      </c>
      <c r="Q94" s="13" t="str">
        <f t="shared" si="134"/>
        <v>#ERROR!</v>
      </c>
      <c r="R94" s="11"/>
      <c r="S94" s="11" t="str">
        <f t="shared" si="135"/>
        <v>#ERROR!</v>
      </c>
    </row>
    <row r="95" ht="15.75" customHeight="1" outlineLevel="2">
      <c r="A95" s="11" t="s">
        <v>79</v>
      </c>
      <c r="B95" s="12" t="s">
        <v>74</v>
      </c>
      <c r="C95" s="11" t="s">
        <v>75</v>
      </c>
      <c r="D95" s="13">
        <v>1.31087087E7</v>
      </c>
      <c r="E95" s="13">
        <v>401101.12</v>
      </c>
      <c r="F95" s="13">
        <f>+D95/D100</f>
        <v>0.05898508588</v>
      </c>
      <c r="G95" s="13" t="str">
        <f>VLOOKUP(A95,[1]Hoja1!$B$1:$F$126,3,0)</f>
        <v>#ERROR!</v>
      </c>
      <c r="H95" s="13" t="str">
        <f>VLOOKUP(A95,[1]Hoja1!$B$1:$F$126,2,0)</f>
        <v>#ERROR!</v>
      </c>
      <c r="I95" s="13" t="str">
        <f t="shared" si="130"/>
        <v>#ERROR!</v>
      </c>
      <c r="J95" s="13" t="str">
        <f t="shared" si="131"/>
        <v>#ERROR!</v>
      </c>
      <c r="K95" s="13">
        <v>0.0</v>
      </c>
      <c r="L95" s="13" t="str">
        <f>VLOOKUP(A95,[1]Hoja1!$B$1:$F$126,5,0)</f>
        <v>#ERROR!</v>
      </c>
      <c r="M95" s="11" t="str">
        <f>VLOOKUP(A95,[1]Hoja1!$B$1:$F$126,4,0)</f>
        <v>#ERROR!</v>
      </c>
      <c r="N95" s="13"/>
      <c r="O95" s="13" t="str">
        <f t="shared" si="132"/>
        <v>#ERROR!</v>
      </c>
      <c r="P95" s="11" t="str">
        <f t="shared" si="133"/>
        <v>#ERROR!</v>
      </c>
      <c r="Q95" s="13" t="str">
        <f t="shared" si="134"/>
        <v>#ERROR!</v>
      </c>
      <c r="R95" s="11"/>
      <c r="S95" s="11" t="str">
        <f t="shared" si="135"/>
        <v>#ERROR!</v>
      </c>
    </row>
    <row r="96" ht="15.75" customHeight="1" outlineLevel="2">
      <c r="A96" s="11" t="s">
        <v>79</v>
      </c>
      <c r="B96" s="12" t="s">
        <v>32</v>
      </c>
      <c r="C96" s="11" t="s">
        <v>33</v>
      </c>
      <c r="D96" s="13">
        <v>656192.57</v>
      </c>
      <c r="E96" s="13">
        <v>20078.22</v>
      </c>
      <c r="F96" s="13">
        <f>+D96/D100</f>
        <v>0.002952661165</v>
      </c>
      <c r="G96" s="13" t="str">
        <f>VLOOKUP(A96,[1]Hoja1!$B$1:$F$126,3,0)</f>
        <v>#ERROR!</v>
      </c>
      <c r="H96" s="13" t="str">
        <f>VLOOKUP(A96,[1]Hoja1!$B$1:$F$126,2,0)</f>
        <v>#ERROR!</v>
      </c>
      <c r="I96" s="13" t="str">
        <f t="shared" si="130"/>
        <v>#ERROR!</v>
      </c>
      <c r="J96" s="13" t="str">
        <f t="shared" si="131"/>
        <v>#ERROR!</v>
      </c>
      <c r="K96" s="13">
        <v>0.0</v>
      </c>
      <c r="L96" s="13" t="str">
        <f>VLOOKUP(A96,[1]Hoja1!$B$1:$F$126,5,0)</f>
        <v>#ERROR!</v>
      </c>
      <c r="M96" s="11" t="str">
        <f>VLOOKUP(A96,[1]Hoja1!$B$1:$F$126,4,0)</f>
        <v>#ERROR!</v>
      </c>
      <c r="N96" s="13"/>
      <c r="O96" s="13" t="str">
        <f t="shared" si="132"/>
        <v>#ERROR!</v>
      </c>
      <c r="P96" s="11" t="str">
        <f t="shared" si="133"/>
        <v>#ERROR!</v>
      </c>
      <c r="Q96" s="13" t="str">
        <f t="shared" si="134"/>
        <v>#ERROR!</v>
      </c>
      <c r="R96" s="11"/>
      <c r="S96" s="11" t="str">
        <f t="shared" si="135"/>
        <v>#ERROR!</v>
      </c>
    </row>
    <row r="97" ht="15.75" customHeight="1" outlineLevel="2">
      <c r="A97" s="11" t="s">
        <v>79</v>
      </c>
      <c r="B97" s="12" t="s">
        <v>34</v>
      </c>
      <c r="C97" s="11" t="s">
        <v>35</v>
      </c>
      <c r="D97" s="13">
        <v>194119.67</v>
      </c>
      <c r="E97" s="13">
        <v>5939.69</v>
      </c>
      <c r="F97" s="13">
        <f>+D97/D100</f>
        <v>0.000873477752</v>
      </c>
      <c r="G97" s="13" t="str">
        <f>VLOOKUP(A97,[1]Hoja1!$B$1:$F$126,3,0)</f>
        <v>#ERROR!</v>
      </c>
      <c r="H97" s="13" t="str">
        <f>VLOOKUP(A97,[1]Hoja1!$B$1:$F$126,2,0)</f>
        <v>#ERROR!</v>
      </c>
      <c r="I97" s="13" t="str">
        <f t="shared" si="130"/>
        <v>#ERROR!</v>
      </c>
      <c r="J97" s="13" t="str">
        <f t="shared" si="131"/>
        <v>#ERROR!</v>
      </c>
      <c r="K97" s="13">
        <v>0.0</v>
      </c>
      <c r="L97" s="13" t="str">
        <f>VLOOKUP(A97,[1]Hoja1!$B$1:$F$126,5,0)</f>
        <v>#ERROR!</v>
      </c>
      <c r="M97" s="11" t="str">
        <f>VLOOKUP(A97,[1]Hoja1!$B$1:$F$126,4,0)</f>
        <v>#ERROR!</v>
      </c>
      <c r="N97" s="13"/>
      <c r="O97" s="13" t="str">
        <f t="shared" si="132"/>
        <v>#ERROR!</v>
      </c>
      <c r="P97" s="11" t="str">
        <f t="shared" si="133"/>
        <v>#ERROR!</v>
      </c>
      <c r="Q97" s="13" t="str">
        <f t="shared" si="134"/>
        <v>#ERROR!</v>
      </c>
      <c r="R97" s="11"/>
      <c r="S97" s="11" t="str">
        <f t="shared" si="135"/>
        <v>#ERROR!</v>
      </c>
    </row>
    <row r="98" ht="15.75" customHeight="1" outlineLevel="2">
      <c r="A98" s="11" t="s">
        <v>79</v>
      </c>
      <c r="B98" s="12" t="s">
        <v>42</v>
      </c>
      <c r="C98" s="11" t="s">
        <v>43</v>
      </c>
      <c r="D98" s="13">
        <v>107448.61</v>
      </c>
      <c r="E98" s="13">
        <v>3287.72</v>
      </c>
      <c r="F98" s="13">
        <f>+D98/D100</f>
        <v>0.0004834851116</v>
      </c>
      <c r="G98" s="13" t="str">
        <f>VLOOKUP(A98,[1]Hoja1!$B$1:$F$126,3,0)</f>
        <v>#ERROR!</v>
      </c>
      <c r="H98" s="13" t="str">
        <f>VLOOKUP(A98,[1]Hoja1!$B$1:$F$126,2,0)</f>
        <v>#ERROR!</v>
      </c>
      <c r="I98" s="13" t="str">
        <f t="shared" si="130"/>
        <v>#ERROR!</v>
      </c>
      <c r="J98" s="13" t="str">
        <f t="shared" si="131"/>
        <v>#ERROR!</v>
      </c>
      <c r="K98" s="13">
        <v>0.0</v>
      </c>
      <c r="L98" s="13" t="str">
        <f>VLOOKUP(A98,[1]Hoja1!$B$1:$F$126,5,0)</f>
        <v>#ERROR!</v>
      </c>
      <c r="M98" s="11" t="str">
        <f>VLOOKUP(A98,[1]Hoja1!$B$1:$F$126,4,0)</f>
        <v>#ERROR!</v>
      </c>
      <c r="N98" s="13"/>
      <c r="O98" s="13" t="str">
        <f t="shared" si="132"/>
        <v>#ERROR!</v>
      </c>
      <c r="P98" s="11" t="str">
        <f t="shared" si="133"/>
        <v>#ERROR!</v>
      </c>
      <c r="Q98" s="13" t="str">
        <f t="shared" si="134"/>
        <v>#ERROR!</v>
      </c>
      <c r="R98" s="11"/>
      <c r="S98" s="11" t="str">
        <f t="shared" si="135"/>
        <v>#ERROR!</v>
      </c>
    </row>
    <row r="99" ht="15.75" customHeight="1" outlineLevel="2">
      <c r="A99" s="11" t="s">
        <v>79</v>
      </c>
      <c r="B99" s="12" t="s">
        <v>76</v>
      </c>
      <c r="C99" s="11" t="s">
        <v>77</v>
      </c>
      <c r="D99" s="13">
        <v>9934777.42</v>
      </c>
      <c r="E99" s="13">
        <v>303984.96</v>
      </c>
      <c r="F99" s="13">
        <f>+D99/D100</f>
        <v>0.04470338862</v>
      </c>
      <c r="G99" s="13" t="str">
        <f>VLOOKUP(A99,[1]Hoja1!$B$1:$F$126,3,0)</f>
        <v>#ERROR!</v>
      </c>
      <c r="H99" s="13" t="str">
        <f>VLOOKUP(A99,[1]Hoja1!$B$1:$F$126,2,0)</f>
        <v>#ERROR!</v>
      </c>
      <c r="I99" s="13" t="str">
        <f t="shared" si="130"/>
        <v>#ERROR!</v>
      </c>
      <c r="J99" s="13" t="str">
        <f t="shared" si="131"/>
        <v>#ERROR!</v>
      </c>
      <c r="K99" s="13">
        <v>0.0</v>
      </c>
      <c r="L99" s="13" t="str">
        <f>VLOOKUP(A99,[1]Hoja1!$B$1:$F$126,5,0)</f>
        <v>#ERROR!</v>
      </c>
      <c r="M99" s="11" t="str">
        <f>VLOOKUP(A99,[1]Hoja1!$B$1:$F$126,4,0)</f>
        <v>#ERROR!</v>
      </c>
      <c r="N99" s="13"/>
      <c r="O99" s="13" t="str">
        <f t="shared" si="132"/>
        <v>#ERROR!</v>
      </c>
      <c r="P99" s="11" t="str">
        <f t="shared" si="133"/>
        <v>#ERROR!</v>
      </c>
      <c r="Q99" s="13" t="str">
        <f t="shared" si="134"/>
        <v>#ERROR!</v>
      </c>
      <c r="R99" s="11"/>
      <c r="S99" s="11" t="str">
        <f t="shared" si="135"/>
        <v>#ERROR!</v>
      </c>
    </row>
    <row r="100" ht="15.75" customHeight="1" outlineLevel="1">
      <c r="A100" s="14" t="s">
        <v>80</v>
      </c>
      <c r="B100" s="12"/>
      <c r="C100" s="11"/>
      <c r="D100" s="13">
        <f t="shared" ref="D100:F100" si="136">SUBTOTAL(9,D93:D99)</f>
        <v>222237681</v>
      </c>
      <c r="E100" s="13">
        <f t="shared" si="136"/>
        <v>6800043</v>
      </c>
      <c r="F100" s="13">
        <f t="shared" si="136"/>
        <v>1</v>
      </c>
      <c r="G100" s="13"/>
      <c r="H100" s="13"/>
      <c r="I100" s="13"/>
      <c r="J100" s="13" t="str">
        <f>SUBTOTAL(9,J93:J99)</f>
        <v>#ERROR!</v>
      </c>
      <c r="K100" s="13">
        <v>0.0</v>
      </c>
      <c r="L100" s="13" t="str">
        <f>SUBTOTAL(9,L93:L99)</f>
        <v>#ERROR!</v>
      </c>
      <c r="M100" s="11"/>
      <c r="N100" s="13"/>
      <c r="O100" s="13" t="str">
        <f t="shared" ref="O100:Q100" si="137">SUBTOTAL(9,O93:O99)</f>
        <v>#ERROR!</v>
      </c>
      <c r="P100" s="11" t="str">
        <f t="shared" si="137"/>
        <v>#ERROR!</v>
      </c>
      <c r="Q100" s="13" t="str">
        <f t="shared" si="137"/>
        <v>#ERROR!</v>
      </c>
      <c r="R100" s="11"/>
      <c r="S100" s="11" t="str">
        <f>SUBTOTAL(9,S93:S99)</f>
        <v>#ERROR!</v>
      </c>
    </row>
    <row r="101" ht="15.75" customHeight="1" outlineLevel="2">
      <c r="A101" s="11" t="s">
        <v>81</v>
      </c>
      <c r="B101" s="12" t="s">
        <v>20</v>
      </c>
      <c r="C101" s="11" t="s">
        <v>21</v>
      </c>
      <c r="D101" s="13">
        <v>2.338911267E7</v>
      </c>
      <c r="E101" s="13">
        <v>1933393.01</v>
      </c>
      <c r="F101" s="13">
        <f>+D101/D106</f>
        <v>0.9051567085</v>
      </c>
      <c r="G101" s="13" t="str">
        <f>VLOOKUP(A101,[1]Hoja1!$B$1:$F$126,3,0)</f>
        <v>#ERROR!</v>
      </c>
      <c r="H101" s="13" t="str">
        <f>VLOOKUP(A101,[1]Hoja1!$B$1:$F$126,2,0)</f>
        <v>#ERROR!</v>
      </c>
      <c r="I101" s="13" t="str">
        <f t="shared" ref="I101:I105" si="138">+G101/11</f>
        <v>#ERROR!</v>
      </c>
      <c r="J101" s="13" t="str">
        <f t="shared" ref="J101:J105" si="139">+F101*I101</f>
        <v>#ERROR!</v>
      </c>
      <c r="K101" s="13">
        <v>0.0</v>
      </c>
      <c r="L101" s="13" t="str">
        <f>VLOOKUP(A101,[1]Hoja1!$B$1:$F$126,5,0)</f>
        <v>#ERROR!</v>
      </c>
      <c r="M101" s="11" t="str">
        <f>VLOOKUP(A101,[1]Hoja1!$B$1:$F$126,4,0)</f>
        <v>#ERROR!</v>
      </c>
      <c r="N101" s="13"/>
      <c r="O101" s="13" t="str">
        <f t="shared" ref="O101:O105" si="140">+D101-J101</f>
        <v>#ERROR!</v>
      </c>
      <c r="P101" s="11" t="str">
        <f t="shared" ref="P101:P102" si="141">+ROUND(O101,0)</f>
        <v>#ERROR!</v>
      </c>
      <c r="Q101" s="13" t="str">
        <f t="shared" ref="Q101:Q102" si="142">+K101+P101</f>
        <v>#ERROR!</v>
      </c>
      <c r="R101" s="11"/>
      <c r="S101" s="11" t="str">
        <f t="shared" ref="S101:S105" si="143">+P101</f>
        <v>#ERROR!</v>
      </c>
    </row>
    <row r="102" ht="15.75" customHeight="1" outlineLevel="2">
      <c r="A102" s="11" t="s">
        <v>81</v>
      </c>
      <c r="B102" s="12" t="s">
        <v>46</v>
      </c>
      <c r="C102" s="11" t="s">
        <v>47</v>
      </c>
      <c r="D102" s="13">
        <v>2368509.62</v>
      </c>
      <c r="E102" s="13">
        <v>195785.96</v>
      </c>
      <c r="F102" s="13">
        <f>+D102/D106</f>
        <v>0.09166112465</v>
      </c>
      <c r="G102" s="13" t="str">
        <f>VLOOKUP(A102,[1]Hoja1!$B$1:$F$126,3,0)</f>
        <v>#ERROR!</v>
      </c>
      <c r="H102" s="13" t="str">
        <f>VLOOKUP(A102,[1]Hoja1!$B$1:$F$126,2,0)</f>
        <v>#ERROR!</v>
      </c>
      <c r="I102" s="13" t="str">
        <f t="shared" si="138"/>
        <v>#ERROR!</v>
      </c>
      <c r="J102" s="13" t="str">
        <f t="shared" si="139"/>
        <v>#ERROR!</v>
      </c>
      <c r="K102" s="13">
        <v>0.0</v>
      </c>
      <c r="L102" s="13" t="str">
        <f>VLOOKUP(A102,[1]Hoja1!$B$1:$F$126,5,0)</f>
        <v>#ERROR!</v>
      </c>
      <c r="M102" s="11" t="str">
        <f>VLOOKUP(A102,[1]Hoja1!$B$1:$F$126,4,0)</f>
        <v>#ERROR!</v>
      </c>
      <c r="N102" s="13"/>
      <c r="O102" s="13" t="str">
        <f t="shared" si="140"/>
        <v>#ERROR!</v>
      </c>
      <c r="P102" s="11" t="str">
        <f t="shared" si="141"/>
        <v>#ERROR!</v>
      </c>
      <c r="Q102" s="13" t="str">
        <f t="shared" si="142"/>
        <v>#ERROR!</v>
      </c>
      <c r="R102" s="11"/>
      <c r="S102" s="11" t="str">
        <f t="shared" si="143"/>
        <v>#ERROR!</v>
      </c>
    </row>
    <row r="103" ht="15.75" customHeight="1" outlineLevel="2">
      <c r="A103" s="11" t="s">
        <v>81</v>
      </c>
      <c r="B103" s="12" t="s">
        <v>32</v>
      </c>
      <c r="C103" s="11" t="s">
        <v>33</v>
      </c>
      <c r="D103" s="13">
        <v>65771.37</v>
      </c>
      <c r="E103" s="13">
        <v>5436.8</v>
      </c>
      <c r="F103" s="13">
        <f>+D103/D106</f>
        <v>0.00254534653</v>
      </c>
      <c r="G103" s="13" t="str">
        <f>VLOOKUP(A103,[1]Hoja1!$B$1:$F$126,3,0)</f>
        <v>#ERROR!</v>
      </c>
      <c r="H103" s="13" t="str">
        <f>VLOOKUP(A103,[1]Hoja1!$B$1:$F$126,2,0)</f>
        <v>#ERROR!</v>
      </c>
      <c r="I103" s="13" t="str">
        <f t="shared" si="138"/>
        <v>#ERROR!</v>
      </c>
      <c r="J103" s="13" t="str">
        <f t="shared" si="139"/>
        <v>#ERROR!</v>
      </c>
      <c r="K103" s="13">
        <v>0.0</v>
      </c>
      <c r="L103" s="13" t="str">
        <f>VLOOKUP(A103,[1]Hoja1!$B$1:$F$126,5,0)</f>
        <v>#ERROR!</v>
      </c>
      <c r="M103" s="11" t="str">
        <f>VLOOKUP(A103,[1]Hoja1!$B$1:$F$126,4,0)</f>
        <v>#ERROR!</v>
      </c>
      <c r="N103" s="13"/>
      <c r="O103" s="13" t="str">
        <f t="shared" si="140"/>
        <v>#ERROR!</v>
      </c>
      <c r="P103" s="11"/>
      <c r="Q103" s="13" t="str">
        <f t="shared" ref="Q103:Q104" si="144">+K103+R103</f>
        <v>#ERROR!</v>
      </c>
      <c r="R103" s="11" t="str">
        <f t="shared" ref="R103:R104" si="145">+ROUND(O103,0)</f>
        <v>#ERROR!</v>
      </c>
      <c r="S103" s="11" t="str">
        <f t="shared" si="143"/>
        <v/>
      </c>
    </row>
    <row r="104" ht="15.75" customHeight="1" outlineLevel="2">
      <c r="A104" s="11" t="s">
        <v>81</v>
      </c>
      <c r="B104" s="12" t="s">
        <v>42</v>
      </c>
      <c r="C104" s="11" t="s">
        <v>43</v>
      </c>
      <c r="D104" s="13">
        <v>16455.34</v>
      </c>
      <c r="E104" s="13">
        <v>1360.23</v>
      </c>
      <c r="F104" s="13">
        <f>+D104/D106</f>
        <v>0.0006368202848</v>
      </c>
      <c r="G104" s="13" t="str">
        <f>VLOOKUP(A104,[1]Hoja1!$B$1:$F$126,3,0)</f>
        <v>#ERROR!</v>
      </c>
      <c r="H104" s="13" t="str">
        <f>VLOOKUP(A104,[1]Hoja1!$B$1:$F$126,2,0)</f>
        <v>#ERROR!</v>
      </c>
      <c r="I104" s="13" t="str">
        <f t="shared" si="138"/>
        <v>#ERROR!</v>
      </c>
      <c r="J104" s="13" t="str">
        <f t="shared" si="139"/>
        <v>#ERROR!</v>
      </c>
      <c r="K104" s="13">
        <v>0.0</v>
      </c>
      <c r="L104" s="13" t="str">
        <f>VLOOKUP(A104,[1]Hoja1!$B$1:$F$126,5,0)</f>
        <v>#ERROR!</v>
      </c>
      <c r="M104" s="11" t="str">
        <f>VLOOKUP(A104,[1]Hoja1!$B$1:$F$126,4,0)</f>
        <v>#ERROR!</v>
      </c>
      <c r="N104" s="13"/>
      <c r="O104" s="13" t="str">
        <f t="shared" si="140"/>
        <v>#ERROR!</v>
      </c>
      <c r="P104" s="11"/>
      <c r="Q104" s="13" t="str">
        <f t="shared" si="144"/>
        <v>#ERROR!</v>
      </c>
      <c r="R104" s="11" t="str">
        <f t="shared" si="145"/>
        <v>#ERROR!</v>
      </c>
      <c r="S104" s="11" t="str">
        <f t="shared" si="143"/>
        <v/>
      </c>
    </row>
    <row r="105" ht="15.75" customHeight="1" outlineLevel="2">
      <c r="A105" s="11" t="s">
        <v>81</v>
      </c>
      <c r="B105" s="12" t="s">
        <v>82</v>
      </c>
      <c r="C105" s="11" t="s">
        <v>83</v>
      </c>
      <c r="D105" s="13">
        <v>0.0</v>
      </c>
      <c r="E105" s="13">
        <v>0.0</v>
      </c>
      <c r="F105" s="13">
        <f>+D105/D106</f>
        <v>0</v>
      </c>
      <c r="G105" s="13" t="str">
        <f>VLOOKUP(A105,[1]Hoja1!$B$1:$F$126,3,0)</f>
        <v>#ERROR!</v>
      </c>
      <c r="H105" s="13" t="str">
        <f>VLOOKUP(A105,[1]Hoja1!$B$1:$F$126,2,0)</f>
        <v>#ERROR!</v>
      </c>
      <c r="I105" s="13" t="str">
        <f t="shared" si="138"/>
        <v>#ERROR!</v>
      </c>
      <c r="J105" s="13" t="str">
        <f t="shared" si="139"/>
        <v>#ERROR!</v>
      </c>
      <c r="K105" s="13" t="str">
        <f>+D105-P105</f>
        <v>#ERROR!</v>
      </c>
      <c r="L105" s="13" t="str">
        <f>VLOOKUP(A105,[1]Hoja1!$B$1:$F$126,5,0)</f>
        <v>#ERROR!</v>
      </c>
      <c r="M105" s="11" t="str">
        <f>VLOOKUP(A105,[1]Hoja1!$B$1:$F$126,4,0)</f>
        <v>#ERROR!</v>
      </c>
      <c r="N105" s="13"/>
      <c r="O105" s="13" t="str">
        <f t="shared" si="140"/>
        <v>#ERROR!</v>
      </c>
      <c r="P105" s="11" t="str">
        <f>+ROUND(O105,0)</f>
        <v>#ERROR!</v>
      </c>
      <c r="Q105" s="13" t="str">
        <f>+K105+P105</f>
        <v>#ERROR!</v>
      </c>
      <c r="R105" s="11"/>
      <c r="S105" s="11" t="str">
        <f t="shared" si="143"/>
        <v>#ERROR!</v>
      </c>
    </row>
    <row r="106" ht="15.75" customHeight="1" outlineLevel="1">
      <c r="A106" s="14" t="s">
        <v>84</v>
      </c>
      <c r="B106" s="12"/>
      <c r="C106" s="11"/>
      <c r="D106" s="13">
        <f t="shared" ref="D106:F106" si="146">SUBTOTAL(9,D101:D105)</f>
        <v>25839849</v>
      </c>
      <c r="E106" s="13">
        <f t="shared" si="146"/>
        <v>2135976</v>
      </c>
      <c r="F106" s="13">
        <f t="shared" si="146"/>
        <v>1</v>
      </c>
      <c r="G106" s="13"/>
      <c r="H106" s="13"/>
      <c r="I106" s="13"/>
      <c r="J106" s="13" t="str">
        <f>SUBTOTAL(9,J101:J105)</f>
        <v>#ERROR!</v>
      </c>
      <c r="K106" s="13">
        <v>0.0</v>
      </c>
      <c r="L106" s="13" t="str">
        <f>SUBTOTAL(9,L101:L105)</f>
        <v>#ERROR!</v>
      </c>
      <c r="M106" s="11"/>
      <c r="N106" s="13"/>
      <c r="O106" s="13" t="str">
        <f t="shared" ref="O106:Q106" si="147">SUBTOTAL(9,O101:O105)</f>
        <v>#ERROR!</v>
      </c>
      <c r="P106" s="11" t="str">
        <f t="shared" si="147"/>
        <v>#ERROR!</v>
      </c>
      <c r="Q106" s="13" t="str">
        <f t="shared" si="147"/>
        <v>#ERROR!</v>
      </c>
      <c r="R106" s="11"/>
      <c r="S106" s="11" t="str">
        <f>SUBTOTAL(9,S101:S105)</f>
        <v>#ERROR!</v>
      </c>
    </row>
    <row r="107" ht="15.75" customHeight="1" outlineLevel="2">
      <c r="A107" s="11" t="s">
        <v>85</v>
      </c>
      <c r="B107" s="12" t="s">
        <v>20</v>
      </c>
      <c r="C107" s="11" t="s">
        <v>21</v>
      </c>
      <c r="D107" s="13">
        <v>2244815.32</v>
      </c>
      <c r="E107" s="13">
        <v>290637.16</v>
      </c>
      <c r="F107" s="13">
        <f>+D107/D113</f>
        <v>0.2197405204</v>
      </c>
      <c r="G107" s="13" t="str">
        <f>VLOOKUP(A107,[1]Hoja1!$B$1:$F$126,3,0)</f>
        <v>#ERROR!</v>
      </c>
      <c r="H107" s="13" t="str">
        <f>VLOOKUP(A107,[1]Hoja1!$B$1:$F$126,2,0)</f>
        <v>#ERROR!</v>
      </c>
      <c r="I107" s="13" t="str">
        <f t="shared" ref="I107:I112" si="148">+G107/11</f>
        <v>#ERROR!</v>
      </c>
      <c r="J107" s="13" t="str">
        <f t="shared" ref="J107:J112" si="149">+F107*I107</f>
        <v>#ERROR!</v>
      </c>
      <c r="K107" s="13">
        <v>0.0</v>
      </c>
      <c r="L107" s="13" t="str">
        <f>VLOOKUP(A107,[1]Hoja1!$B$1:$F$126,5,0)</f>
        <v>#ERROR!</v>
      </c>
      <c r="M107" s="11" t="str">
        <f>VLOOKUP(A107,[1]Hoja1!$B$1:$F$126,4,0)</f>
        <v>#ERROR!</v>
      </c>
      <c r="N107" s="13"/>
      <c r="O107" s="13" t="str">
        <f t="shared" ref="O107:O112" si="150">+D107-J107</f>
        <v>#ERROR!</v>
      </c>
      <c r="P107" s="11" t="str">
        <f>+ROUND(O107,0)</f>
        <v>#ERROR!</v>
      </c>
      <c r="Q107" s="13" t="str">
        <f>+K107+P107</f>
        <v>#ERROR!</v>
      </c>
      <c r="R107" s="11"/>
      <c r="S107" s="11" t="str">
        <f t="shared" ref="S107:S112" si="151">+P107</f>
        <v>#ERROR!</v>
      </c>
    </row>
    <row r="108" ht="15.75" customHeight="1" outlineLevel="2">
      <c r="A108" s="11" t="s">
        <v>85</v>
      </c>
      <c r="B108" s="12" t="s">
        <v>32</v>
      </c>
      <c r="C108" s="11" t="s">
        <v>33</v>
      </c>
      <c r="D108" s="13">
        <v>19533.06</v>
      </c>
      <c r="E108" s="13">
        <v>2528.95</v>
      </c>
      <c r="F108" s="13">
        <f>+D108/D113</f>
        <v>0.001912052511</v>
      </c>
      <c r="G108" s="13" t="str">
        <f>VLOOKUP(A108,[1]Hoja1!$B$1:$F$126,3,0)</f>
        <v>#ERROR!</v>
      </c>
      <c r="H108" s="13" t="str">
        <f>VLOOKUP(A108,[1]Hoja1!$B$1:$F$126,2,0)</f>
        <v>#ERROR!</v>
      </c>
      <c r="I108" s="13" t="str">
        <f t="shared" si="148"/>
        <v>#ERROR!</v>
      </c>
      <c r="J108" s="13" t="str">
        <f t="shared" si="149"/>
        <v>#ERROR!</v>
      </c>
      <c r="K108" s="13">
        <v>0.0</v>
      </c>
      <c r="L108" s="13" t="str">
        <f>VLOOKUP(A108,[1]Hoja1!$B$1:$F$126,5,0)</f>
        <v>#ERROR!</v>
      </c>
      <c r="M108" s="11" t="str">
        <f>VLOOKUP(A108,[1]Hoja1!$B$1:$F$126,4,0)</f>
        <v>#ERROR!</v>
      </c>
      <c r="N108" s="13"/>
      <c r="O108" s="13" t="str">
        <f t="shared" si="150"/>
        <v>#ERROR!</v>
      </c>
      <c r="P108" s="11"/>
      <c r="Q108" s="13" t="str">
        <f t="shared" ref="Q108:Q111" si="152">+K108+R108</f>
        <v>#ERROR!</v>
      </c>
      <c r="R108" s="11" t="str">
        <f t="shared" ref="R108:R111" si="153">+ROUND(O108,0)</f>
        <v>#ERROR!</v>
      </c>
      <c r="S108" s="11" t="str">
        <f t="shared" si="151"/>
        <v/>
      </c>
    </row>
    <row r="109" ht="15.75" customHeight="1" outlineLevel="2">
      <c r="A109" s="11" t="s">
        <v>85</v>
      </c>
      <c r="B109" s="12" t="s">
        <v>34</v>
      </c>
      <c r="C109" s="11" t="s">
        <v>35</v>
      </c>
      <c r="D109" s="13">
        <v>5003.35</v>
      </c>
      <c r="E109" s="13">
        <v>647.79</v>
      </c>
      <c r="F109" s="13">
        <f>+D109/D113</f>
        <v>0.0004897680103</v>
      </c>
      <c r="G109" s="13" t="str">
        <f>VLOOKUP(A109,[1]Hoja1!$B$1:$F$126,3,0)</f>
        <v>#ERROR!</v>
      </c>
      <c r="H109" s="13" t="str">
        <f>VLOOKUP(A109,[1]Hoja1!$B$1:$F$126,2,0)</f>
        <v>#ERROR!</v>
      </c>
      <c r="I109" s="13" t="str">
        <f t="shared" si="148"/>
        <v>#ERROR!</v>
      </c>
      <c r="J109" s="13" t="str">
        <f t="shared" si="149"/>
        <v>#ERROR!</v>
      </c>
      <c r="K109" s="13">
        <v>0.0</v>
      </c>
      <c r="L109" s="13" t="str">
        <f>VLOOKUP(A109,[1]Hoja1!$B$1:$F$126,5,0)</f>
        <v>#ERROR!</v>
      </c>
      <c r="M109" s="11" t="str">
        <f>VLOOKUP(A109,[1]Hoja1!$B$1:$F$126,4,0)</f>
        <v>#ERROR!</v>
      </c>
      <c r="N109" s="13"/>
      <c r="O109" s="13" t="str">
        <f t="shared" si="150"/>
        <v>#ERROR!</v>
      </c>
      <c r="P109" s="11"/>
      <c r="Q109" s="13" t="str">
        <f t="shared" si="152"/>
        <v>#ERROR!</v>
      </c>
      <c r="R109" s="11" t="str">
        <f t="shared" si="153"/>
        <v>#ERROR!</v>
      </c>
      <c r="S109" s="11" t="str">
        <f t="shared" si="151"/>
        <v/>
      </c>
    </row>
    <row r="110" ht="15.75" customHeight="1" outlineLevel="2">
      <c r="A110" s="11" t="s">
        <v>85</v>
      </c>
      <c r="B110" s="12" t="s">
        <v>86</v>
      </c>
      <c r="C110" s="11" t="s">
        <v>87</v>
      </c>
      <c r="D110" s="13">
        <v>8339.7</v>
      </c>
      <c r="E110" s="13">
        <v>1079.75</v>
      </c>
      <c r="F110" s="13">
        <f>+D110/D113</f>
        <v>0.0008163566961</v>
      </c>
      <c r="G110" s="13" t="str">
        <f>VLOOKUP(A110,[1]Hoja1!$B$1:$F$126,3,0)</f>
        <v>#ERROR!</v>
      </c>
      <c r="H110" s="13" t="str">
        <f>VLOOKUP(A110,[1]Hoja1!$B$1:$F$126,2,0)</f>
        <v>#ERROR!</v>
      </c>
      <c r="I110" s="13" t="str">
        <f t="shared" si="148"/>
        <v>#ERROR!</v>
      </c>
      <c r="J110" s="13" t="str">
        <f t="shared" si="149"/>
        <v>#ERROR!</v>
      </c>
      <c r="K110" s="13">
        <v>0.0</v>
      </c>
      <c r="L110" s="13" t="str">
        <f>VLOOKUP(A110,[1]Hoja1!$B$1:$F$126,5,0)</f>
        <v>#ERROR!</v>
      </c>
      <c r="M110" s="11" t="str">
        <f>VLOOKUP(A110,[1]Hoja1!$B$1:$F$126,4,0)</f>
        <v>#ERROR!</v>
      </c>
      <c r="N110" s="13"/>
      <c r="O110" s="13" t="str">
        <f t="shared" si="150"/>
        <v>#ERROR!</v>
      </c>
      <c r="P110" s="11"/>
      <c r="Q110" s="13" t="str">
        <f t="shared" si="152"/>
        <v>#ERROR!</v>
      </c>
      <c r="R110" s="11" t="str">
        <f t="shared" si="153"/>
        <v>#ERROR!</v>
      </c>
      <c r="S110" s="11" t="str">
        <f t="shared" si="151"/>
        <v/>
      </c>
    </row>
    <row r="111" ht="15.75" customHeight="1" outlineLevel="2">
      <c r="A111" s="11" t="s">
        <v>85</v>
      </c>
      <c r="B111" s="12" t="s">
        <v>42</v>
      </c>
      <c r="C111" s="11" t="s">
        <v>43</v>
      </c>
      <c r="D111" s="13">
        <v>1818.22</v>
      </c>
      <c r="E111" s="13">
        <v>235.41</v>
      </c>
      <c r="F111" s="13">
        <f>+D111/D113</f>
        <v>0.0001779819504</v>
      </c>
      <c r="G111" s="13" t="str">
        <f>VLOOKUP(A111,[1]Hoja1!$B$1:$F$126,3,0)</f>
        <v>#ERROR!</v>
      </c>
      <c r="H111" s="13" t="str">
        <f>VLOOKUP(A111,[1]Hoja1!$B$1:$F$126,2,0)</f>
        <v>#ERROR!</v>
      </c>
      <c r="I111" s="13" t="str">
        <f t="shared" si="148"/>
        <v>#ERROR!</v>
      </c>
      <c r="J111" s="13" t="str">
        <f t="shared" si="149"/>
        <v>#ERROR!</v>
      </c>
      <c r="K111" s="13">
        <v>0.0</v>
      </c>
      <c r="L111" s="13" t="str">
        <f>VLOOKUP(A111,[1]Hoja1!$B$1:$F$126,5,0)</f>
        <v>#ERROR!</v>
      </c>
      <c r="M111" s="11" t="str">
        <f>VLOOKUP(A111,[1]Hoja1!$B$1:$F$126,4,0)</f>
        <v>#ERROR!</v>
      </c>
      <c r="N111" s="13"/>
      <c r="O111" s="13" t="str">
        <f t="shared" si="150"/>
        <v>#ERROR!</v>
      </c>
      <c r="P111" s="11"/>
      <c r="Q111" s="13" t="str">
        <f t="shared" si="152"/>
        <v>#ERROR!</v>
      </c>
      <c r="R111" s="11" t="str">
        <f t="shared" si="153"/>
        <v>#ERROR!</v>
      </c>
      <c r="S111" s="11" t="str">
        <f t="shared" si="151"/>
        <v/>
      </c>
    </row>
    <row r="112" ht="15.75" customHeight="1" outlineLevel="2">
      <c r="A112" s="11" t="s">
        <v>85</v>
      </c>
      <c r="B112" s="12" t="s">
        <v>48</v>
      </c>
      <c r="C112" s="11" t="s">
        <v>49</v>
      </c>
      <c r="D112" s="13">
        <v>7936245.35</v>
      </c>
      <c r="E112" s="13">
        <v>1027508.94</v>
      </c>
      <c r="F112" s="13">
        <f>+D112/D113</f>
        <v>0.7768633204</v>
      </c>
      <c r="G112" s="13" t="str">
        <f>VLOOKUP(A112,[1]Hoja1!$B$1:$F$126,3,0)</f>
        <v>#ERROR!</v>
      </c>
      <c r="H112" s="13" t="str">
        <f>VLOOKUP(A112,[1]Hoja1!$B$1:$F$126,2,0)</f>
        <v>#ERROR!</v>
      </c>
      <c r="I112" s="13" t="str">
        <f t="shared" si="148"/>
        <v>#ERROR!</v>
      </c>
      <c r="J112" s="13" t="str">
        <f t="shared" si="149"/>
        <v>#ERROR!</v>
      </c>
      <c r="K112" s="13">
        <v>0.0</v>
      </c>
      <c r="L112" s="13" t="str">
        <f>VLOOKUP(A112,[1]Hoja1!$B$1:$F$126,5,0)</f>
        <v>#ERROR!</v>
      </c>
      <c r="M112" s="11" t="str">
        <f>VLOOKUP(A112,[1]Hoja1!$B$1:$F$126,4,0)</f>
        <v>#ERROR!</v>
      </c>
      <c r="N112" s="13"/>
      <c r="O112" s="13" t="str">
        <f t="shared" si="150"/>
        <v>#ERROR!</v>
      </c>
      <c r="P112" s="11" t="str">
        <f>+ROUND(O112,0)</f>
        <v>#ERROR!</v>
      </c>
      <c r="Q112" s="13" t="str">
        <f>+K112+P112</f>
        <v>#ERROR!</v>
      </c>
      <c r="R112" s="11"/>
      <c r="S112" s="11" t="str">
        <f t="shared" si="151"/>
        <v>#ERROR!</v>
      </c>
    </row>
    <row r="113" ht="15.75" customHeight="1" outlineLevel="1">
      <c r="A113" s="14" t="s">
        <v>88</v>
      </c>
      <c r="B113" s="12"/>
      <c r="C113" s="11"/>
      <c r="D113" s="13">
        <f t="shared" ref="D113:F113" si="154">SUBTOTAL(9,D107:D112)</f>
        <v>10215755</v>
      </c>
      <c r="E113" s="13">
        <f t="shared" si="154"/>
        <v>1322638</v>
      </c>
      <c r="F113" s="13">
        <f t="shared" si="154"/>
        <v>1</v>
      </c>
      <c r="G113" s="13"/>
      <c r="H113" s="13"/>
      <c r="I113" s="13"/>
      <c r="J113" s="13" t="str">
        <f t="shared" ref="J113:L113" si="155">SUBTOTAL(9,J107:J112)</f>
        <v>#ERROR!</v>
      </c>
      <c r="K113" s="13">
        <f t="shared" si="155"/>
        <v>0</v>
      </c>
      <c r="L113" s="13" t="str">
        <f t="shared" si="155"/>
        <v>#ERROR!</v>
      </c>
      <c r="M113" s="11"/>
      <c r="N113" s="13"/>
      <c r="O113" s="13" t="str">
        <f t="shared" ref="O113:Q113" si="156">SUBTOTAL(9,O107:O112)</f>
        <v>#ERROR!</v>
      </c>
      <c r="P113" s="11" t="str">
        <f t="shared" si="156"/>
        <v>#ERROR!</v>
      </c>
      <c r="Q113" s="13" t="str">
        <f t="shared" si="156"/>
        <v>#ERROR!</v>
      </c>
      <c r="R113" s="11"/>
      <c r="S113" s="11" t="str">
        <f>SUBTOTAL(9,S107:S112)</f>
        <v>#ERROR!</v>
      </c>
    </row>
    <row r="114" ht="15.75" customHeight="1" outlineLevel="2">
      <c r="A114" s="11" t="s">
        <v>89</v>
      </c>
      <c r="B114" s="12" t="s">
        <v>20</v>
      </c>
      <c r="C114" s="11" t="s">
        <v>21</v>
      </c>
      <c r="D114" s="13">
        <v>4.513700511E7</v>
      </c>
      <c r="E114" s="13">
        <v>1.66882763E7</v>
      </c>
      <c r="F114" s="13">
        <f>+D114/D119</f>
        <v>0.993407315</v>
      </c>
      <c r="G114" s="13" t="str">
        <f>VLOOKUP(A114,[1]Hoja1!$B$1:$F$126,3,0)</f>
        <v>#ERROR!</v>
      </c>
      <c r="H114" s="13" t="str">
        <f>VLOOKUP(A114,[1]Hoja1!$B$1:$F$126,2,0)</f>
        <v>#ERROR!</v>
      </c>
      <c r="I114" s="13" t="str">
        <f t="shared" ref="I114:I118" si="157">+G114/11</f>
        <v>#ERROR!</v>
      </c>
      <c r="J114" s="13" t="str">
        <f t="shared" ref="J114:J118" si="158">+F114*I114</f>
        <v>#ERROR!</v>
      </c>
      <c r="K114" s="13" t="str">
        <f>+D114-P114</f>
        <v>#ERROR!</v>
      </c>
      <c r="L114" s="13" t="str">
        <f>VLOOKUP(A114,[1]Hoja1!$B$1:$F$126,5,0)</f>
        <v>#ERROR!</v>
      </c>
      <c r="M114" s="11" t="str">
        <f>VLOOKUP(A114,[1]Hoja1!$B$1:$F$126,4,0)</f>
        <v>#ERROR!</v>
      </c>
      <c r="N114" s="13"/>
      <c r="O114" s="13" t="str">
        <f t="shared" ref="O114:O118" si="159">+D114-J114</f>
        <v>#ERROR!</v>
      </c>
      <c r="P114" s="11" t="str">
        <f>+ROUND(O114,0)</f>
        <v>#ERROR!</v>
      </c>
      <c r="Q114" s="13" t="str">
        <f>+K114+P114</f>
        <v>#ERROR!</v>
      </c>
      <c r="R114" s="11"/>
      <c r="S114" s="11" t="str">
        <f t="shared" ref="S114:S118" si="160">+P114</f>
        <v>#ERROR!</v>
      </c>
    </row>
    <row r="115" ht="15.75" customHeight="1" outlineLevel="2">
      <c r="A115" s="11" t="s">
        <v>89</v>
      </c>
      <c r="B115" s="12" t="s">
        <v>30</v>
      </c>
      <c r="C115" s="11" t="s">
        <v>31</v>
      </c>
      <c r="D115" s="13">
        <v>26714.66</v>
      </c>
      <c r="E115" s="13">
        <v>9877.07</v>
      </c>
      <c r="F115" s="13">
        <f>+D115/D119</f>
        <v>0.0005879552397</v>
      </c>
      <c r="G115" s="13" t="str">
        <f>VLOOKUP(A115,[1]Hoja1!$B$1:$F$126,3,0)</f>
        <v>#ERROR!</v>
      </c>
      <c r="H115" s="13" t="str">
        <f>VLOOKUP(A115,[1]Hoja1!$B$1:$F$126,2,0)</f>
        <v>#ERROR!</v>
      </c>
      <c r="I115" s="13" t="str">
        <f t="shared" si="157"/>
        <v>#ERROR!</v>
      </c>
      <c r="J115" s="13" t="str">
        <f t="shared" si="158"/>
        <v>#ERROR!</v>
      </c>
      <c r="K115" s="13" t="str">
        <f>+D115-R115</f>
        <v>#ERROR!</v>
      </c>
      <c r="L115" s="13" t="str">
        <f>VLOOKUP(A115,[1]Hoja1!$B$1:$F$126,5,0)</f>
        <v>#ERROR!</v>
      </c>
      <c r="M115" s="11" t="str">
        <f>VLOOKUP(A115,[1]Hoja1!$B$1:$F$126,4,0)</f>
        <v>#ERROR!</v>
      </c>
      <c r="N115" s="13"/>
      <c r="O115" s="13" t="str">
        <f t="shared" si="159"/>
        <v>#ERROR!</v>
      </c>
      <c r="P115" s="11"/>
      <c r="Q115" s="13" t="str">
        <f>+K115+R115</f>
        <v>#ERROR!</v>
      </c>
      <c r="R115" s="11" t="str">
        <f>+ROUND(O115,0)</f>
        <v>#ERROR!</v>
      </c>
      <c r="S115" s="11" t="str">
        <f t="shared" si="160"/>
        <v/>
      </c>
    </row>
    <row r="116" ht="15.75" customHeight="1" outlineLevel="2">
      <c r="A116" s="11" t="s">
        <v>89</v>
      </c>
      <c r="B116" s="12" t="s">
        <v>32</v>
      </c>
      <c r="C116" s="11" t="s">
        <v>33</v>
      </c>
      <c r="D116" s="13">
        <v>112686.81</v>
      </c>
      <c r="E116" s="13">
        <v>41663.13</v>
      </c>
      <c r="F116" s="13">
        <f>+D116/D119</f>
        <v>0.00248009147</v>
      </c>
      <c r="G116" s="13" t="str">
        <f>VLOOKUP(A116,[1]Hoja1!$B$1:$F$126,3,0)</f>
        <v>#ERROR!</v>
      </c>
      <c r="H116" s="13" t="str">
        <f>VLOOKUP(A116,[1]Hoja1!$B$1:$F$126,2,0)</f>
        <v>#ERROR!</v>
      </c>
      <c r="I116" s="13" t="str">
        <f t="shared" si="157"/>
        <v>#ERROR!</v>
      </c>
      <c r="J116" s="13" t="str">
        <f t="shared" si="158"/>
        <v>#ERROR!</v>
      </c>
      <c r="K116" s="13" t="str">
        <f>+D116-P116</f>
        <v>#ERROR!</v>
      </c>
      <c r="L116" s="13" t="str">
        <f>VLOOKUP(A116,[1]Hoja1!$B$1:$F$126,5,0)</f>
        <v>#ERROR!</v>
      </c>
      <c r="M116" s="11" t="str">
        <f>VLOOKUP(A116,[1]Hoja1!$B$1:$F$126,4,0)</f>
        <v>#ERROR!</v>
      </c>
      <c r="N116" s="13"/>
      <c r="O116" s="13" t="str">
        <f t="shared" si="159"/>
        <v>#ERROR!</v>
      </c>
      <c r="P116" s="11" t="str">
        <f>+ROUND(O116,0)</f>
        <v>#ERROR!</v>
      </c>
      <c r="Q116" s="13" t="str">
        <f>+K116+P116</f>
        <v>#ERROR!</v>
      </c>
      <c r="R116" s="11"/>
      <c r="S116" s="11" t="str">
        <f t="shared" si="160"/>
        <v>#ERROR!</v>
      </c>
    </row>
    <row r="117" ht="15.75" customHeight="1" outlineLevel="2">
      <c r="A117" s="11" t="s">
        <v>89</v>
      </c>
      <c r="B117" s="12" t="s">
        <v>34</v>
      </c>
      <c r="C117" s="11" t="s">
        <v>35</v>
      </c>
      <c r="D117" s="13">
        <v>63429.57</v>
      </c>
      <c r="E117" s="13">
        <v>23451.5</v>
      </c>
      <c r="F117" s="13">
        <f>+D117/D119</f>
        <v>0.001396003095</v>
      </c>
      <c r="G117" s="13" t="str">
        <f>VLOOKUP(A117,[1]Hoja1!$B$1:$F$126,3,0)</f>
        <v>#ERROR!</v>
      </c>
      <c r="H117" s="13" t="str">
        <f>VLOOKUP(A117,[1]Hoja1!$B$1:$F$126,2,0)</f>
        <v>#ERROR!</v>
      </c>
      <c r="I117" s="13" t="str">
        <f t="shared" si="157"/>
        <v>#ERROR!</v>
      </c>
      <c r="J117" s="13" t="str">
        <f t="shared" si="158"/>
        <v>#ERROR!</v>
      </c>
      <c r="K117" s="13" t="str">
        <f t="shared" ref="K117:K118" si="161">+D117-R117</f>
        <v>#ERROR!</v>
      </c>
      <c r="L117" s="13" t="str">
        <f>VLOOKUP(A117,[1]Hoja1!$B$1:$F$126,5,0)</f>
        <v>#ERROR!</v>
      </c>
      <c r="M117" s="11" t="str">
        <f>VLOOKUP(A117,[1]Hoja1!$B$1:$F$126,4,0)</f>
        <v>#ERROR!</v>
      </c>
      <c r="N117" s="13"/>
      <c r="O117" s="13" t="str">
        <f t="shared" si="159"/>
        <v>#ERROR!</v>
      </c>
      <c r="P117" s="11"/>
      <c r="Q117" s="13" t="str">
        <f t="shared" ref="Q117:Q118" si="162">+K117+R117</f>
        <v>#ERROR!</v>
      </c>
      <c r="R117" s="11" t="str">
        <f t="shared" ref="R117:R118" si="163">+ROUND(O117,0)</f>
        <v>#ERROR!</v>
      </c>
      <c r="S117" s="11" t="str">
        <f t="shared" si="160"/>
        <v/>
      </c>
    </row>
    <row r="118" ht="15.75" customHeight="1" outlineLevel="2">
      <c r="A118" s="11" t="s">
        <v>89</v>
      </c>
      <c r="B118" s="12" t="s">
        <v>42</v>
      </c>
      <c r="C118" s="11" t="s">
        <v>43</v>
      </c>
      <c r="D118" s="13">
        <v>96717.85</v>
      </c>
      <c r="E118" s="13">
        <v>35759.0</v>
      </c>
      <c r="F118" s="13">
        <f>+D118/D119</f>
        <v>0.002128635239</v>
      </c>
      <c r="G118" s="13" t="str">
        <f>VLOOKUP(A118,[1]Hoja1!$B$1:$F$126,3,0)</f>
        <v>#ERROR!</v>
      </c>
      <c r="H118" s="13" t="str">
        <f>VLOOKUP(A118,[1]Hoja1!$B$1:$F$126,2,0)</f>
        <v>#ERROR!</v>
      </c>
      <c r="I118" s="13" t="str">
        <f t="shared" si="157"/>
        <v>#ERROR!</v>
      </c>
      <c r="J118" s="13" t="str">
        <f t="shared" si="158"/>
        <v>#ERROR!</v>
      </c>
      <c r="K118" s="13" t="str">
        <f t="shared" si="161"/>
        <v>#ERROR!</v>
      </c>
      <c r="L118" s="13" t="str">
        <f>VLOOKUP(A118,[1]Hoja1!$B$1:$F$126,5,0)</f>
        <v>#ERROR!</v>
      </c>
      <c r="M118" s="11" t="str">
        <f>VLOOKUP(A118,[1]Hoja1!$B$1:$F$126,4,0)</f>
        <v>#ERROR!</v>
      </c>
      <c r="N118" s="13"/>
      <c r="O118" s="13" t="str">
        <f t="shared" si="159"/>
        <v>#ERROR!</v>
      </c>
      <c r="P118" s="11"/>
      <c r="Q118" s="13" t="str">
        <f t="shared" si="162"/>
        <v>#ERROR!</v>
      </c>
      <c r="R118" s="11" t="str">
        <f t="shared" si="163"/>
        <v>#ERROR!</v>
      </c>
      <c r="S118" s="11" t="str">
        <f t="shared" si="160"/>
        <v/>
      </c>
    </row>
    <row r="119" ht="15.75" customHeight="1" outlineLevel="1">
      <c r="A119" s="14" t="s">
        <v>90</v>
      </c>
      <c r="B119" s="12"/>
      <c r="C119" s="11"/>
      <c r="D119" s="13">
        <f t="shared" ref="D119:F119" si="164">SUBTOTAL(9,D114:D118)</f>
        <v>45436554</v>
      </c>
      <c r="E119" s="13">
        <f t="shared" si="164"/>
        <v>16799027</v>
      </c>
      <c r="F119" s="13">
        <f t="shared" si="164"/>
        <v>1</v>
      </c>
      <c r="G119" s="13"/>
      <c r="H119" s="13"/>
      <c r="I119" s="13"/>
      <c r="J119" s="13" t="str">
        <f t="shared" ref="J119:L119" si="165">SUBTOTAL(9,J114:J118)</f>
        <v>#ERROR!</v>
      </c>
      <c r="K119" s="13" t="str">
        <f t="shared" si="165"/>
        <v>#ERROR!</v>
      </c>
      <c r="L119" s="13" t="str">
        <f t="shared" si="165"/>
        <v>#ERROR!</v>
      </c>
      <c r="M119" s="11"/>
      <c r="N119" s="13"/>
      <c r="O119" s="13" t="str">
        <f t="shared" ref="O119:Q119" si="166">SUBTOTAL(9,O114:O118)</f>
        <v>#ERROR!</v>
      </c>
      <c r="P119" s="11" t="str">
        <f t="shared" si="166"/>
        <v>#ERROR!</v>
      </c>
      <c r="Q119" s="13" t="str">
        <f t="shared" si="166"/>
        <v>#ERROR!</v>
      </c>
      <c r="R119" s="11"/>
      <c r="S119" s="11" t="str">
        <f>SUBTOTAL(9,S114:S118)</f>
        <v>#ERROR!</v>
      </c>
    </row>
    <row r="120" ht="15.75" customHeight="1" outlineLevel="2">
      <c r="A120" s="11" t="s">
        <v>91</v>
      </c>
      <c r="B120" s="12" t="s">
        <v>20</v>
      </c>
      <c r="C120" s="11" t="s">
        <v>21</v>
      </c>
      <c r="D120" s="13">
        <v>4.263610588E7</v>
      </c>
      <c r="E120" s="13">
        <v>870231.71</v>
      </c>
      <c r="F120" s="13">
        <f>+D120/D124</f>
        <v>0.9961956728</v>
      </c>
      <c r="G120" s="13" t="str">
        <f>VLOOKUP(A120,[1]Hoja1!$B$1:$F$126,3,0)</f>
        <v>#ERROR!</v>
      </c>
      <c r="H120" s="13" t="str">
        <f>VLOOKUP(A120,[1]Hoja1!$B$1:$F$126,2,0)</f>
        <v>#ERROR!</v>
      </c>
      <c r="I120" s="13" t="str">
        <f t="shared" ref="I120:I123" si="167">+G120/11</f>
        <v>#ERROR!</v>
      </c>
      <c r="J120" s="13" t="str">
        <f t="shared" ref="J120:J123" si="168">+F120*I120</f>
        <v>#ERROR!</v>
      </c>
      <c r="K120" s="13">
        <v>0.0</v>
      </c>
      <c r="L120" s="13" t="str">
        <f>VLOOKUP(A120,[1]Hoja1!$B$1:$F$126,5,0)</f>
        <v>#ERROR!</v>
      </c>
      <c r="M120" s="11" t="str">
        <f>VLOOKUP(A120,[1]Hoja1!$B$1:$F$126,4,0)</f>
        <v>#ERROR!</v>
      </c>
      <c r="N120" s="13"/>
      <c r="O120" s="13" t="str">
        <f t="shared" ref="O120:O123" si="169">+D120-J120</f>
        <v>#ERROR!</v>
      </c>
      <c r="P120" s="11" t="str">
        <f>+ROUND(O120,0)</f>
        <v>#ERROR!</v>
      </c>
      <c r="Q120" s="13" t="str">
        <f>+K120+P120</f>
        <v>#ERROR!</v>
      </c>
      <c r="R120" s="11"/>
      <c r="S120" s="11" t="str">
        <f t="shared" ref="S120:S123" si="170">+P120</f>
        <v>#ERROR!</v>
      </c>
    </row>
    <row r="121" ht="15.75" customHeight="1" outlineLevel="2">
      <c r="A121" s="11" t="s">
        <v>91</v>
      </c>
      <c r="B121" s="12" t="s">
        <v>32</v>
      </c>
      <c r="C121" s="11" t="s">
        <v>33</v>
      </c>
      <c r="D121" s="13">
        <v>63683.75</v>
      </c>
      <c r="E121" s="13">
        <v>1299.83</v>
      </c>
      <c r="F121" s="13">
        <f>+D121/D124</f>
        <v>0.001487975388</v>
      </c>
      <c r="G121" s="13" t="str">
        <f>VLOOKUP(A121,[1]Hoja1!$B$1:$F$126,3,0)</f>
        <v>#ERROR!</v>
      </c>
      <c r="H121" s="13" t="str">
        <f>VLOOKUP(A121,[1]Hoja1!$B$1:$F$126,2,0)</f>
        <v>#ERROR!</v>
      </c>
      <c r="I121" s="13" t="str">
        <f t="shared" si="167"/>
        <v>#ERROR!</v>
      </c>
      <c r="J121" s="13" t="str">
        <f t="shared" si="168"/>
        <v>#ERROR!</v>
      </c>
      <c r="K121" s="13">
        <v>0.0</v>
      </c>
      <c r="L121" s="13" t="str">
        <f>VLOOKUP(A121,[1]Hoja1!$B$1:$F$126,5,0)</f>
        <v>#ERROR!</v>
      </c>
      <c r="M121" s="11" t="str">
        <f>VLOOKUP(A121,[1]Hoja1!$B$1:$F$126,4,0)</f>
        <v>#ERROR!</v>
      </c>
      <c r="N121" s="13"/>
      <c r="O121" s="13" t="str">
        <f t="shared" si="169"/>
        <v>#ERROR!</v>
      </c>
      <c r="P121" s="11"/>
      <c r="Q121" s="13" t="str">
        <f t="shared" ref="Q121:Q123" si="171">+K121+R121</f>
        <v>#ERROR!</v>
      </c>
      <c r="R121" s="11" t="str">
        <f t="shared" ref="R121:R123" si="172">+ROUND(O121,0)</f>
        <v>#ERROR!</v>
      </c>
      <c r="S121" s="11" t="str">
        <f t="shared" si="170"/>
        <v/>
      </c>
    </row>
    <row r="122" ht="15.75" customHeight="1" outlineLevel="2">
      <c r="A122" s="11" t="s">
        <v>91</v>
      </c>
      <c r="B122" s="12" t="s">
        <v>34</v>
      </c>
      <c r="C122" s="11" t="s">
        <v>35</v>
      </c>
      <c r="D122" s="13">
        <v>51038.68</v>
      </c>
      <c r="E122" s="13">
        <v>1041.73</v>
      </c>
      <c r="F122" s="13">
        <f>+D122/D124</f>
        <v>0.00119252242</v>
      </c>
      <c r="G122" s="13" t="str">
        <f>VLOOKUP(A122,[1]Hoja1!$B$1:$F$126,3,0)</f>
        <v>#ERROR!</v>
      </c>
      <c r="H122" s="13" t="str">
        <f>VLOOKUP(A122,[1]Hoja1!$B$1:$F$126,2,0)</f>
        <v>#ERROR!</v>
      </c>
      <c r="I122" s="13" t="str">
        <f t="shared" si="167"/>
        <v>#ERROR!</v>
      </c>
      <c r="J122" s="13" t="str">
        <f t="shared" si="168"/>
        <v>#ERROR!</v>
      </c>
      <c r="K122" s="13">
        <v>0.0</v>
      </c>
      <c r="L122" s="13" t="str">
        <f>VLOOKUP(A122,[1]Hoja1!$B$1:$F$126,5,0)</f>
        <v>#ERROR!</v>
      </c>
      <c r="M122" s="11" t="str">
        <f>VLOOKUP(A122,[1]Hoja1!$B$1:$F$126,4,0)</f>
        <v>#ERROR!</v>
      </c>
      <c r="N122" s="13"/>
      <c r="O122" s="13" t="str">
        <f t="shared" si="169"/>
        <v>#ERROR!</v>
      </c>
      <c r="P122" s="11"/>
      <c r="Q122" s="13" t="str">
        <f t="shared" si="171"/>
        <v>#ERROR!</v>
      </c>
      <c r="R122" s="11" t="str">
        <f t="shared" si="172"/>
        <v>#ERROR!</v>
      </c>
      <c r="S122" s="11" t="str">
        <f t="shared" si="170"/>
        <v/>
      </c>
    </row>
    <row r="123" ht="15.75" customHeight="1" outlineLevel="2">
      <c r="A123" s="11" t="s">
        <v>91</v>
      </c>
      <c r="B123" s="12" t="s">
        <v>42</v>
      </c>
      <c r="C123" s="11" t="s">
        <v>43</v>
      </c>
      <c r="D123" s="13">
        <v>48098.69</v>
      </c>
      <c r="E123" s="13">
        <v>981.73</v>
      </c>
      <c r="F123" s="13">
        <f>+D123/D124</f>
        <v>0.001123829343</v>
      </c>
      <c r="G123" s="13" t="str">
        <f>VLOOKUP(A123,[1]Hoja1!$B$1:$F$126,3,0)</f>
        <v>#ERROR!</v>
      </c>
      <c r="H123" s="13" t="str">
        <f>VLOOKUP(A123,[1]Hoja1!$B$1:$F$126,2,0)</f>
        <v>#ERROR!</v>
      </c>
      <c r="I123" s="13" t="str">
        <f t="shared" si="167"/>
        <v>#ERROR!</v>
      </c>
      <c r="J123" s="13" t="str">
        <f t="shared" si="168"/>
        <v>#ERROR!</v>
      </c>
      <c r="K123" s="13">
        <v>0.0</v>
      </c>
      <c r="L123" s="13" t="str">
        <f>VLOOKUP(A123,[1]Hoja1!$B$1:$F$126,5,0)</f>
        <v>#ERROR!</v>
      </c>
      <c r="M123" s="11" t="str">
        <f>VLOOKUP(A123,[1]Hoja1!$B$1:$F$126,4,0)</f>
        <v>#ERROR!</v>
      </c>
      <c r="N123" s="13"/>
      <c r="O123" s="13" t="str">
        <f t="shared" si="169"/>
        <v>#ERROR!</v>
      </c>
      <c r="P123" s="11"/>
      <c r="Q123" s="13" t="str">
        <f t="shared" si="171"/>
        <v>#ERROR!</v>
      </c>
      <c r="R123" s="11" t="str">
        <f t="shared" si="172"/>
        <v>#ERROR!</v>
      </c>
      <c r="S123" s="11" t="str">
        <f t="shared" si="170"/>
        <v/>
      </c>
    </row>
    <row r="124" ht="15.75" customHeight="1" outlineLevel="1">
      <c r="A124" s="14" t="s">
        <v>92</v>
      </c>
      <c r="B124" s="12"/>
      <c r="C124" s="11"/>
      <c r="D124" s="13">
        <f t="shared" ref="D124:F124" si="173">SUBTOTAL(9,D120:D123)</f>
        <v>42798927</v>
      </c>
      <c r="E124" s="13">
        <f t="shared" si="173"/>
        <v>873555</v>
      </c>
      <c r="F124" s="13">
        <f t="shared" si="173"/>
        <v>1</v>
      </c>
      <c r="G124" s="13"/>
      <c r="H124" s="13"/>
      <c r="I124" s="13"/>
      <c r="J124" s="13" t="str">
        <f>SUBTOTAL(9,J120:J123)</f>
        <v>#ERROR!</v>
      </c>
      <c r="K124" s="13">
        <v>0.0</v>
      </c>
      <c r="L124" s="13" t="str">
        <f>SUBTOTAL(9,L120:L123)</f>
        <v>#ERROR!</v>
      </c>
      <c r="M124" s="11"/>
      <c r="N124" s="13"/>
      <c r="O124" s="13" t="str">
        <f t="shared" ref="O124:Q124" si="174">SUBTOTAL(9,O120:O123)</f>
        <v>#ERROR!</v>
      </c>
      <c r="P124" s="11" t="str">
        <f t="shared" si="174"/>
        <v>#ERROR!</v>
      </c>
      <c r="Q124" s="13" t="str">
        <f t="shared" si="174"/>
        <v>#ERROR!</v>
      </c>
      <c r="R124" s="11"/>
      <c r="S124" s="11" t="str">
        <f>SUBTOTAL(9,S120:S123)</f>
        <v>#ERROR!</v>
      </c>
    </row>
    <row r="125" ht="15.75" customHeight="1" outlineLevel="2">
      <c r="A125" s="11" t="s">
        <v>93</v>
      </c>
      <c r="B125" s="12" t="s">
        <v>20</v>
      </c>
      <c r="C125" s="11" t="s">
        <v>21</v>
      </c>
      <c r="D125" s="13">
        <v>8698407.18</v>
      </c>
      <c r="E125" s="13">
        <v>6.135632806E7</v>
      </c>
      <c r="F125" s="13"/>
      <c r="G125" s="13" t="str">
        <f>VLOOKUP(A125,[1]Hoja1!$B$1:$F$126,3,0)</f>
        <v>#ERROR!</v>
      </c>
      <c r="H125" s="13" t="str">
        <f>VLOOKUP(A125,[1]Hoja1!$B$1:$F$126,2,0)</f>
        <v>#ERROR!</v>
      </c>
      <c r="I125" s="13" t="str">
        <f t="shared" ref="I125:I134" si="175">+G125/11</f>
        <v>#ERROR!</v>
      </c>
      <c r="J125" s="13">
        <f t="shared" ref="J125:J134" si="176">+D125</f>
        <v>8698407.18</v>
      </c>
      <c r="K125" s="13">
        <f t="shared" ref="K125:K134" si="177">+D125-R125</f>
        <v>8698407.18</v>
      </c>
      <c r="L125" s="13" t="str">
        <f>VLOOKUP(A125,[1]Hoja1!$B$1:$F$126,5,0)</f>
        <v>#ERROR!</v>
      </c>
      <c r="M125" s="11" t="str">
        <f>VLOOKUP(A125,[1]Hoja1!$B$1:$F$126,4,0)</f>
        <v>#ERROR!</v>
      </c>
      <c r="N125" s="13"/>
      <c r="O125" s="13">
        <f t="shared" ref="O125:O134" si="178">+D125-J125</f>
        <v>0</v>
      </c>
      <c r="P125" s="13">
        <f t="shared" ref="P125:P126" si="179">+ROUND(O125,0)</f>
        <v>0</v>
      </c>
      <c r="Q125" s="13">
        <f t="shared" ref="Q125:Q126" si="180">+K125+P125</f>
        <v>8698407.18</v>
      </c>
      <c r="R125" s="11"/>
      <c r="S125" s="13">
        <f t="shared" ref="S125:S134" si="181">+P125</f>
        <v>0</v>
      </c>
    </row>
    <row r="126" ht="15.75" customHeight="1" outlineLevel="2">
      <c r="A126" s="11" t="s">
        <v>93</v>
      </c>
      <c r="B126" s="12" t="s">
        <v>46</v>
      </c>
      <c r="C126" s="11" t="s">
        <v>47</v>
      </c>
      <c r="D126" s="13">
        <v>1705189.9</v>
      </c>
      <c r="E126" s="13">
        <v>1.202797117E7</v>
      </c>
      <c r="F126" s="13"/>
      <c r="G126" s="13" t="str">
        <f>VLOOKUP(A126,[1]Hoja1!$B$1:$F$126,3,0)</f>
        <v>#ERROR!</v>
      </c>
      <c r="H126" s="13" t="str">
        <f>VLOOKUP(A126,[1]Hoja1!$B$1:$F$126,2,0)</f>
        <v>#ERROR!</v>
      </c>
      <c r="I126" s="13" t="str">
        <f t="shared" si="175"/>
        <v>#ERROR!</v>
      </c>
      <c r="J126" s="13">
        <f t="shared" si="176"/>
        <v>1705189.9</v>
      </c>
      <c r="K126" s="13">
        <f t="shared" si="177"/>
        <v>1705189.9</v>
      </c>
      <c r="L126" s="13" t="str">
        <f>VLOOKUP(A126,[1]Hoja1!$B$1:$F$126,5,0)</f>
        <v>#ERROR!</v>
      </c>
      <c r="M126" s="11" t="str">
        <f>VLOOKUP(A126,[1]Hoja1!$B$1:$F$126,4,0)</f>
        <v>#ERROR!</v>
      </c>
      <c r="N126" s="13"/>
      <c r="O126" s="13">
        <f t="shared" si="178"/>
        <v>0</v>
      </c>
      <c r="P126" s="13">
        <f t="shared" si="179"/>
        <v>0</v>
      </c>
      <c r="Q126" s="13">
        <f t="shared" si="180"/>
        <v>1705189.9</v>
      </c>
      <c r="R126" s="11"/>
      <c r="S126" s="13">
        <f t="shared" si="181"/>
        <v>0</v>
      </c>
    </row>
    <row r="127" ht="15.75" customHeight="1" outlineLevel="2">
      <c r="A127" s="11" t="s">
        <v>93</v>
      </c>
      <c r="B127" s="12" t="s">
        <v>22</v>
      </c>
      <c r="C127" s="11" t="s">
        <v>23</v>
      </c>
      <c r="D127" s="13">
        <v>7616.39</v>
      </c>
      <c r="E127" s="13">
        <v>53724.06</v>
      </c>
      <c r="F127" s="13"/>
      <c r="G127" s="13" t="str">
        <f>VLOOKUP(A127,[1]Hoja1!$B$1:$F$126,3,0)</f>
        <v>#ERROR!</v>
      </c>
      <c r="H127" s="13" t="str">
        <f>VLOOKUP(A127,[1]Hoja1!$B$1:$F$126,2,0)</f>
        <v>#ERROR!</v>
      </c>
      <c r="I127" s="13" t="str">
        <f t="shared" si="175"/>
        <v>#ERROR!</v>
      </c>
      <c r="J127" s="13">
        <f t="shared" si="176"/>
        <v>7616.39</v>
      </c>
      <c r="K127" s="13">
        <f t="shared" si="177"/>
        <v>7616.39</v>
      </c>
      <c r="L127" s="13" t="str">
        <f>VLOOKUP(A127,[1]Hoja1!$B$1:$F$126,5,0)</f>
        <v>#ERROR!</v>
      </c>
      <c r="M127" s="11" t="str">
        <f>VLOOKUP(A127,[1]Hoja1!$B$1:$F$126,4,0)</f>
        <v>#ERROR!</v>
      </c>
      <c r="N127" s="13"/>
      <c r="O127" s="13">
        <f t="shared" si="178"/>
        <v>0</v>
      </c>
      <c r="P127" s="11"/>
      <c r="Q127" s="13">
        <f t="shared" ref="Q127:Q134" si="182">+K127+R127</f>
        <v>7616.39</v>
      </c>
      <c r="R127" s="13">
        <f t="shared" ref="R127:R134" si="183">+ROUND(O127,0)</f>
        <v>0</v>
      </c>
      <c r="S127" s="11" t="str">
        <f t="shared" si="181"/>
        <v/>
      </c>
    </row>
    <row r="128" ht="15.75" customHeight="1" outlineLevel="2">
      <c r="A128" s="11" t="s">
        <v>93</v>
      </c>
      <c r="B128" s="12" t="s">
        <v>24</v>
      </c>
      <c r="C128" s="11" t="s">
        <v>25</v>
      </c>
      <c r="D128" s="13">
        <v>33569.64</v>
      </c>
      <c r="E128" s="13">
        <v>236791.63</v>
      </c>
      <c r="F128" s="13"/>
      <c r="G128" s="13" t="str">
        <f>VLOOKUP(A128,[1]Hoja1!$B$1:$F$126,3,0)</f>
        <v>#ERROR!</v>
      </c>
      <c r="H128" s="13" t="str">
        <f>VLOOKUP(A128,[1]Hoja1!$B$1:$F$126,2,0)</f>
        <v>#ERROR!</v>
      </c>
      <c r="I128" s="13" t="str">
        <f t="shared" si="175"/>
        <v>#ERROR!</v>
      </c>
      <c r="J128" s="13">
        <f t="shared" si="176"/>
        <v>33569.64</v>
      </c>
      <c r="K128" s="13">
        <f t="shared" si="177"/>
        <v>33569.64</v>
      </c>
      <c r="L128" s="13" t="str">
        <f>VLOOKUP(A128,[1]Hoja1!$B$1:$F$126,5,0)</f>
        <v>#ERROR!</v>
      </c>
      <c r="M128" s="11" t="str">
        <f>VLOOKUP(A128,[1]Hoja1!$B$1:$F$126,4,0)</f>
        <v>#ERROR!</v>
      </c>
      <c r="N128" s="13"/>
      <c r="O128" s="13">
        <f t="shared" si="178"/>
        <v>0</v>
      </c>
      <c r="P128" s="11"/>
      <c r="Q128" s="13">
        <f t="shared" si="182"/>
        <v>33569.64</v>
      </c>
      <c r="R128" s="13">
        <f t="shared" si="183"/>
        <v>0</v>
      </c>
      <c r="S128" s="11" t="str">
        <f t="shared" si="181"/>
        <v/>
      </c>
    </row>
    <row r="129" ht="15.75" customHeight="1" outlineLevel="2">
      <c r="A129" s="11" t="s">
        <v>93</v>
      </c>
      <c r="B129" s="12" t="s">
        <v>28</v>
      </c>
      <c r="C129" s="11" t="s">
        <v>29</v>
      </c>
      <c r="D129" s="13">
        <v>282.77</v>
      </c>
      <c r="E129" s="13">
        <v>1994.61</v>
      </c>
      <c r="F129" s="13"/>
      <c r="G129" s="13" t="str">
        <f>VLOOKUP(A129,[1]Hoja1!$B$1:$F$126,3,0)</f>
        <v>#ERROR!</v>
      </c>
      <c r="H129" s="13" t="str">
        <f>VLOOKUP(A129,[1]Hoja1!$B$1:$F$126,2,0)</f>
        <v>#ERROR!</v>
      </c>
      <c r="I129" s="13" t="str">
        <f t="shared" si="175"/>
        <v>#ERROR!</v>
      </c>
      <c r="J129" s="13">
        <f t="shared" si="176"/>
        <v>282.77</v>
      </c>
      <c r="K129" s="13">
        <f t="shared" si="177"/>
        <v>282.77</v>
      </c>
      <c r="L129" s="13" t="str">
        <f>VLOOKUP(A129,[1]Hoja1!$B$1:$F$126,5,0)</f>
        <v>#ERROR!</v>
      </c>
      <c r="M129" s="11" t="str">
        <f>VLOOKUP(A129,[1]Hoja1!$B$1:$F$126,4,0)</f>
        <v>#ERROR!</v>
      </c>
      <c r="N129" s="13"/>
      <c r="O129" s="13">
        <f t="shared" si="178"/>
        <v>0</v>
      </c>
      <c r="P129" s="11"/>
      <c r="Q129" s="13">
        <f t="shared" si="182"/>
        <v>282.77</v>
      </c>
      <c r="R129" s="13">
        <f t="shared" si="183"/>
        <v>0</v>
      </c>
      <c r="S129" s="11" t="str">
        <f t="shared" si="181"/>
        <v/>
      </c>
    </row>
    <row r="130" ht="15.75" customHeight="1" outlineLevel="2">
      <c r="A130" s="11" t="s">
        <v>93</v>
      </c>
      <c r="B130" s="12" t="s">
        <v>30</v>
      </c>
      <c r="C130" s="11" t="s">
        <v>31</v>
      </c>
      <c r="D130" s="13">
        <v>16688.34</v>
      </c>
      <c r="E130" s="13">
        <v>117715.26</v>
      </c>
      <c r="F130" s="13"/>
      <c r="G130" s="13" t="str">
        <f>VLOOKUP(A130,[1]Hoja1!$B$1:$F$126,3,0)</f>
        <v>#ERROR!</v>
      </c>
      <c r="H130" s="13" t="str">
        <f>VLOOKUP(A130,[1]Hoja1!$B$1:$F$126,2,0)</f>
        <v>#ERROR!</v>
      </c>
      <c r="I130" s="13" t="str">
        <f t="shared" si="175"/>
        <v>#ERROR!</v>
      </c>
      <c r="J130" s="13">
        <f t="shared" si="176"/>
        <v>16688.34</v>
      </c>
      <c r="K130" s="13">
        <f t="shared" si="177"/>
        <v>16688.34</v>
      </c>
      <c r="L130" s="13" t="str">
        <f>VLOOKUP(A130,[1]Hoja1!$B$1:$F$126,5,0)</f>
        <v>#ERROR!</v>
      </c>
      <c r="M130" s="11" t="str">
        <f>VLOOKUP(A130,[1]Hoja1!$B$1:$F$126,4,0)</f>
        <v>#ERROR!</v>
      </c>
      <c r="N130" s="13"/>
      <c r="O130" s="13">
        <f t="shared" si="178"/>
        <v>0</v>
      </c>
      <c r="P130" s="11"/>
      <c r="Q130" s="13">
        <f t="shared" si="182"/>
        <v>16688.34</v>
      </c>
      <c r="R130" s="13">
        <f t="shared" si="183"/>
        <v>0</v>
      </c>
      <c r="S130" s="11" t="str">
        <f t="shared" si="181"/>
        <v/>
      </c>
    </row>
    <row r="131" ht="15.75" customHeight="1" outlineLevel="2">
      <c r="A131" s="11" t="s">
        <v>93</v>
      </c>
      <c r="B131" s="12" t="s">
        <v>32</v>
      </c>
      <c r="C131" s="11" t="s">
        <v>33</v>
      </c>
      <c r="D131" s="13">
        <v>30717.1</v>
      </c>
      <c r="E131" s="13">
        <v>216670.55</v>
      </c>
      <c r="F131" s="13"/>
      <c r="G131" s="13" t="str">
        <f>VLOOKUP(A131,[1]Hoja1!$B$1:$F$126,3,0)</f>
        <v>#ERROR!</v>
      </c>
      <c r="H131" s="13" t="str">
        <f>VLOOKUP(A131,[1]Hoja1!$B$1:$F$126,2,0)</f>
        <v>#ERROR!</v>
      </c>
      <c r="I131" s="13" t="str">
        <f t="shared" si="175"/>
        <v>#ERROR!</v>
      </c>
      <c r="J131" s="13">
        <f t="shared" si="176"/>
        <v>30717.1</v>
      </c>
      <c r="K131" s="13">
        <f t="shared" si="177"/>
        <v>30717.1</v>
      </c>
      <c r="L131" s="13" t="str">
        <f>VLOOKUP(A131,[1]Hoja1!$B$1:$F$126,5,0)</f>
        <v>#ERROR!</v>
      </c>
      <c r="M131" s="11" t="str">
        <f>VLOOKUP(A131,[1]Hoja1!$B$1:$F$126,4,0)</f>
        <v>#ERROR!</v>
      </c>
      <c r="N131" s="13"/>
      <c r="O131" s="13">
        <f t="shared" si="178"/>
        <v>0</v>
      </c>
      <c r="P131" s="11"/>
      <c r="Q131" s="13">
        <f t="shared" si="182"/>
        <v>30717.1</v>
      </c>
      <c r="R131" s="13">
        <f t="shared" si="183"/>
        <v>0</v>
      </c>
      <c r="S131" s="11" t="str">
        <f t="shared" si="181"/>
        <v/>
      </c>
    </row>
    <row r="132" ht="15.75" customHeight="1" outlineLevel="2">
      <c r="A132" s="11" t="s">
        <v>93</v>
      </c>
      <c r="B132" s="12" t="s">
        <v>34</v>
      </c>
      <c r="C132" s="11" t="s">
        <v>35</v>
      </c>
      <c r="D132" s="13">
        <v>7606.21</v>
      </c>
      <c r="E132" s="13">
        <v>53652.21</v>
      </c>
      <c r="F132" s="13"/>
      <c r="G132" s="13" t="str">
        <f>VLOOKUP(A132,[1]Hoja1!$B$1:$F$126,3,0)</f>
        <v>#ERROR!</v>
      </c>
      <c r="H132" s="13" t="str">
        <f>VLOOKUP(A132,[1]Hoja1!$B$1:$F$126,2,0)</f>
        <v>#ERROR!</v>
      </c>
      <c r="I132" s="13" t="str">
        <f t="shared" si="175"/>
        <v>#ERROR!</v>
      </c>
      <c r="J132" s="13">
        <f t="shared" si="176"/>
        <v>7606.21</v>
      </c>
      <c r="K132" s="13">
        <f t="shared" si="177"/>
        <v>7606.21</v>
      </c>
      <c r="L132" s="13" t="str">
        <f>VLOOKUP(A132,[1]Hoja1!$B$1:$F$126,5,0)</f>
        <v>#ERROR!</v>
      </c>
      <c r="M132" s="11" t="str">
        <f>VLOOKUP(A132,[1]Hoja1!$B$1:$F$126,4,0)</f>
        <v>#ERROR!</v>
      </c>
      <c r="N132" s="13"/>
      <c r="O132" s="13">
        <f t="shared" si="178"/>
        <v>0</v>
      </c>
      <c r="P132" s="11"/>
      <c r="Q132" s="13">
        <f t="shared" si="182"/>
        <v>7606.21</v>
      </c>
      <c r="R132" s="13">
        <f t="shared" si="183"/>
        <v>0</v>
      </c>
      <c r="S132" s="11" t="str">
        <f t="shared" si="181"/>
        <v/>
      </c>
    </row>
    <row r="133" ht="15.75" customHeight="1" outlineLevel="2">
      <c r="A133" s="11" t="s">
        <v>93</v>
      </c>
      <c r="B133" s="12" t="s">
        <v>40</v>
      </c>
      <c r="C133" s="11" t="s">
        <v>41</v>
      </c>
      <c r="D133" s="13">
        <v>4745.44</v>
      </c>
      <c r="E133" s="13">
        <v>33473.15</v>
      </c>
      <c r="F133" s="13"/>
      <c r="G133" s="13" t="str">
        <f>VLOOKUP(A133,[1]Hoja1!$B$1:$F$126,3,0)</f>
        <v>#ERROR!</v>
      </c>
      <c r="H133" s="13" t="str">
        <f>VLOOKUP(A133,[1]Hoja1!$B$1:$F$126,2,0)</f>
        <v>#ERROR!</v>
      </c>
      <c r="I133" s="13" t="str">
        <f t="shared" si="175"/>
        <v>#ERROR!</v>
      </c>
      <c r="J133" s="13">
        <f t="shared" si="176"/>
        <v>4745.44</v>
      </c>
      <c r="K133" s="13">
        <f t="shared" si="177"/>
        <v>4745.44</v>
      </c>
      <c r="L133" s="13" t="str">
        <f>VLOOKUP(A133,[1]Hoja1!$B$1:$F$126,5,0)</f>
        <v>#ERROR!</v>
      </c>
      <c r="M133" s="11" t="str">
        <f>VLOOKUP(A133,[1]Hoja1!$B$1:$F$126,4,0)</f>
        <v>#ERROR!</v>
      </c>
      <c r="N133" s="13"/>
      <c r="O133" s="13">
        <f t="shared" si="178"/>
        <v>0</v>
      </c>
      <c r="P133" s="11"/>
      <c r="Q133" s="13">
        <f t="shared" si="182"/>
        <v>4745.44</v>
      </c>
      <c r="R133" s="13">
        <f t="shared" si="183"/>
        <v>0</v>
      </c>
      <c r="S133" s="11" t="str">
        <f t="shared" si="181"/>
        <v/>
      </c>
    </row>
    <row r="134" ht="15.75" customHeight="1" outlineLevel="2">
      <c r="A134" s="11" t="s">
        <v>93</v>
      </c>
      <c r="B134" s="12" t="s">
        <v>42</v>
      </c>
      <c r="C134" s="11" t="s">
        <v>43</v>
      </c>
      <c r="D134" s="13">
        <v>17157.03</v>
      </c>
      <c r="E134" s="13">
        <v>121021.3</v>
      </c>
      <c r="F134" s="13"/>
      <c r="G134" s="13" t="str">
        <f>VLOOKUP(A134,[1]Hoja1!$B$1:$F$126,3,0)</f>
        <v>#ERROR!</v>
      </c>
      <c r="H134" s="13" t="str">
        <f>VLOOKUP(A134,[1]Hoja1!$B$1:$F$126,2,0)</f>
        <v>#ERROR!</v>
      </c>
      <c r="I134" s="13" t="str">
        <f t="shared" si="175"/>
        <v>#ERROR!</v>
      </c>
      <c r="J134" s="13">
        <f t="shared" si="176"/>
        <v>17157.03</v>
      </c>
      <c r="K134" s="13">
        <f t="shared" si="177"/>
        <v>17157.03</v>
      </c>
      <c r="L134" s="13" t="str">
        <f>VLOOKUP(A134,[1]Hoja1!$B$1:$F$126,5,0)</f>
        <v>#ERROR!</v>
      </c>
      <c r="M134" s="11" t="str">
        <f>VLOOKUP(A134,[1]Hoja1!$B$1:$F$126,4,0)</f>
        <v>#ERROR!</v>
      </c>
      <c r="N134" s="13"/>
      <c r="O134" s="13">
        <f t="shared" si="178"/>
        <v>0</v>
      </c>
      <c r="P134" s="11"/>
      <c r="Q134" s="13">
        <f t="shared" si="182"/>
        <v>17157.03</v>
      </c>
      <c r="R134" s="13">
        <f t="shared" si="183"/>
        <v>0</v>
      </c>
      <c r="S134" s="11" t="str">
        <f t="shared" si="181"/>
        <v/>
      </c>
    </row>
    <row r="135" ht="15.75" customHeight="1" outlineLevel="1">
      <c r="A135" s="14" t="s">
        <v>94</v>
      </c>
      <c r="B135" s="12"/>
      <c r="C135" s="11"/>
      <c r="D135" s="13">
        <f t="shared" ref="D135:F135" si="184">SUBTOTAL(9,D125:D134)</f>
        <v>10521980</v>
      </c>
      <c r="E135" s="13">
        <f t="shared" si="184"/>
        <v>74219342</v>
      </c>
      <c r="F135" s="13">
        <f t="shared" si="184"/>
        <v>0</v>
      </c>
      <c r="G135" s="13"/>
      <c r="H135" s="13"/>
      <c r="I135" s="13"/>
      <c r="J135" s="13">
        <f t="shared" ref="J135:L135" si="185">SUBTOTAL(9,J125:J134)</f>
        <v>10521980</v>
      </c>
      <c r="K135" s="13">
        <f t="shared" si="185"/>
        <v>10521980</v>
      </c>
      <c r="L135" s="13" t="str">
        <f t="shared" si="185"/>
        <v>#ERROR!</v>
      </c>
      <c r="M135" s="11"/>
      <c r="N135" s="13"/>
      <c r="O135" s="13">
        <f t="shared" ref="O135:Q135" si="186">SUBTOTAL(9,O125:O134)</f>
        <v>0</v>
      </c>
      <c r="P135" s="11">
        <f t="shared" si="186"/>
        <v>0</v>
      </c>
      <c r="Q135" s="13">
        <f t="shared" si="186"/>
        <v>10521980</v>
      </c>
      <c r="R135" s="11"/>
      <c r="S135" s="11">
        <f>SUBTOTAL(9,S125:S134)</f>
        <v>0</v>
      </c>
    </row>
    <row r="136" ht="15.75" customHeight="1" outlineLevel="2">
      <c r="A136" s="11" t="s">
        <v>95</v>
      </c>
      <c r="B136" s="12" t="s">
        <v>20</v>
      </c>
      <c r="C136" s="11" t="s">
        <v>21</v>
      </c>
      <c r="D136" s="13">
        <v>1.871390588E7</v>
      </c>
      <c r="E136" s="13">
        <v>2062032.84</v>
      </c>
      <c r="F136" s="13">
        <f>+D136/D141</f>
        <v>0.5034010374</v>
      </c>
      <c r="G136" s="13" t="str">
        <f>VLOOKUP(A136,[1]Hoja1!$B$1:$F$126,3,0)</f>
        <v>#ERROR!</v>
      </c>
      <c r="H136" s="13" t="str">
        <f>VLOOKUP(A136,[1]Hoja1!$B$1:$F$126,2,0)</f>
        <v>#ERROR!</v>
      </c>
      <c r="I136" s="13" t="str">
        <f t="shared" ref="I136:I140" si="187">+G136/11</f>
        <v>#ERROR!</v>
      </c>
      <c r="J136" s="13">
        <v>0.0</v>
      </c>
      <c r="K136" s="13">
        <f>+D136-P136</f>
        <v>-0.120000001</v>
      </c>
      <c r="L136" s="13" t="str">
        <f>VLOOKUP(A136,[1]Hoja1!$B$1:$F$126,5,0)</f>
        <v>#ERROR!</v>
      </c>
      <c r="M136" s="11" t="str">
        <f>VLOOKUP(A136,[1]Hoja1!$B$1:$F$126,4,0)</f>
        <v>#ERROR!</v>
      </c>
      <c r="N136" s="13"/>
      <c r="O136" s="13">
        <f t="shared" ref="O136:O140" si="188">+D136-J136</f>
        <v>18713905.88</v>
      </c>
      <c r="P136" s="13">
        <f>+ROUND(O136,0)</f>
        <v>18713906</v>
      </c>
      <c r="Q136" s="13">
        <f>+K136+P136</f>
        <v>18713905.88</v>
      </c>
      <c r="R136" s="11"/>
      <c r="S136" s="13">
        <f t="shared" ref="S136:S140" si="189">+P136</f>
        <v>18713906</v>
      </c>
    </row>
    <row r="137" ht="15.75" customHeight="1" outlineLevel="2">
      <c r="A137" s="11" t="s">
        <v>95</v>
      </c>
      <c r="B137" s="12" t="s">
        <v>32</v>
      </c>
      <c r="C137" s="11" t="s">
        <v>33</v>
      </c>
      <c r="D137" s="13">
        <v>66407.37</v>
      </c>
      <c r="E137" s="13">
        <v>7317.24</v>
      </c>
      <c r="F137" s="13">
        <f>+D137/D141</f>
        <v>0.001786347498</v>
      </c>
      <c r="G137" s="13" t="str">
        <f>VLOOKUP(A137,[1]Hoja1!$B$1:$F$126,3,0)</f>
        <v>#ERROR!</v>
      </c>
      <c r="H137" s="13" t="str">
        <f>VLOOKUP(A137,[1]Hoja1!$B$1:$F$126,2,0)</f>
        <v>#ERROR!</v>
      </c>
      <c r="I137" s="13" t="str">
        <f t="shared" si="187"/>
        <v>#ERROR!</v>
      </c>
      <c r="J137" s="13">
        <v>0.0</v>
      </c>
      <c r="K137" s="13">
        <f t="shared" ref="K137:K139" si="190">+D137-R137</f>
        <v>0.37</v>
      </c>
      <c r="L137" s="13" t="str">
        <f>VLOOKUP(A137,[1]Hoja1!$B$1:$F$126,5,0)</f>
        <v>#ERROR!</v>
      </c>
      <c r="M137" s="11" t="str">
        <f>VLOOKUP(A137,[1]Hoja1!$B$1:$F$126,4,0)</f>
        <v>#ERROR!</v>
      </c>
      <c r="N137" s="13"/>
      <c r="O137" s="13">
        <f t="shared" si="188"/>
        <v>66407.37</v>
      </c>
      <c r="P137" s="11"/>
      <c r="Q137" s="13">
        <f t="shared" ref="Q137:Q139" si="191">+K137+R137</f>
        <v>66407.37</v>
      </c>
      <c r="R137" s="13">
        <f t="shared" ref="R137:R139" si="192">+ROUND(O137,0)</f>
        <v>66407</v>
      </c>
      <c r="S137" s="11" t="str">
        <f t="shared" si="189"/>
        <v/>
      </c>
    </row>
    <row r="138" ht="15.75" customHeight="1" outlineLevel="2">
      <c r="A138" s="11" t="s">
        <v>95</v>
      </c>
      <c r="B138" s="12" t="s">
        <v>34</v>
      </c>
      <c r="C138" s="11" t="s">
        <v>35</v>
      </c>
      <c r="D138" s="13">
        <v>4461.09</v>
      </c>
      <c r="E138" s="13">
        <v>491.56</v>
      </c>
      <c r="F138" s="13">
        <f>+D138/D141</f>
        <v>0.0001200025985</v>
      </c>
      <c r="G138" s="13" t="str">
        <f>VLOOKUP(A138,[1]Hoja1!$B$1:$F$126,3,0)</f>
        <v>#ERROR!</v>
      </c>
      <c r="H138" s="13" t="str">
        <f>VLOOKUP(A138,[1]Hoja1!$B$1:$F$126,2,0)</f>
        <v>#ERROR!</v>
      </c>
      <c r="I138" s="13" t="str">
        <f t="shared" si="187"/>
        <v>#ERROR!</v>
      </c>
      <c r="J138" s="13">
        <v>0.0</v>
      </c>
      <c r="K138" s="13">
        <f t="shared" si="190"/>
        <v>0.09</v>
      </c>
      <c r="L138" s="13" t="str">
        <f>VLOOKUP(A138,[1]Hoja1!$B$1:$F$126,5,0)</f>
        <v>#ERROR!</v>
      </c>
      <c r="M138" s="11" t="str">
        <f>VLOOKUP(A138,[1]Hoja1!$B$1:$F$126,4,0)</f>
        <v>#ERROR!</v>
      </c>
      <c r="N138" s="13"/>
      <c r="O138" s="13">
        <f t="shared" si="188"/>
        <v>4461.09</v>
      </c>
      <c r="P138" s="11"/>
      <c r="Q138" s="13">
        <f t="shared" si="191"/>
        <v>4461.09</v>
      </c>
      <c r="R138" s="13">
        <f t="shared" si="192"/>
        <v>4461</v>
      </c>
      <c r="S138" s="11" t="str">
        <f t="shared" si="189"/>
        <v/>
      </c>
    </row>
    <row r="139" ht="15.75" customHeight="1" outlineLevel="2">
      <c r="A139" s="11" t="s">
        <v>95</v>
      </c>
      <c r="B139" s="12" t="s">
        <v>42</v>
      </c>
      <c r="C139" s="11" t="s">
        <v>43</v>
      </c>
      <c r="D139" s="13">
        <v>9021.33</v>
      </c>
      <c r="E139" s="13">
        <v>994.03</v>
      </c>
      <c r="F139" s="13">
        <f>+D139/D141</f>
        <v>0.000242672316</v>
      </c>
      <c r="G139" s="13" t="str">
        <f>VLOOKUP(A139,[1]Hoja1!$B$1:$F$126,3,0)</f>
        <v>#ERROR!</v>
      </c>
      <c r="H139" s="13" t="str">
        <f>VLOOKUP(A139,[1]Hoja1!$B$1:$F$126,2,0)</f>
        <v>#ERROR!</v>
      </c>
      <c r="I139" s="13" t="str">
        <f t="shared" si="187"/>
        <v>#ERROR!</v>
      </c>
      <c r="J139" s="13">
        <v>0.0</v>
      </c>
      <c r="K139" s="13">
        <f t="shared" si="190"/>
        <v>0.33</v>
      </c>
      <c r="L139" s="13" t="str">
        <f>VLOOKUP(A139,[1]Hoja1!$B$1:$F$126,5,0)</f>
        <v>#ERROR!</v>
      </c>
      <c r="M139" s="11" t="str">
        <f>VLOOKUP(A139,[1]Hoja1!$B$1:$F$126,4,0)</f>
        <v>#ERROR!</v>
      </c>
      <c r="N139" s="13"/>
      <c r="O139" s="13">
        <f t="shared" si="188"/>
        <v>9021.33</v>
      </c>
      <c r="P139" s="11"/>
      <c r="Q139" s="13">
        <f t="shared" si="191"/>
        <v>9021.33</v>
      </c>
      <c r="R139" s="13">
        <f t="shared" si="192"/>
        <v>9021</v>
      </c>
      <c r="S139" s="11" t="str">
        <f t="shared" si="189"/>
        <v/>
      </c>
    </row>
    <row r="140" ht="15.75" customHeight="1" outlineLevel="2">
      <c r="A140" s="11" t="s">
        <v>95</v>
      </c>
      <c r="B140" s="12" t="s">
        <v>60</v>
      </c>
      <c r="C140" s="11" t="s">
        <v>61</v>
      </c>
      <c r="D140" s="13">
        <v>1.838114933E7</v>
      </c>
      <c r="E140" s="13">
        <v>2025367.33</v>
      </c>
      <c r="F140" s="13">
        <f>+D140/D141</f>
        <v>0.4944499401</v>
      </c>
      <c r="G140" s="13" t="str">
        <f>VLOOKUP(A140,[1]Hoja1!$B$1:$F$126,3,0)</f>
        <v>#ERROR!</v>
      </c>
      <c r="H140" s="13" t="str">
        <f>VLOOKUP(A140,[1]Hoja1!$B$1:$F$126,2,0)</f>
        <v>#ERROR!</v>
      </c>
      <c r="I140" s="13" t="str">
        <f t="shared" si="187"/>
        <v>#ERROR!</v>
      </c>
      <c r="J140" s="13">
        <v>0.0</v>
      </c>
      <c r="K140" s="13">
        <f>+D140-P140</f>
        <v>0.3299999982</v>
      </c>
      <c r="L140" s="13" t="str">
        <f>VLOOKUP(A140,[1]Hoja1!$B$1:$F$126,5,0)</f>
        <v>#ERROR!</v>
      </c>
      <c r="M140" s="11" t="str">
        <f>VLOOKUP(A140,[1]Hoja1!$B$1:$F$126,4,0)</f>
        <v>#ERROR!</v>
      </c>
      <c r="N140" s="13"/>
      <c r="O140" s="13">
        <f t="shared" si="188"/>
        <v>18381149.33</v>
      </c>
      <c r="P140" s="13">
        <f>+ROUND(O140,0)</f>
        <v>18381149</v>
      </c>
      <c r="Q140" s="13">
        <f>+K140+P140</f>
        <v>18381149.33</v>
      </c>
      <c r="R140" s="11"/>
      <c r="S140" s="13">
        <f t="shared" si="189"/>
        <v>18381149</v>
      </c>
    </row>
    <row r="141" ht="15.75" customHeight="1" outlineLevel="1">
      <c r="A141" s="14" t="s">
        <v>96</v>
      </c>
      <c r="B141" s="12"/>
      <c r="C141" s="11"/>
      <c r="D141" s="13">
        <f t="shared" ref="D141:F141" si="193">SUBTOTAL(9,D136:D140)</f>
        <v>37174945</v>
      </c>
      <c r="E141" s="13">
        <f t="shared" si="193"/>
        <v>4096203</v>
      </c>
      <c r="F141" s="13">
        <f t="shared" si="193"/>
        <v>1</v>
      </c>
      <c r="G141" s="13"/>
      <c r="H141" s="13"/>
      <c r="I141" s="13"/>
      <c r="J141" s="13">
        <f t="shared" ref="J141:L141" si="194">SUBTOTAL(9,J136:J140)</f>
        <v>0</v>
      </c>
      <c r="K141" s="13">
        <f t="shared" si="194"/>
        <v>0.9999999972</v>
      </c>
      <c r="L141" s="13" t="str">
        <f t="shared" si="194"/>
        <v>#ERROR!</v>
      </c>
      <c r="M141" s="11"/>
      <c r="N141" s="13"/>
      <c r="O141" s="13">
        <f t="shared" ref="O141:Q141" si="195">SUBTOTAL(9,O136:O140)</f>
        <v>37174945</v>
      </c>
      <c r="P141" s="11">
        <f t="shared" si="195"/>
        <v>37095055</v>
      </c>
      <c r="Q141" s="13">
        <f t="shared" si="195"/>
        <v>37174945</v>
      </c>
      <c r="R141" s="11"/>
      <c r="S141" s="11">
        <f>SUBTOTAL(9,S136:S140)</f>
        <v>37095055</v>
      </c>
    </row>
    <row r="142" ht="15.75" customHeight="1" outlineLevel="2">
      <c r="A142" s="11" t="s">
        <v>97</v>
      </c>
      <c r="B142" s="12" t="s">
        <v>20</v>
      </c>
      <c r="C142" s="11" t="s">
        <v>21</v>
      </c>
      <c r="D142" s="13">
        <v>5.433183135E7</v>
      </c>
      <c r="E142" s="13">
        <v>6922302.48</v>
      </c>
      <c r="F142" s="13">
        <f>+D142/D146</f>
        <v>0.9693568726</v>
      </c>
      <c r="G142" s="13" t="str">
        <f>VLOOKUP(A142,[1]Hoja1!$B$1:$F$126,3,0)</f>
        <v>#ERROR!</v>
      </c>
      <c r="H142" s="13" t="str">
        <f>VLOOKUP(A142,[1]Hoja1!$B$1:$F$126,2,0)</f>
        <v>#ERROR!</v>
      </c>
      <c r="I142" s="13" t="str">
        <f t="shared" ref="I142:I145" si="196">+G142/11</f>
        <v>#ERROR!</v>
      </c>
      <c r="J142" s="13">
        <v>0.0</v>
      </c>
      <c r="K142" s="13">
        <f t="shared" ref="K142:K144" si="197">+D142-P142</f>
        <v>0.3500000015</v>
      </c>
      <c r="L142" s="13" t="str">
        <f>VLOOKUP(A142,[1]Hoja1!$B$1:$F$126,5,0)</f>
        <v>#ERROR!</v>
      </c>
      <c r="M142" s="11" t="str">
        <f>VLOOKUP(A142,[1]Hoja1!$B$1:$F$126,4,0)</f>
        <v>#ERROR!</v>
      </c>
      <c r="N142" s="13"/>
      <c r="O142" s="13">
        <f t="shared" ref="O142:O145" si="198">+D142-J142</f>
        <v>54331831.35</v>
      </c>
      <c r="P142" s="13">
        <f t="shared" ref="P142:P144" si="199">+ROUND(O142,0)</f>
        <v>54331831</v>
      </c>
      <c r="Q142" s="13">
        <f t="shared" ref="Q142:Q144" si="200">+K142+P142</f>
        <v>54331831.35</v>
      </c>
      <c r="R142" s="11"/>
      <c r="S142" s="13">
        <f t="shared" ref="S142:S145" si="201">+P142</f>
        <v>54331831</v>
      </c>
    </row>
    <row r="143" ht="15.75" customHeight="1" outlineLevel="2">
      <c r="A143" s="11" t="s">
        <v>97</v>
      </c>
      <c r="B143" s="12" t="s">
        <v>46</v>
      </c>
      <c r="C143" s="11" t="s">
        <v>47</v>
      </c>
      <c r="D143" s="13">
        <v>1451687.82</v>
      </c>
      <c r="E143" s="13">
        <v>184956.44</v>
      </c>
      <c r="F143" s="13">
        <f>+D143/D146</f>
        <v>0.0259001681</v>
      </c>
      <c r="G143" s="13" t="str">
        <f>VLOOKUP(A143,[1]Hoja1!$B$1:$F$126,3,0)</f>
        <v>#ERROR!</v>
      </c>
      <c r="H143" s="13" t="str">
        <f>VLOOKUP(A143,[1]Hoja1!$B$1:$F$126,2,0)</f>
        <v>#ERROR!</v>
      </c>
      <c r="I143" s="13" t="str">
        <f t="shared" si="196"/>
        <v>#ERROR!</v>
      </c>
      <c r="J143" s="13">
        <v>0.0</v>
      </c>
      <c r="K143" s="13">
        <f t="shared" si="197"/>
        <v>-0.1799999999</v>
      </c>
      <c r="L143" s="13" t="str">
        <f>VLOOKUP(A143,[1]Hoja1!$B$1:$F$126,5,0)</f>
        <v>#ERROR!</v>
      </c>
      <c r="M143" s="11" t="str">
        <f>VLOOKUP(A143,[1]Hoja1!$B$1:$F$126,4,0)</f>
        <v>#ERROR!</v>
      </c>
      <c r="N143" s="13"/>
      <c r="O143" s="13">
        <f t="shared" si="198"/>
        <v>1451687.82</v>
      </c>
      <c r="P143" s="13">
        <f t="shared" si="199"/>
        <v>1451688</v>
      </c>
      <c r="Q143" s="13">
        <f t="shared" si="200"/>
        <v>1451687.82</v>
      </c>
      <c r="R143" s="11"/>
      <c r="S143" s="13">
        <f t="shared" si="201"/>
        <v>1451688</v>
      </c>
    </row>
    <row r="144" ht="15.75" customHeight="1" outlineLevel="2">
      <c r="A144" s="11" t="s">
        <v>97</v>
      </c>
      <c r="B144" s="12" t="s">
        <v>32</v>
      </c>
      <c r="C144" s="11" t="s">
        <v>33</v>
      </c>
      <c r="D144" s="13">
        <v>207985.95</v>
      </c>
      <c r="E144" s="13">
        <v>26499.04</v>
      </c>
      <c r="F144" s="13">
        <f>+D144/D146</f>
        <v>0.003710764114</v>
      </c>
      <c r="G144" s="13" t="str">
        <f>VLOOKUP(A144,[1]Hoja1!$B$1:$F$126,3,0)</f>
        <v>#ERROR!</v>
      </c>
      <c r="H144" s="13" t="str">
        <f>VLOOKUP(A144,[1]Hoja1!$B$1:$F$126,2,0)</f>
        <v>#ERROR!</v>
      </c>
      <c r="I144" s="13" t="str">
        <f t="shared" si="196"/>
        <v>#ERROR!</v>
      </c>
      <c r="J144" s="13">
        <v>0.0</v>
      </c>
      <c r="K144" s="13">
        <f t="shared" si="197"/>
        <v>-0.04999999999</v>
      </c>
      <c r="L144" s="13" t="str">
        <f>VLOOKUP(A144,[1]Hoja1!$B$1:$F$126,5,0)</f>
        <v>#ERROR!</v>
      </c>
      <c r="M144" s="11" t="str">
        <f>VLOOKUP(A144,[1]Hoja1!$B$1:$F$126,4,0)</f>
        <v>#ERROR!</v>
      </c>
      <c r="N144" s="13"/>
      <c r="O144" s="13">
        <f t="shared" si="198"/>
        <v>207985.95</v>
      </c>
      <c r="P144" s="13">
        <f t="shared" si="199"/>
        <v>207986</v>
      </c>
      <c r="Q144" s="13">
        <f t="shared" si="200"/>
        <v>207985.95</v>
      </c>
      <c r="R144" s="11"/>
      <c r="S144" s="13">
        <f t="shared" si="201"/>
        <v>207986</v>
      </c>
    </row>
    <row r="145" ht="15.75" customHeight="1" outlineLevel="2">
      <c r="A145" s="11" t="s">
        <v>97</v>
      </c>
      <c r="B145" s="12" t="s">
        <v>42</v>
      </c>
      <c r="C145" s="11" t="s">
        <v>43</v>
      </c>
      <c r="D145" s="13">
        <v>57853.88</v>
      </c>
      <c r="E145" s="13">
        <v>7371.04</v>
      </c>
      <c r="F145" s="13">
        <f>+D145/D146</f>
        <v>0.001032195212</v>
      </c>
      <c r="G145" s="13" t="str">
        <f>VLOOKUP(A145,[1]Hoja1!$B$1:$F$126,3,0)</f>
        <v>#ERROR!</v>
      </c>
      <c r="H145" s="13" t="str">
        <f>VLOOKUP(A145,[1]Hoja1!$B$1:$F$126,2,0)</f>
        <v>#ERROR!</v>
      </c>
      <c r="I145" s="13" t="str">
        <f t="shared" si="196"/>
        <v>#ERROR!</v>
      </c>
      <c r="J145" s="13">
        <v>0.0</v>
      </c>
      <c r="K145" s="13">
        <f>+D145-R145</f>
        <v>-0.12</v>
      </c>
      <c r="L145" s="13" t="str">
        <f>VLOOKUP(A145,[1]Hoja1!$B$1:$F$126,5,0)</f>
        <v>#ERROR!</v>
      </c>
      <c r="M145" s="11" t="str">
        <f>VLOOKUP(A145,[1]Hoja1!$B$1:$F$126,4,0)</f>
        <v>#ERROR!</v>
      </c>
      <c r="N145" s="13"/>
      <c r="O145" s="13">
        <f t="shared" si="198"/>
        <v>57853.88</v>
      </c>
      <c r="P145" s="11"/>
      <c r="Q145" s="13">
        <f>+K145+R145</f>
        <v>57853.88</v>
      </c>
      <c r="R145" s="13">
        <f>+ROUND(O145,0)</f>
        <v>57854</v>
      </c>
      <c r="S145" s="11" t="str">
        <f t="shared" si="201"/>
        <v/>
      </c>
    </row>
    <row r="146" ht="15.75" customHeight="1" outlineLevel="1">
      <c r="A146" s="14" t="s">
        <v>98</v>
      </c>
      <c r="B146" s="12"/>
      <c r="C146" s="11"/>
      <c r="D146" s="13">
        <f t="shared" ref="D146:F146" si="202">SUBTOTAL(9,D142:D145)</f>
        <v>56049359</v>
      </c>
      <c r="E146" s="13">
        <f t="shared" si="202"/>
        <v>7141129</v>
      </c>
      <c r="F146" s="13">
        <f t="shared" si="202"/>
        <v>1</v>
      </c>
      <c r="G146" s="13"/>
      <c r="H146" s="13"/>
      <c r="I146" s="13"/>
      <c r="J146" s="13">
        <f t="shared" ref="J146:L146" si="203">SUBTOTAL(9,J142:J145)</f>
        <v>0</v>
      </c>
      <c r="K146" s="13">
        <f t="shared" si="203"/>
        <v>0.000000001564330887</v>
      </c>
      <c r="L146" s="13" t="str">
        <f t="shared" si="203"/>
        <v>#ERROR!</v>
      </c>
      <c r="M146" s="11"/>
      <c r="N146" s="13"/>
      <c r="O146" s="13">
        <f t="shared" ref="O146:Q146" si="204">SUBTOTAL(9,O142:O145)</f>
        <v>56049359</v>
      </c>
      <c r="P146" s="11">
        <f t="shared" si="204"/>
        <v>55991505</v>
      </c>
      <c r="Q146" s="13">
        <f t="shared" si="204"/>
        <v>56049359</v>
      </c>
      <c r="R146" s="11"/>
      <c r="S146" s="11">
        <f>SUBTOTAL(9,S142:S145)</f>
        <v>55991505</v>
      </c>
    </row>
    <row r="147" ht="15.75" customHeight="1" outlineLevel="2">
      <c r="A147" s="11" t="s">
        <v>99</v>
      </c>
      <c r="B147" s="12" t="s">
        <v>20</v>
      </c>
      <c r="C147" s="11" t="s">
        <v>21</v>
      </c>
      <c r="D147" s="13">
        <v>3.684767883E7</v>
      </c>
      <c r="E147" s="13">
        <v>3826717.38</v>
      </c>
      <c r="F147" s="13">
        <f>+D147/D155</f>
        <v>0.4097076933</v>
      </c>
      <c r="G147" s="13" t="str">
        <f>VLOOKUP(A147,[1]Hoja1!$B$1:$F$126,3,0)</f>
        <v>#ERROR!</v>
      </c>
      <c r="H147" s="13" t="str">
        <f>VLOOKUP(A147,[1]Hoja1!$B$1:$F$126,2,0)</f>
        <v>#ERROR!</v>
      </c>
      <c r="I147" s="13" t="str">
        <f t="shared" ref="I147:I154" si="205">+G147/11</f>
        <v>#ERROR!</v>
      </c>
      <c r="J147" s="13" t="str">
        <f t="shared" ref="J147:J154" si="206">+F147*I147</f>
        <v>#ERROR!</v>
      </c>
      <c r="K147" s="13">
        <v>0.0</v>
      </c>
      <c r="L147" s="13" t="str">
        <f>VLOOKUP(A147,[1]Hoja1!$B$1:$F$126,5,0)</f>
        <v>#ERROR!</v>
      </c>
      <c r="M147" s="11" t="str">
        <f>VLOOKUP(A147,[1]Hoja1!$B$1:$F$126,4,0)</f>
        <v>#ERROR!</v>
      </c>
      <c r="N147" s="13"/>
      <c r="O147" s="13" t="str">
        <f t="shared" ref="O147:O154" si="207">+D147-J147</f>
        <v>#ERROR!</v>
      </c>
      <c r="P147" s="11" t="str">
        <f t="shared" ref="P147:P148" si="208">+ROUND(O147,0)</f>
        <v>#ERROR!</v>
      </c>
      <c r="Q147" s="13" t="str">
        <f t="shared" ref="Q147:Q148" si="209">+K147+P147</f>
        <v>#ERROR!</v>
      </c>
      <c r="R147" s="11"/>
      <c r="S147" s="11" t="str">
        <f t="shared" ref="S147:S154" si="210">+P147</f>
        <v>#ERROR!</v>
      </c>
    </row>
    <row r="148" ht="15.75" customHeight="1" outlineLevel="2">
      <c r="A148" s="11" t="s">
        <v>99</v>
      </c>
      <c r="B148" s="12" t="s">
        <v>46</v>
      </c>
      <c r="C148" s="11" t="s">
        <v>47</v>
      </c>
      <c r="D148" s="13">
        <v>8364373.71</v>
      </c>
      <c r="E148" s="13">
        <v>868659.72</v>
      </c>
      <c r="F148" s="13">
        <f>+D148/D155</f>
        <v>0.09300309729</v>
      </c>
      <c r="G148" s="13" t="str">
        <f>VLOOKUP(A148,[1]Hoja1!$B$1:$F$126,3,0)</f>
        <v>#ERROR!</v>
      </c>
      <c r="H148" s="13" t="str">
        <f>VLOOKUP(A148,[1]Hoja1!$B$1:$F$126,2,0)</f>
        <v>#ERROR!</v>
      </c>
      <c r="I148" s="13" t="str">
        <f t="shared" si="205"/>
        <v>#ERROR!</v>
      </c>
      <c r="J148" s="13" t="str">
        <f t="shared" si="206"/>
        <v>#ERROR!</v>
      </c>
      <c r="K148" s="13">
        <v>0.0</v>
      </c>
      <c r="L148" s="13" t="str">
        <f>VLOOKUP(A148,[1]Hoja1!$B$1:$F$126,5,0)</f>
        <v>#ERROR!</v>
      </c>
      <c r="M148" s="11" t="str">
        <f>VLOOKUP(A148,[1]Hoja1!$B$1:$F$126,4,0)</f>
        <v>#ERROR!</v>
      </c>
      <c r="N148" s="13"/>
      <c r="O148" s="13" t="str">
        <f t="shared" si="207"/>
        <v>#ERROR!</v>
      </c>
      <c r="P148" s="11" t="str">
        <f t="shared" si="208"/>
        <v>#ERROR!</v>
      </c>
      <c r="Q148" s="13" t="str">
        <f t="shared" si="209"/>
        <v>#ERROR!</v>
      </c>
      <c r="R148" s="11"/>
      <c r="S148" s="11" t="str">
        <f t="shared" si="210"/>
        <v>#ERROR!</v>
      </c>
    </row>
    <row r="149" ht="15.75" customHeight="1" outlineLevel="2">
      <c r="A149" s="11" t="s">
        <v>99</v>
      </c>
      <c r="B149" s="12" t="s">
        <v>22</v>
      </c>
      <c r="C149" s="11" t="s">
        <v>23</v>
      </c>
      <c r="D149" s="13">
        <v>25382.89</v>
      </c>
      <c r="E149" s="13">
        <v>2636.07</v>
      </c>
      <c r="F149" s="13">
        <f>+D149/D155</f>
        <v>0.000282231219</v>
      </c>
      <c r="G149" s="13" t="str">
        <f>VLOOKUP(A149,[1]Hoja1!$B$1:$F$126,3,0)</f>
        <v>#ERROR!</v>
      </c>
      <c r="H149" s="13" t="str">
        <f>VLOOKUP(A149,[1]Hoja1!$B$1:$F$126,2,0)</f>
        <v>#ERROR!</v>
      </c>
      <c r="I149" s="13" t="str">
        <f t="shared" si="205"/>
        <v>#ERROR!</v>
      </c>
      <c r="J149" s="13" t="str">
        <f t="shared" si="206"/>
        <v>#ERROR!</v>
      </c>
      <c r="K149" s="13">
        <v>0.0</v>
      </c>
      <c r="L149" s="13" t="str">
        <f>VLOOKUP(A149,[1]Hoja1!$B$1:$F$126,5,0)</f>
        <v>#ERROR!</v>
      </c>
      <c r="M149" s="11" t="str">
        <f>VLOOKUP(A149,[1]Hoja1!$B$1:$F$126,4,0)</f>
        <v>#ERROR!</v>
      </c>
      <c r="N149" s="13"/>
      <c r="O149" s="13" t="str">
        <f t="shared" si="207"/>
        <v>#ERROR!</v>
      </c>
      <c r="P149" s="11"/>
      <c r="Q149" s="13" t="str">
        <f>+K149+R149</f>
        <v>#ERROR!</v>
      </c>
      <c r="R149" s="11" t="str">
        <f>+ROUND(O149,0)</f>
        <v>#ERROR!</v>
      </c>
      <c r="S149" s="11" t="str">
        <f t="shared" si="210"/>
        <v/>
      </c>
    </row>
    <row r="150" ht="15.75" customHeight="1" outlineLevel="2">
      <c r="A150" s="11" t="s">
        <v>99</v>
      </c>
      <c r="B150" s="12" t="s">
        <v>100</v>
      </c>
      <c r="C150" s="11" t="s">
        <v>101</v>
      </c>
      <c r="D150" s="13">
        <v>0.0</v>
      </c>
      <c r="E150" s="13">
        <v>0.0</v>
      </c>
      <c r="F150" s="13">
        <f>+D150/D155</f>
        <v>0</v>
      </c>
      <c r="G150" s="13" t="str">
        <f>VLOOKUP(A150,[1]Hoja1!$B$1:$F$126,3,0)</f>
        <v>#ERROR!</v>
      </c>
      <c r="H150" s="13" t="str">
        <f>VLOOKUP(A150,[1]Hoja1!$B$1:$F$126,2,0)</f>
        <v>#ERROR!</v>
      </c>
      <c r="I150" s="13" t="str">
        <f t="shared" si="205"/>
        <v>#ERROR!</v>
      </c>
      <c r="J150" s="13" t="str">
        <f t="shared" si="206"/>
        <v>#ERROR!</v>
      </c>
      <c r="K150" s="13" t="str">
        <f>+D150-P150</f>
        <v>#ERROR!</v>
      </c>
      <c r="L150" s="13" t="str">
        <f>VLOOKUP(A150,[1]Hoja1!$B$1:$F$126,5,0)</f>
        <v>#ERROR!</v>
      </c>
      <c r="M150" s="11" t="str">
        <f>VLOOKUP(A150,[1]Hoja1!$B$1:$F$126,4,0)</f>
        <v>#ERROR!</v>
      </c>
      <c r="N150" s="13"/>
      <c r="O150" s="13" t="str">
        <f t="shared" si="207"/>
        <v>#ERROR!</v>
      </c>
      <c r="P150" s="11" t="str">
        <f t="shared" ref="P150:P154" si="211">+ROUND(O150,0)</f>
        <v>#ERROR!</v>
      </c>
      <c r="Q150" s="13" t="str">
        <f t="shared" ref="Q150:Q154" si="212">+K150+P150</f>
        <v>#ERROR!</v>
      </c>
      <c r="R150" s="11"/>
      <c r="S150" s="11" t="str">
        <f t="shared" si="210"/>
        <v>#ERROR!</v>
      </c>
    </row>
    <row r="151" ht="15.75" customHeight="1" outlineLevel="2">
      <c r="A151" s="11" t="s">
        <v>99</v>
      </c>
      <c r="B151" s="12" t="s">
        <v>32</v>
      </c>
      <c r="C151" s="11" t="s">
        <v>33</v>
      </c>
      <c r="D151" s="13">
        <v>252588.39</v>
      </c>
      <c r="E151" s="13">
        <v>26231.89</v>
      </c>
      <c r="F151" s="13">
        <f>+D151/D155</f>
        <v>0.002808519014</v>
      </c>
      <c r="G151" s="13" t="str">
        <f>VLOOKUP(A151,[1]Hoja1!$B$1:$F$126,3,0)</f>
        <v>#ERROR!</v>
      </c>
      <c r="H151" s="13" t="str">
        <f>VLOOKUP(A151,[1]Hoja1!$B$1:$F$126,2,0)</f>
        <v>#ERROR!</v>
      </c>
      <c r="I151" s="13" t="str">
        <f t="shared" si="205"/>
        <v>#ERROR!</v>
      </c>
      <c r="J151" s="13" t="str">
        <f t="shared" si="206"/>
        <v>#ERROR!</v>
      </c>
      <c r="K151" s="13">
        <v>0.0</v>
      </c>
      <c r="L151" s="13" t="str">
        <f>VLOOKUP(A151,[1]Hoja1!$B$1:$F$126,5,0)</f>
        <v>#ERROR!</v>
      </c>
      <c r="M151" s="11" t="str">
        <f>VLOOKUP(A151,[1]Hoja1!$B$1:$F$126,4,0)</f>
        <v>#ERROR!</v>
      </c>
      <c r="N151" s="13"/>
      <c r="O151" s="13" t="str">
        <f t="shared" si="207"/>
        <v>#ERROR!</v>
      </c>
      <c r="P151" s="11" t="str">
        <f t="shared" si="211"/>
        <v>#ERROR!</v>
      </c>
      <c r="Q151" s="13" t="str">
        <f t="shared" si="212"/>
        <v>#ERROR!</v>
      </c>
      <c r="R151" s="11"/>
      <c r="S151" s="11" t="str">
        <f t="shared" si="210"/>
        <v>#ERROR!</v>
      </c>
    </row>
    <row r="152" ht="15.75" customHeight="1" outlineLevel="2">
      <c r="A152" s="11" t="s">
        <v>99</v>
      </c>
      <c r="B152" s="12" t="s">
        <v>34</v>
      </c>
      <c r="C152" s="11" t="s">
        <v>35</v>
      </c>
      <c r="D152" s="13">
        <v>246804.21</v>
      </c>
      <c r="E152" s="13">
        <v>25631.19</v>
      </c>
      <c r="F152" s="13">
        <f>+D152/D155</f>
        <v>0.002744204976</v>
      </c>
      <c r="G152" s="13" t="str">
        <f>VLOOKUP(A152,[1]Hoja1!$B$1:$F$126,3,0)</f>
        <v>#ERROR!</v>
      </c>
      <c r="H152" s="13" t="str">
        <f>VLOOKUP(A152,[1]Hoja1!$B$1:$F$126,2,0)</f>
        <v>#ERROR!</v>
      </c>
      <c r="I152" s="13" t="str">
        <f t="shared" si="205"/>
        <v>#ERROR!</v>
      </c>
      <c r="J152" s="13" t="str">
        <f t="shared" si="206"/>
        <v>#ERROR!</v>
      </c>
      <c r="K152" s="13">
        <v>0.0</v>
      </c>
      <c r="L152" s="13" t="str">
        <f>VLOOKUP(A152,[1]Hoja1!$B$1:$F$126,5,0)</f>
        <v>#ERROR!</v>
      </c>
      <c r="M152" s="11" t="str">
        <f>VLOOKUP(A152,[1]Hoja1!$B$1:$F$126,4,0)</f>
        <v>#ERROR!</v>
      </c>
      <c r="N152" s="13"/>
      <c r="O152" s="13" t="str">
        <f t="shared" si="207"/>
        <v>#ERROR!</v>
      </c>
      <c r="P152" s="11" t="str">
        <f t="shared" si="211"/>
        <v>#ERROR!</v>
      </c>
      <c r="Q152" s="13" t="str">
        <f t="shared" si="212"/>
        <v>#ERROR!</v>
      </c>
      <c r="R152" s="11"/>
      <c r="S152" s="11" t="str">
        <f t="shared" si="210"/>
        <v>#ERROR!</v>
      </c>
    </row>
    <row r="153" ht="15.75" customHeight="1" outlineLevel="2">
      <c r="A153" s="11" t="s">
        <v>99</v>
      </c>
      <c r="B153" s="12" t="s">
        <v>42</v>
      </c>
      <c r="C153" s="11" t="s">
        <v>43</v>
      </c>
      <c r="D153" s="13">
        <v>118378.02</v>
      </c>
      <c r="E153" s="13">
        <v>12293.83</v>
      </c>
      <c r="F153" s="13">
        <f>+D153/D155</f>
        <v>0.001316239911</v>
      </c>
      <c r="G153" s="13" t="str">
        <f>VLOOKUP(A153,[1]Hoja1!$B$1:$F$126,3,0)</f>
        <v>#ERROR!</v>
      </c>
      <c r="H153" s="13" t="str">
        <f>VLOOKUP(A153,[1]Hoja1!$B$1:$F$126,2,0)</f>
        <v>#ERROR!</v>
      </c>
      <c r="I153" s="13" t="str">
        <f t="shared" si="205"/>
        <v>#ERROR!</v>
      </c>
      <c r="J153" s="13" t="str">
        <f t="shared" si="206"/>
        <v>#ERROR!</v>
      </c>
      <c r="K153" s="13">
        <v>0.0</v>
      </c>
      <c r="L153" s="13" t="str">
        <f>VLOOKUP(A153,[1]Hoja1!$B$1:$F$126,5,0)</f>
        <v>#ERROR!</v>
      </c>
      <c r="M153" s="11" t="str">
        <f>VLOOKUP(A153,[1]Hoja1!$B$1:$F$126,4,0)</f>
        <v>#ERROR!</v>
      </c>
      <c r="N153" s="13"/>
      <c r="O153" s="13" t="str">
        <f t="shared" si="207"/>
        <v>#ERROR!</v>
      </c>
      <c r="P153" s="11" t="str">
        <f t="shared" si="211"/>
        <v>#ERROR!</v>
      </c>
      <c r="Q153" s="13" t="str">
        <f t="shared" si="212"/>
        <v>#ERROR!</v>
      </c>
      <c r="R153" s="11"/>
      <c r="S153" s="11" t="str">
        <f t="shared" si="210"/>
        <v>#ERROR!</v>
      </c>
    </row>
    <row r="154" ht="15.75" customHeight="1" outlineLevel="2">
      <c r="A154" s="11" t="s">
        <v>99</v>
      </c>
      <c r="B154" s="12" t="s">
        <v>48</v>
      </c>
      <c r="C154" s="11" t="s">
        <v>49</v>
      </c>
      <c r="D154" s="13">
        <v>4.408130095E7</v>
      </c>
      <c r="E154" s="13">
        <v>4577945.92</v>
      </c>
      <c r="F154" s="13">
        <f>+D154/D155</f>
        <v>0.4901380143</v>
      </c>
      <c r="G154" s="13" t="str">
        <f>VLOOKUP(A154,[1]Hoja1!$B$1:$F$126,3,0)</f>
        <v>#ERROR!</v>
      </c>
      <c r="H154" s="13" t="str">
        <f>VLOOKUP(A154,[1]Hoja1!$B$1:$F$126,2,0)</f>
        <v>#ERROR!</v>
      </c>
      <c r="I154" s="13" t="str">
        <f t="shared" si="205"/>
        <v>#ERROR!</v>
      </c>
      <c r="J154" s="13" t="str">
        <f t="shared" si="206"/>
        <v>#ERROR!</v>
      </c>
      <c r="K154" s="13">
        <v>0.0</v>
      </c>
      <c r="L154" s="13" t="str">
        <f>VLOOKUP(A154,[1]Hoja1!$B$1:$F$126,5,0)</f>
        <v>#ERROR!</v>
      </c>
      <c r="M154" s="11" t="str">
        <f>VLOOKUP(A154,[1]Hoja1!$B$1:$F$126,4,0)</f>
        <v>#ERROR!</v>
      </c>
      <c r="N154" s="13"/>
      <c r="O154" s="13" t="str">
        <f t="shared" si="207"/>
        <v>#ERROR!</v>
      </c>
      <c r="P154" s="11" t="str">
        <f t="shared" si="211"/>
        <v>#ERROR!</v>
      </c>
      <c r="Q154" s="13" t="str">
        <f t="shared" si="212"/>
        <v>#ERROR!</v>
      </c>
      <c r="R154" s="11"/>
      <c r="S154" s="11" t="str">
        <f t="shared" si="210"/>
        <v>#ERROR!</v>
      </c>
    </row>
    <row r="155" ht="15.75" customHeight="1" outlineLevel="1">
      <c r="A155" s="14" t="s">
        <v>102</v>
      </c>
      <c r="B155" s="12"/>
      <c r="C155" s="11"/>
      <c r="D155" s="13">
        <f t="shared" ref="D155:F155" si="213">SUBTOTAL(9,D147:D154)</f>
        <v>89936507</v>
      </c>
      <c r="E155" s="13">
        <f t="shared" si="213"/>
        <v>9340116</v>
      </c>
      <c r="F155" s="13">
        <f t="shared" si="213"/>
        <v>1</v>
      </c>
      <c r="G155" s="13"/>
      <c r="H155" s="13"/>
      <c r="I155" s="13"/>
      <c r="J155" s="13" t="str">
        <f>SUBTOTAL(9,J147:J154)</f>
        <v>#ERROR!</v>
      </c>
      <c r="K155" s="13">
        <v>0.0</v>
      </c>
      <c r="L155" s="13" t="str">
        <f>SUBTOTAL(9,L147:L154)</f>
        <v>#ERROR!</v>
      </c>
      <c r="M155" s="11"/>
      <c r="N155" s="13"/>
      <c r="O155" s="13" t="str">
        <f t="shared" ref="O155:Q155" si="214">SUBTOTAL(9,O147:O154)</f>
        <v>#ERROR!</v>
      </c>
      <c r="P155" s="11" t="str">
        <f t="shared" si="214"/>
        <v>#ERROR!</v>
      </c>
      <c r="Q155" s="13" t="str">
        <f t="shared" si="214"/>
        <v>#ERROR!</v>
      </c>
      <c r="R155" s="11"/>
      <c r="S155" s="11" t="str">
        <f>SUBTOTAL(9,S147:S154)</f>
        <v>#ERROR!</v>
      </c>
    </row>
    <row r="156" ht="15.75" customHeight="1" outlineLevel="2">
      <c r="A156" s="11" t="s">
        <v>103</v>
      </c>
      <c r="B156" s="12" t="s">
        <v>20</v>
      </c>
      <c r="C156" s="11" t="s">
        <v>21</v>
      </c>
      <c r="D156" s="13">
        <v>1.316254231E7</v>
      </c>
      <c r="E156" s="13">
        <v>603125.45</v>
      </c>
      <c r="F156" s="13">
        <f>+D156/D161</f>
        <v>0.3598561911</v>
      </c>
      <c r="G156" s="13" t="str">
        <f>VLOOKUP(A156,[1]Hoja1!$B$1:$F$126,3,0)</f>
        <v>#ERROR!</v>
      </c>
      <c r="H156" s="13" t="str">
        <f>VLOOKUP(A156,[1]Hoja1!$B$1:$F$126,2,0)</f>
        <v>#ERROR!</v>
      </c>
      <c r="I156" s="13" t="str">
        <f t="shared" ref="I156:I160" si="215">+G156/11</f>
        <v>#ERROR!</v>
      </c>
      <c r="J156" s="13" t="str">
        <f t="shared" ref="J156:J160" si="216">+F156*I156</f>
        <v>#ERROR!</v>
      </c>
      <c r="K156" s="13">
        <v>0.0</v>
      </c>
      <c r="L156" s="13" t="str">
        <f>VLOOKUP(A156,[1]Hoja1!$B$1:$F$126,5,0)</f>
        <v>#ERROR!</v>
      </c>
      <c r="M156" s="11" t="str">
        <f>VLOOKUP(A156,[1]Hoja1!$B$1:$F$126,4,0)</f>
        <v>#ERROR!</v>
      </c>
      <c r="N156" s="13"/>
      <c r="O156" s="13" t="str">
        <f t="shared" ref="O156:O160" si="217">+D156-J156</f>
        <v>#ERROR!</v>
      </c>
      <c r="P156" s="11" t="str">
        <f t="shared" ref="P156:P158" si="218">+ROUND(O156,0)</f>
        <v>#ERROR!</v>
      </c>
      <c r="Q156" s="13" t="str">
        <f t="shared" ref="Q156:Q158" si="219">+K156+P156</f>
        <v>#ERROR!</v>
      </c>
      <c r="R156" s="11"/>
      <c r="S156" s="11" t="str">
        <f t="shared" ref="S156:S160" si="220">+P156</f>
        <v>#ERROR!</v>
      </c>
    </row>
    <row r="157" ht="15.75" customHeight="1" outlineLevel="2">
      <c r="A157" s="11" t="s">
        <v>103</v>
      </c>
      <c r="B157" s="12" t="s">
        <v>46</v>
      </c>
      <c r="C157" s="11" t="s">
        <v>47</v>
      </c>
      <c r="D157" s="13">
        <v>2486266.09</v>
      </c>
      <c r="E157" s="13">
        <v>113924.07</v>
      </c>
      <c r="F157" s="13">
        <f>+D157/D161</f>
        <v>0.0679730575</v>
      </c>
      <c r="G157" s="13" t="str">
        <f>VLOOKUP(A157,[1]Hoja1!$B$1:$F$126,3,0)</f>
        <v>#ERROR!</v>
      </c>
      <c r="H157" s="13" t="str">
        <f>VLOOKUP(A157,[1]Hoja1!$B$1:$F$126,2,0)</f>
        <v>#ERROR!</v>
      </c>
      <c r="I157" s="13" t="str">
        <f t="shared" si="215"/>
        <v>#ERROR!</v>
      </c>
      <c r="J157" s="13" t="str">
        <f t="shared" si="216"/>
        <v>#ERROR!</v>
      </c>
      <c r="K157" s="13">
        <v>0.0</v>
      </c>
      <c r="L157" s="13" t="str">
        <f>VLOOKUP(A157,[1]Hoja1!$B$1:$F$126,5,0)</f>
        <v>#ERROR!</v>
      </c>
      <c r="M157" s="11" t="str">
        <f>VLOOKUP(A157,[1]Hoja1!$B$1:$F$126,4,0)</f>
        <v>#ERROR!</v>
      </c>
      <c r="N157" s="13"/>
      <c r="O157" s="13" t="str">
        <f t="shared" si="217"/>
        <v>#ERROR!</v>
      </c>
      <c r="P157" s="11" t="str">
        <f t="shared" si="218"/>
        <v>#ERROR!</v>
      </c>
      <c r="Q157" s="13" t="str">
        <f t="shared" si="219"/>
        <v>#ERROR!</v>
      </c>
      <c r="R157" s="11"/>
      <c r="S157" s="11" t="str">
        <f t="shared" si="220"/>
        <v>#ERROR!</v>
      </c>
    </row>
    <row r="158" ht="15.75" customHeight="1" outlineLevel="2">
      <c r="A158" s="11" t="s">
        <v>103</v>
      </c>
      <c r="B158" s="12" t="s">
        <v>32</v>
      </c>
      <c r="C158" s="11" t="s">
        <v>33</v>
      </c>
      <c r="D158" s="13">
        <v>348692.35</v>
      </c>
      <c r="E158" s="13">
        <v>15977.55</v>
      </c>
      <c r="F158" s="13">
        <f>+D158/D161</f>
        <v>0.009533044452</v>
      </c>
      <c r="G158" s="13" t="str">
        <f>VLOOKUP(A158,[1]Hoja1!$B$1:$F$126,3,0)</f>
        <v>#ERROR!</v>
      </c>
      <c r="H158" s="13" t="str">
        <f>VLOOKUP(A158,[1]Hoja1!$B$1:$F$126,2,0)</f>
        <v>#ERROR!</v>
      </c>
      <c r="I158" s="13" t="str">
        <f t="shared" si="215"/>
        <v>#ERROR!</v>
      </c>
      <c r="J158" s="13" t="str">
        <f t="shared" si="216"/>
        <v>#ERROR!</v>
      </c>
      <c r="K158" s="13">
        <v>0.0</v>
      </c>
      <c r="L158" s="13" t="str">
        <f>VLOOKUP(A158,[1]Hoja1!$B$1:$F$126,5,0)</f>
        <v>#ERROR!</v>
      </c>
      <c r="M158" s="11" t="str">
        <f>VLOOKUP(A158,[1]Hoja1!$B$1:$F$126,4,0)</f>
        <v>#ERROR!</v>
      </c>
      <c r="N158" s="13"/>
      <c r="O158" s="13" t="str">
        <f t="shared" si="217"/>
        <v>#ERROR!</v>
      </c>
      <c r="P158" s="11" t="str">
        <f t="shared" si="218"/>
        <v>#ERROR!</v>
      </c>
      <c r="Q158" s="13" t="str">
        <f t="shared" si="219"/>
        <v>#ERROR!</v>
      </c>
      <c r="R158" s="11"/>
      <c r="S158" s="11" t="str">
        <f t="shared" si="220"/>
        <v>#ERROR!</v>
      </c>
    </row>
    <row r="159" ht="15.75" customHeight="1" outlineLevel="2">
      <c r="A159" s="11" t="s">
        <v>103</v>
      </c>
      <c r="B159" s="12" t="s">
        <v>42</v>
      </c>
      <c r="C159" s="11" t="s">
        <v>43</v>
      </c>
      <c r="D159" s="13">
        <v>39049.53</v>
      </c>
      <c r="E159" s="13">
        <v>1789.3</v>
      </c>
      <c r="F159" s="13">
        <f>+D159/D161</f>
        <v>0.00106759126</v>
      </c>
      <c r="G159" s="13" t="str">
        <f>VLOOKUP(A159,[1]Hoja1!$B$1:$F$126,3,0)</f>
        <v>#ERROR!</v>
      </c>
      <c r="H159" s="13" t="str">
        <f>VLOOKUP(A159,[1]Hoja1!$B$1:$F$126,2,0)</f>
        <v>#ERROR!</v>
      </c>
      <c r="I159" s="13" t="str">
        <f t="shared" si="215"/>
        <v>#ERROR!</v>
      </c>
      <c r="J159" s="13" t="str">
        <f t="shared" si="216"/>
        <v>#ERROR!</v>
      </c>
      <c r="K159" s="13">
        <v>0.0</v>
      </c>
      <c r="L159" s="13" t="str">
        <f>VLOOKUP(A159,[1]Hoja1!$B$1:$F$126,5,0)</f>
        <v>#ERROR!</v>
      </c>
      <c r="M159" s="11" t="str">
        <f>VLOOKUP(A159,[1]Hoja1!$B$1:$F$126,4,0)</f>
        <v>#ERROR!</v>
      </c>
      <c r="N159" s="13"/>
      <c r="O159" s="13" t="str">
        <f t="shared" si="217"/>
        <v>#ERROR!</v>
      </c>
      <c r="P159" s="11"/>
      <c r="Q159" s="13" t="str">
        <f>+K159+R159</f>
        <v>#ERROR!</v>
      </c>
      <c r="R159" s="11" t="str">
        <f>+ROUND(O159,0)</f>
        <v>#ERROR!</v>
      </c>
      <c r="S159" s="11" t="str">
        <f t="shared" si="220"/>
        <v/>
      </c>
    </row>
    <row r="160" ht="15.75" customHeight="1" outlineLevel="2">
      <c r="A160" s="11" t="s">
        <v>103</v>
      </c>
      <c r="B160" s="12" t="s">
        <v>48</v>
      </c>
      <c r="C160" s="11" t="s">
        <v>49</v>
      </c>
      <c r="D160" s="13">
        <v>2.054067872E7</v>
      </c>
      <c r="E160" s="13">
        <v>941201.63</v>
      </c>
      <c r="F160" s="13">
        <f>+D160/D161</f>
        <v>0.5615701157</v>
      </c>
      <c r="G160" s="13" t="str">
        <f>VLOOKUP(A160,[1]Hoja1!$B$1:$F$126,3,0)</f>
        <v>#ERROR!</v>
      </c>
      <c r="H160" s="13" t="str">
        <f>VLOOKUP(A160,[1]Hoja1!$B$1:$F$126,2,0)</f>
        <v>#ERROR!</v>
      </c>
      <c r="I160" s="13" t="str">
        <f t="shared" si="215"/>
        <v>#ERROR!</v>
      </c>
      <c r="J160" s="13" t="str">
        <f t="shared" si="216"/>
        <v>#ERROR!</v>
      </c>
      <c r="K160" s="13">
        <v>0.0</v>
      </c>
      <c r="L160" s="13" t="str">
        <f>VLOOKUP(A160,[1]Hoja1!$B$1:$F$126,5,0)</f>
        <v>#ERROR!</v>
      </c>
      <c r="M160" s="11" t="str">
        <f>VLOOKUP(A160,[1]Hoja1!$B$1:$F$126,4,0)</f>
        <v>#ERROR!</v>
      </c>
      <c r="N160" s="13"/>
      <c r="O160" s="13" t="str">
        <f t="shared" si="217"/>
        <v>#ERROR!</v>
      </c>
      <c r="P160" s="11" t="str">
        <f>+ROUND(O160,0)</f>
        <v>#ERROR!</v>
      </c>
      <c r="Q160" s="13" t="str">
        <f>+K160+P160</f>
        <v>#ERROR!</v>
      </c>
      <c r="R160" s="11"/>
      <c r="S160" s="11" t="str">
        <f t="shared" si="220"/>
        <v>#ERROR!</v>
      </c>
    </row>
    <row r="161" ht="15.75" customHeight="1" outlineLevel="1">
      <c r="A161" s="14" t="s">
        <v>104</v>
      </c>
      <c r="B161" s="12"/>
      <c r="C161" s="11"/>
      <c r="D161" s="13">
        <f t="shared" ref="D161:F161" si="221">SUBTOTAL(9,D156:D160)</f>
        <v>36577229</v>
      </c>
      <c r="E161" s="13">
        <f t="shared" si="221"/>
        <v>1676018</v>
      </c>
      <c r="F161" s="13">
        <f t="shared" si="221"/>
        <v>1</v>
      </c>
      <c r="G161" s="13"/>
      <c r="H161" s="13"/>
      <c r="I161" s="13"/>
      <c r="J161" s="13" t="str">
        <f t="shared" ref="J161:L161" si="222">SUBTOTAL(9,J156:J160)</f>
        <v>#ERROR!</v>
      </c>
      <c r="K161" s="13">
        <f t="shared" si="222"/>
        <v>0</v>
      </c>
      <c r="L161" s="13" t="str">
        <f t="shared" si="222"/>
        <v>#ERROR!</v>
      </c>
      <c r="M161" s="11"/>
      <c r="N161" s="13"/>
      <c r="O161" s="13" t="str">
        <f t="shared" ref="O161:Q161" si="223">SUBTOTAL(9,O156:O160)</f>
        <v>#ERROR!</v>
      </c>
      <c r="P161" s="11" t="str">
        <f t="shared" si="223"/>
        <v>#ERROR!</v>
      </c>
      <c r="Q161" s="13" t="str">
        <f t="shared" si="223"/>
        <v>#ERROR!</v>
      </c>
      <c r="R161" s="11"/>
      <c r="S161" s="11" t="str">
        <f>SUBTOTAL(9,S156:S160)</f>
        <v>#ERROR!</v>
      </c>
    </row>
    <row r="162" ht="15.75" customHeight="1" outlineLevel="2">
      <c r="A162" s="11" t="s">
        <v>105</v>
      </c>
      <c r="B162" s="12" t="s">
        <v>20</v>
      </c>
      <c r="C162" s="11" t="s">
        <v>21</v>
      </c>
      <c r="D162" s="13">
        <v>1.84314128E7</v>
      </c>
      <c r="E162" s="13">
        <v>888383.63</v>
      </c>
      <c r="F162" s="13">
        <f>+D162/D167</f>
        <v>0.6951092049</v>
      </c>
      <c r="G162" s="13" t="str">
        <f>VLOOKUP(A162,[1]Hoja1!$B$1:$F$126,3,0)</f>
        <v>#ERROR!</v>
      </c>
      <c r="H162" s="13" t="str">
        <f>VLOOKUP(A162,[1]Hoja1!$B$1:$F$126,2,0)</f>
        <v>#ERROR!</v>
      </c>
      <c r="I162" s="13" t="str">
        <f t="shared" ref="I162:I166" si="224">+G162/11</f>
        <v>#ERROR!</v>
      </c>
      <c r="J162" s="13" t="str">
        <f t="shared" ref="J162:J166" si="225">+F162*I162</f>
        <v>#ERROR!</v>
      </c>
      <c r="K162" s="13">
        <v>0.0</v>
      </c>
      <c r="L162" s="13" t="str">
        <f>VLOOKUP(A162,[1]Hoja1!$B$1:$F$126,5,0)</f>
        <v>#ERROR!</v>
      </c>
      <c r="M162" s="11" t="str">
        <f>VLOOKUP(A162,[1]Hoja1!$B$1:$F$126,4,0)</f>
        <v>#ERROR!</v>
      </c>
      <c r="N162" s="13"/>
      <c r="O162" s="13" t="str">
        <f t="shared" ref="O162:O166" si="226">+D162-J162</f>
        <v>#ERROR!</v>
      </c>
      <c r="P162" s="11" t="str">
        <f t="shared" ref="P162:P166" si="227">+ROUND(O162,0)</f>
        <v>#ERROR!</v>
      </c>
      <c r="Q162" s="13" t="str">
        <f t="shared" ref="Q162:Q166" si="228">+K162+P162</f>
        <v>#ERROR!</v>
      </c>
      <c r="R162" s="11"/>
      <c r="S162" s="11" t="str">
        <f t="shared" ref="S162:S166" si="229">+P162</f>
        <v>#ERROR!</v>
      </c>
    </row>
    <row r="163" ht="15.75" customHeight="1" outlineLevel="2">
      <c r="A163" s="11" t="s">
        <v>105</v>
      </c>
      <c r="B163" s="12" t="s">
        <v>46</v>
      </c>
      <c r="C163" s="11" t="s">
        <v>47</v>
      </c>
      <c r="D163" s="13">
        <v>3641296.54</v>
      </c>
      <c r="E163" s="13">
        <v>175508.42</v>
      </c>
      <c r="F163" s="13">
        <f>+D163/D167</f>
        <v>0.1373252702</v>
      </c>
      <c r="G163" s="13" t="str">
        <f>VLOOKUP(A163,[1]Hoja1!$B$1:$F$126,3,0)</f>
        <v>#ERROR!</v>
      </c>
      <c r="H163" s="13" t="str">
        <f>VLOOKUP(A163,[1]Hoja1!$B$1:$F$126,2,0)</f>
        <v>#ERROR!</v>
      </c>
      <c r="I163" s="13" t="str">
        <f t="shared" si="224"/>
        <v>#ERROR!</v>
      </c>
      <c r="J163" s="13" t="str">
        <f t="shared" si="225"/>
        <v>#ERROR!</v>
      </c>
      <c r="K163" s="13">
        <v>0.0</v>
      </c>
      <c r="L163" s="13" t="str">
        <f>VLOOKUP(A163,[1]Hoja1!$B$1:$F$126,5,0)</f>
        <v>#ERROR!</v>
      </c>
      <c r="M163" s="11" t="str">
        <f>VLOOKUP(A163,[1]Hoja1!$B$1:$F$126,4,0)</f>
        <v>#ERROR!</v>
      </c>
      <c r="N163" s="13"/>
      <c r="O163" s="13" t="str">
        <f t="shared" si="226"/>
        <v>#ERROR!</v>
      </c>
      <c r="P163" s="11" t="str">
        <f t="shared" si="227"/>
        <v>#ERROR!</v>
      </c>
      <c r="Q163" s="13" t="str">
        <f t="shared" si="228"/>
        <v>#ERROR!</v>
      </c>
      <c r="R163" s="11"/>
      <c r="S163" s="11" t="str">
        <f t="shared" si="229"/>
        <v>#ERROR!</v>
      </c>
    </row>
    <row r="164" ht="15.75" customHeight="1" outlineLevel="2">
      <c r="A164" s="11" t="s">
        <v>105</v>
      </c>
      <c r="B164" s="12" t="s">
        <v>32</v>
      </c>
      <c r="C164" s="11" t="s">
        <v>33</v>
      </c>
      <c r="D164" s="13">
        <v>314987.78</v>
      </c>
      <c r="E164" s="13">
        <v>15182.23</v>
      </c>
      <c r="F164" s="13">
        <f>+D164/D167</f>
        <v>0.0118792253</v>
      </c>
      <c r="G164" s="13" t="str">
        <f>VLOOKUP(A164,[1]Hoja1!$B$1:$F$126,3,0)</f>
        <v>#ERROR!</v>
      </c>
      <c r="H164" s="13" t="str">
        <f>VLOOKUP(A164,[1]Hoja1!$B$1:$F$126,2,0)</f>
        <v>#ERROR!</v>
      </c>
      <c r="I164" s="13" t="str">
        <f t="shared" si="224"/>
        <v>#ERROR!</v>
      </c>
      <c r="J164" s="13" t="str">
        <f t="shared" si="225"/>
        <v>#ERROR!</v>
      </c>
      <c r="K164" s="13">
        <v>0.0</v>
      </c>
      <c r="L164" s="13" t="str">
        <f>VLOOKUP(A164,[1]Hoja1!$B$1:$F$126,5,0)</f>
        <v>#ERROR!</v>
      </c>
      <c r="M164" s="11" t="str">
        <f>VLOOKUP(A164,[1]Hoja1!$B$1:$F$126,4,0)</f>
        <v>#ERROR!</v>
      </c>
      <c r="N164" s="13"/>
      <c r="O164" s="13" t="str">
        <f t="shared" si="226"/>
        <v>#ERROR!</v>
      </c>
      <c r="P164" s="11" t="str">
        <f t="shared" si="227"/>
        <v>#ERROR!</v>
      </c>
      <c r="Q164" s="13" t="str">
        <f t="shared" si="228"/>
        <v>#ERROR!</v>
      </c>
      <c r="R164" s="11"/>
      <c r="S164" s="11" t="str">
        <f t="shared" si="229"/>
        <v>#ERROR!</v>
      </c>
    </row>
    <row r="165" ht="15.75" customHeight="1" outlineLevel="2">
      <c r="A165" s="11" t="s">
        <v>105</v>
      </c>
      <c r="B165" s="12" t="s">
        <v>42</v>
      </c>
      <c r="C165" s="11" t="s">
        <v>43</v>
      </c>
      <c r="D165" s="13">
        <v>314456.47</v>
      </c>
      <c r="E165" s="13">
        <v>15156.62</v>
      </c>
      <c r="F165" s="13">
        <f>+D165/D167</f>
        <v>0.01185918785</v>
      </c>
      <c r="G165" s="13" t="str">
        <f>VLOOKUP(A165,[1]Hoja1!$B$1:$F$126,3,0)</f>
        <v>#ERROR!</v>
      </c>
      <c r="H165" s="13" t="str">
        <f>VLOOKUP(A165,[1]Hoja1!$B$1:$F$126,2,0)</f>
        <v>#ERROR!</v>
      </c>
      <c r="I165" s="13" t="str">
        <f t="shared" si="224"/>
        <v>#ERROR!</v>
      </c>
      <c r="J165" s="13" t="str">
        <f t="shared" si="225"/>
        <v>#ERROR!</v>
      </c>
      <c r="K165" s="13">
        <v>0.0</v>
      </c>
      <c r="L165" s="13" t="str">
        <f>VLOOKUP(A165,[1]Hoja1!$B$1:$F$126,5,0)</f>
        <v>#ERROR!</v>
      </c>
      <c r="M165" s="11" t="str">
        <f>VLOOKUP(A165,[1]Hoja1!$B$1:$F$126,4,0)</f>
        <v>#ERROR!</v>
      </c>
      <c r="N165" s="13"/>
      <c r="O165" s="13" t="str">
        <f t="shared" si="226"/>
        <v>#ERROR!</v>
      </c>
      <c r="P165" s="11" t="str">
        <f t="shared" si="227"/>
        <v>#ERROR!</v>
      </c>
      <c r="Q165" s="13" t="str">
        <f t="shared" si="228"/>
        <v>#ERROR!</v>
      </c>
      <c r="R165" s="11"/>
      <c r="S165" s="11" t="str">
        <f t="shared" si="229"/>
        <v>#ERROR!</v>
      </c>
    </row>
    <row r="166" ht="15.75" customHeight="1" outlineLevel="2">
      <c r="A166" s="11" t="s">
        <v>105</v>
      </c>
      <c r="B166" s="12" t="s">
        <v>60</v>
      </c>
      <c r="C166" s="11" t="s">
        <v>61</v>
      </c>
      <c r="D166" s="13">
        <v>3813698.41</v>
      </c>
      <c r="E166" s="13">
        <v>183818.1</v>
      </c>
      <c r="F166" s="13">
        <f>+D166/D167</f>
        <v>0.1438271118</v>
      </c>
      <c r="G166" s="13" t="str">
        <f>VLOOKUP(A166,[1]Hoja1!$B$1:$F$126,3,0)</f>
        <v>#ERROR!</v>
      </c>
      <c r="H166" s="13" t="str">
        <f>VLOOKUP(A166,[1]Hoja1!$B$1:$F$126,2,0)</f>
        <v>#ERROR!</v>
      </c>
      <c r="I166" s="13" t="str">
        <f t="shared" si="224"/>
        <v>#ERROR!</v>
      </c>
      <c r="J166" s="13" t="str">
        <f t="shared" si="225"/>
        <v>#ERROR!</v>
      </c>
      <c r="K166" s="13">
        <v>0.0</v>
      </c>
      <c r="L166" s="13" t="str">
        <f>VLOOKUP(A166,[1]Hoja1!$B$1:$F$126,5,0)</f>
        <v>#ERROR!</v>
      </c>
      <c r="M166" s="11" t="str">
        <f>VLOOKUP(A166,[1]Hoja1!$B$1:$F$126,4,0)</f>
        <v>#ERROR!</v>
      </c>
      <c r="N166" s="13"/>
      <c r="O166" s="13" t="str">
        <f t="shared" si="226"/>
        <v>#ERROR!</v>
      </c>
      <c r="P166" s="11" t="str">
        <f t="shared" si="227"/>
        <v>#ERROR!</v>
      </c>
      <c r="Q166" s="13" t="str">
        <f t="shared" si="228"/>
        <v>#ERROR!</v>
      </c>
      <c r="R166" s="11"/>
      <c r="S166" s="11" t="str">
        <f t="shared" si="229"/>
        <v>#ERROR!</v>
      </c>
    </row>
    <row r="167" ht="15.75" customHeight="1" outlineLevel="1">
      <c r="A167" s="14" t="s">
        <v>106</v>
      </c>
      <c r="B167" s="12"/>
      <c r="C167" s="11"/>
      <c r="D167" s="13">
        <f t="shared" ref="D167:F167" si="230">SUBTOTAL(9,D162:D166)</f>
        <v>26515852</v>
      </c>
      <c r="E167" s="13">
        <f t="shared" si="230"/>
        <v>1278049</v>
      </c>
      <c r="F167" s="13">
        <f t="shared" si="230"/>
        <v>1</v>
      </c>
      <c r="G167" s="13"/>
      <c r="H167" s="13"/>
      <c r="I167" s="13"/>
      <c r="J167" s="13" t="str">
        <f>SUBTOTAL(9,J162:J166)</f>
        <v>#ERROR!</v>
      </c>
      <c r="K167" s="13">
        <v>0.0</v>
      </c>
      <c r="L167" s="13" t="str">
        <f>SUBTOTAL(9,L162:L166)</f>
        <v>#ERROR!</v>
      </c>
      <c r="M167" s="11"/>
      <c r="N167" s="13"/>
      <c r="O167" s="13" t="str">
        <f t="shared" ref="O167:Q167" si="231">SUBTOTAL(9,O162:O166)</f>
        <v>#ERROR!</v>
      </c>
      <c r="P167" s="11" t="str">
        <f t="shared" si="231"/>
        <v>#ERROR!</v>
      </c>
      <c r="Q167" s="13" t="str">
        <f t="shared" si="231"/>
        <v>#ERROR!</v>
      </c>
      <c r="R167" s="11"/>
      <c r="S167" s="11" t="str">
        <f>SUBTOTAL(9,S162:S166)</f>
        <v>#ERROR!</v>
      </c>
    </row>
    <row r="168" ht="15.75" customHeight="1" outlineLevel="2">
      <c r="A168" s="11" t="s">
        <v>107</v>
      </c>
      <c r="B168" s="12" t="s">
        <v>46</v>
      </c>
      <c r="C168" s="11" t="s">
        <v>47</v>
      </c>
      <c r="D168" s="13">
        <v>3.074305185E7</v>
      </c>
      <c r="E168" s="13">
        <v>1429109.99</v>
      </c>
      <c r="F168" s="13">
        <f>+D168/D173</f>
        <v>0.192892595</v>
      </c>
      <c r="G168" s="13" t="str">
        <f>VLOOKUP(A168,[1]Hoja1!$B$1:$F$126,3,0)</f>
        <v>#ERROR!</v>
      </c>
      <c r="H168" s="13" t="str">
        <f>VLOOKUP(A168,[1]Hoja1!$B$1:$F$126,2,0)</f>
        <v>#ERROR!</v>
      </c>
      <c r="I168" s="13" t="str">
        <f t="shared" ref="I168:I172" si="232">+G168/11</f>
        <v>#ERROR!</v>
      </c>
      <c r="J168" s="13" t="str">
        <f t="shared" ref="J168:J172" si="233">+F168*I168</f>
        <v>#ERROR!</v>
      </c>
      <c r="K168" s="13">
        <v>0.0</v>
      </c>
      <c r="L168" s="13" t="str">
        <f>VLOOKUP(A168,[1]Hoja1!$B$1:$F$126,5,0)</f>
        <v>#ERROR!</v>
      </c>
      <c r="M168" s="11" t="str">
        <f>VLOOKUP(A168,[1]Hoja1!$B$1:$F$126,4,0)</f>
        <v>#ERROR!</v>
      </c>
      <c r="N168" s="13"/>
      <c r="O168" s="13" t="str">
        <f t="shared" ref="O168:O172" si="234">+D168-J168</f>
        <v>#ERROR!</v>
      </c>
      <c r="P168" s="11" t="str">
        <f t="shared" ref="P168:P170" si="235">+ROUND(O168,0)</f>
        <v>#ERROR!</v>
      </c>
      <c r="Q168" s="13" t="str">
        <f t="shared" ref="Q168:Q170" si="236">+K168+P168</f>
        <v>#ERROR!</v>
      </c>
      <c r="R168" s="11"/>
      <c r="S168" s="11" t="str">
        <f t="shared" ref="S168:S170" si="237">+P168</f>
        <v>#ERROR!</v>
      </c>
    </row>
    <row r="169" ht="15.75" customHeight="1" outlineLevel="2">
      <c r="A169" s="11" t="s">
        <v>107</v>
      </c>
      <c r="B169" s="12" t="s">
        <v>74</v>
      </c>
      <c r="C169" s="11" t="s">
        <v>75</v>
      </c>
      <c r="D169" s="13">
        <v>1.014586538E7</v>
      </c>
      <c r="E169" s="13">
        <v>471636.9</v>
      </c>
      <c r="F169" s="13">
        <f>+D169/D173</f>
        <v>0.06365868656</v>
      </c>
      <c r="G169" s="13" t="str">
        <f>VLOOKUP(A169,[1]Hoja1!$B$1:$F$126,3,0)</f>
        <v>#ERROR!</v>
      </c>
      <c r="H169" s="13" t="str">
        <f>VLOOKUP(A169,[1]Hoja1!$B$1:$F$126,2,0)</f>
        <v>#ERROR!</v>
      </c>
      <c r="I169" s="13" t="str">
        <f t="shared" si="232"/>
        <v>#ERROR!</v>
      </c>
      <c r="J169" s="13" t="str">
        <f t="shared" si="233"/>
        <v>#ERROR!</v>
      </c>
      <c r="K169" s="13">
        <v>0.0</v>
      </c>
      <c r="L169" s="13" t="str">
        <f>VLOOKUP(A169,[1]Hoja1!$B$1:$F$126,5,0)</f>
        <v>#ERROR!</v>
      </c>
      <c r="M169" s="11" t="str">
        <f>VLOOKUP(A169,[1]Hoja1!$B$1:$F$126,4,0)</f>
        <v>#ERROR!</v>
      </c>
      <c r="N169" s="13"/>
      <c r="O169" s="13" t="str">
        <f t="shared" si="234"/>
        <v>#ERROR!</v>
      </c>
      <c r="P169" s="11" t="str">
        <f t="shared" si="235"/>
        <v>#ERROR!</v>
      </c>
      <c r="Q169" s="13" t="str">
        <f t="shared" si="236"/>
        <v>#ERROR!</v>
      </c>
      <c r="R169" s="11"/>
      <c r="S169" s="11" t="str">
        <f t="shared" si="237"/>
        <v>#ERROR!</v>
      </c>
    </row>
    <row r="170" ht="15.75" customHeight="1" outlineLevel="2">
      <c r="A170" s="11" t="s">
        <v>107</v>
      </c>
      <c r="B170" s="12" t="s">
        <v>32</v>
      </c>
      <c r="C170" s="11" t="s">
        <v>33</v>
      </c>
      <c r="D170" s="13">
        <v>282885.88</v>
      </c>
      <c r="E170" s="13">
        <v>13150.13</v>
      </c>
      <c r="F170" s="13">
        <f>+D170/D173</f>
        <v>0.001774924355</v>
      </c>
      <c r="G170" s="13" t="str">
        <f>VLOOKUP(A170,[1]Hoja1!$B$1:$F$126,3,0)</f>
        <v>#ERROR!</v>
      </c>
      <c r="H170" s="13" t="str">
        <f>VLOOKUP(A170,[1]Hoja1!$B$1:$F$126,2,0)</f>
        <v>#ERROR!</v>
      </c>
      <c r="I170" s="13" t="str">
        <f t="shared" si="232"/>
        <v>#ERROR!</v>
      </c>
      <c r="J170" s="13" t="str">
        <f t="shared" si="233"/>
        <v>#ERROR!</v>
      </c>
      <c r="K170" s="13">
        <v>0.0</v>
      </c>
      <c r="L170" s="13" t="str">
        <f>VLOOKUP(A170,[1]Hoja1!$B$1:$F$126,5,0)</f>
        <v>#ERROR!</v>
      </c>
      <c r="M170" s="11" t="str">
        <f>VLOOKUP(A170,[1]Hoja1!$B$1:$F$126,4,0)</f>
        <v>#ERROR!</v>
      </c>
      <c r="N170" s="13"/>
      <c r="O170" s="13" t="str">
        <f t="shared" si="234"/>
        <v>#ERROR!</v>
      </c>
      <c r="P170" s="11" t="str">
        <f t="shared" si="235"/>
        <v>#ERROR!</v>
      </c>
      <c r="Q170" s="13" t="str">
        <f t="shared" si="236"/>
        <v>#ERROR!</v>
      </c>
      <c r="R170" s="11"/>
      <c r="S170" s="11" t="str">
        <f t="shared" si="237"/>
        <v>#ERROR!</v>
      </c>
    </row>
    <row r="171" ht="15.75" customHeight="1" outlineLevel="2">
      <c r="A171" s="11" t="s">
        <v>107</v>
      </c>
      <c r="B171" s="12" t="s">
        <v>42</v>
      </c>
      <c r="C171" s="11" t="s">
        <v>43</v>
      </c>
      <c r="D171" s="13">
        <v>23140.86</v>
      </c>
      <c r="E171" s="13">
        <v>1075.72</v>
      </c>
      <c r="F171" s="13">
        <f>+D171/D173</f>
        <v>0.0001451938005</v>
      </c>
      <c r="G171" s="13" t="str">
        <f>VLOOKUP(A171,[1]Hoja1!$B$1:$F$126,3,0)</f>
        <v>#ERROR!</v>
      </c>
      <c r="H171" s="13" t="str">
        <f>VLOOKUP(A171,[1]Hoja1!$B$1:$F$126,2,0)</f>
        <v>#ERROR!</v>
      </c>
      <c r="I171" s="13" t="str">
        <f t="shared" si="232"/>
        <v>#ERROR!</v>
      </c>
      <c r="J171" s="13" t="str">
        <f t="shared" si="233"/>
        <v>#ERROR!</v>
      </c>
      <c r="K171" s="13">
        <v>0.0</v>
      </c>
      <c r="L171" s="13" t="str">
        <f>VLOOKUP(A171,[1]Hoja1!$B$1:$F$126,5,0)</f>
        <v>#ERROR!</v>
      </c>
      <c r="M171" s="11" t="str">
        <f>VLOOKUP(A171,[1]Hoja1!$B$1:$F$126,4,0)</f>
        <v>#ERROR!</v>
      </c>
      <c r="N171" s="13"/>
      <c r="O171" s="13" t="str">
        <f t="shared" si="234"/>
        <v>#ERROR!</v>
      </c>
      <c r="P171" s="11"/>
      <c r="Q171" s="13" t="str">
        <f>+K171+R171</f>
        <v>#ERROR!</v>
      </c>
      <c r="R171" s="11" t="str">
        <f>+ROUND(O171,0)</f>
        <v>#ERROR!</v>
      </c>
      <c r="S171" s="11">
        <v>0.0</v>
      </c>
    </row>
    <row r="172" ht="15.75" customHeight="1" outlineLevel="2">
      <c r="A172" s="11" t="s">
        <v>107</v>
      </c>
      <c r="B172" s="12" t="s">
        <v>48</v>
      </c>
      <c r="C172" s="11" t="s">
        <v>49</v>
      </c>
      <c r="D172" s="13">
        <v>1.1818417503E8</v>
      </c>
      <c r="E172" s="13">
        <v>5493865.26</v>
      </c>
      <c r="F172" s="13">
        <f>+D172/D173</f>
        <v>0.7415286003</v>
      </c>
      <c r="G172" s="13" t="str">
        <f>VLOOKUP(A172,[1]Hoja1!$B$1:$F$126,3,0)</f>
        <v>#ERROR!</v>
      </c>
      <c r="H172" s="13" t="str">
        <f>VLOOKUP(A172,[1]Hoja1!$B$1:$F$126,2,0)</f>
        <v>#ERROR!</v>
      </c>
      <c r="I172" s="13" t="str">
        <f t="shared" si="232"/>
        <v>#ERROR!</v>
      </c>
      <c r="J172" s="13" t="str">
        <f t="shared" si="233"/>
        <v>#ERROR!</v>
      </c>
      <c r="K172" s="13">
        <v>0.0</v>
      </c>
      <c r="L172" s="13" t="str">
        <f>VLOOKUP(A172,[1]Hoja1!$B$1:$F$126,5,0)</f>
        <v>#ERROR!</v>
      </c>
      <c r="M172" s="11" t="str">
        <f>VLOOKUP(A172,[1]Hoja1!$B$1:$F$126,4,0)</f>
        <v>#ERROR!</v>
      </c>
      <c r="N172" s="13"/>
      <c r="O172" s="13" t="str">
        <f t="shared" si="234"/>
        <v>#ERROR!</v>
      </c>
      <c r="P172" s="11" t="str">
        <f>+ROUND(O172,0)</f>
        <v>#ERROR!</v>
      </c>
      <c r="Q172" s="13" t="str">
        <f>+K172+P172</f>
        <v>#ERROR!</v>
      </c>
      <c r="R172" s="11"/>
      <c r="S172" s="11" t="str">
        <f>+P172</f>
        <v>#ERROR!</v>
      </c>
    </row>
    <row r="173" ht="15.75" customHeight="1" outlineLevel="1">
      <c r="A173" s="14" t="s">
        <v>108</v>
      </c>
      <c r="B173" s="12"/>
      <c r="C173" s="11"/>
      <c r="D173" s="13">
        <f t="shared" ref="D173:F173" si="238">SUBTOTAL(9,D168:D172)</f>
        <v>159379119</v>
      </c>
      <c r="E173" s="13">
        <f t="shared" si="238"/>
        <v>7408838</v>
      </c>
      <c r="F173" s="13">
        <f t="shared" si="238"/>
        <v>1</v>
      </c>
      <c r="G173" s="13"/>
      <c r="H173" s="13"/>
      <c r="I173" s="13"/>
      <c r="J173" s="13" t="str">
        <f>SUBTOTAL(9,J168:J172)</f>
        <v>#ERROR!</v>
      </c>
      <c r="K173" s="13">
        <v>0.0</v>
      </c>
      <c r="L173" s="13" t="str">
        <f>SUBTOTAL(9,L168:L172)</f>
        <v>#ERROR!</v>
      </c>
      <c r="M173" s="11"/>
      <c r="N173" s="13"/>
      <c r="O173" s="13" t="str">
        <f t="shared" ref="O173:Q173" si="239">SUBTOTAL(9,O168:O172)</f>
        <v>#ERROR!</v>
      </c>
      <c r="P173" s="11" t="str">
        <f t="shared" si="239"/>
        <v>#ERROR!</v>
      </c>
      <c r="Q173" s="13" t="str">
        <f t="shared" si="239"/>
        <v>#ERROR!</v>
      </c>
      <c r="R173" s="11"/>
      <c r="S173" s="11" t="str">
        <f>SUBTOTAL(9,S168:S172)</f>
        <v>#ERROR!</v>
      </c>
    </row>
    <row r="174" ht="15.75" customHeight="1" outlineLevel="2">
      <c r="A174" s="11" t="s">
        <v>109</v>
      </c>
      <c r="B174" s="12" t="s">
        <v>20</v>
      </c>
      <c r="C174" s="11" t="s">
        <v>21</v>
      </c>
      <c r="D174" s="13">
        <v>6.542593597E7</v>
      </c>
      <c r="E174" s="13">
        <v>4107533.27</v>
      </c>
      <c r="F174" s="13">
        <f>+D174/D177</f>
        <v>0.9963856955</v>
      </c>
      <c r="G174" s="13" t="str">
        <f>VLOOKUP(A174,[1]Hoja1!$B$1:$F$126,3,0)</f>
        <v>#ERROR!</v>
      </c>
      <c r="H174" s="13" t="str">
        <f>VLOOKUP(A174,[1]Hoja1!$B$1:$F$126,2,0)</f>
        <v>#ERROR!</v>
      </c>
      <c r="I174" s="13" t="str">
        <f t="shared" ref="I174:I176" si="240">+G174/11</f>
        <v>#ERROR!</v>
      </c>
      <c r="J174" s="13" t="str">
        <f t="shared" ref="J174:J176" si="241">+F174*I174</f>
        <v>#ERROR!</v>
      </c>
      <c r="K174" s="13">
        <v>0.0</v>
      </c>
      <c r="L174" s="13" t="str">
        <f>VLOOKUP(A174,[1]Hoja1!$B$1:$F$126,5,0)</f>
        <v>#ERROR!</v>
      </c>
      <c r="M174" s="11" t="str">
        <f>VLOOKUP(A174,[1]Hoja1!$B$1:$F$126,4,0)</f>
        <v>#ERROR!</v>
      </c>
      <c r="N174" s="13"/>
      <c r="O174" s="13" t="str">
        <f t="shared" ref="O174:O176" si="242">+D174-J174</f>
        <v>#ERROR!</v>
      </c>
      <c r="P174" s="11" t="str">
        <f t="shared" ref="P174:P175" si="243">+ROUND(O174,0)</f>
        <v>#ERROR!</v>
      </c>
      <c r="Q174" s="13" t="str">
        <f t="shared" ref="Q174:Q175" si="244">+K174+P174</f>
        <v>#ERROR!</v>
      </c>
      <c r="R174" s="11"/>
      <c r="S174" s="11" t="str">
        <f t="shared" ref="S174:S176" si="245">+P174</f>
        <v>#ERROR!</v>
      </c>
    </row>
    <row r="175" ht="15.75" customHeight="1" outlineLevel="2">
      <c r="A175" s="11" t="s">
        <v>109</v>
      </c>
      <c r="B175" s="12" t="s">
        <v>32</v>
      </c>
      <c r="C175" s="11" t="s">
        <v>33</v>
      </c>
      <c r="D175" s="13">
        <v>215105.48</v>
      </c>
      <c r="E175" s="13">
        <v>13504.63</v>
      </c>
      <c r="F175" s="13">
        <f>+D175/D177</f>
        <v>0.003275887767</v>
      </c>
      <c r="G175" s="13" t="str">
        <f>VLOOKUP(A175,[1]Hoja1!$B$1:$F$126,3,0)</f>
        <v>#ERROR!</v>
      </c>
      <c r="H175" s="13" t="str">
        <f>VLOOKUP(A175,[1]Hoja1!$B$1:$F$126,2,0)</f>
        <v>#ERROR!</v>
      </c>
      <c r="I175" s="13" t="str">
        <f t="shared" si="240"/>
        <v>#ERROR!</v>
      </c>
      <c r="J175" s="13" t="str">
        <f t="shared" si="241"/>
        <v>#ERROR!</v>
      </c>
      <c r="K175" s="13">
        <v>0.0</v>
      </c>
      <c r="L175" s="13" t="str">
        <f>VLOOKUP(A175,[1]Hoja1!$B$1:$F$126,5,0)</f>
        <v>#ERROR!</v>
      </c>
      <c r="M175" s="11" t="str">
        <f>VLOOKUP(A175,[1]Hoja1!$B$1:$F$126,4,0)</f>
        <v>#ERROR!</v>
      </c>
      <c r="N175" s="13"/>
      <c r="O175" s="13" t="str">
        <f t="shared" si="242"/>
        <v>#ERROR!</v>
      </c>
      <c r="P175" s="11" t="str">
        <f t="shared" si="243"/>
        <v>#ERROR!</v>
      </c>
      <c r="Q175" s="13" t="str">
        <f t="shared" si="244"/>
        <v>#ERROR!</v>
      </c>
      <c r="R175" s="11"/>
      <c r="S175" s="11" t="str">
        <f t="shared" si="245"/>
        <v>#ERROR!</v>
      </c>
    </row>
    <row r="176" ht="15.75" customHeight="1" outlineLevel="2">
      <c r="A176" s="11" t="s">
        <v>109</v>
      </c>
      <c r="B176" s="12" t="s">
        <v>42</v>
      </c>
      <c r="C176" s="11" t="s">
        <v>43</v>
      </c>
      <c r="D176" s="13">
        <v>22221.55</v>
      </c>
      <c r="E176" s="13">
        <v>1395.1</v>
      </c>
      <c r="F176" s="13">
        <f>+D176/D177</f>
        <v>0.0003384167796</v>
      </c>
      <c r="G176" s="13" t="str">
        <f>VLOOKUP(A176,[1]Hoja1!$B$1:$F$126,3,0)</f>
        <v>#ERROR!</v>
      </c>
      <c r="H176" s="13" t="str">
        <f>VLOOKUP(A176,[1]Hoja1!$B$1:$F$126,2,0)</f>
        <v>#ERROR!</v>
      </c>
      <c r="I176" s="13" t="str">
        <f t="shared" si="240"/>
        <v>#ERROR!</v>
      </c>
      <c r="J176" s="13" t="str">
        <f t="shared" si="241"/>
        <v>#ERROR!</v>
      </c>
      <c r="K176" s="13">
        <v>0.0</v>
      </c>
      <c r="L176" s="13" t="str">
        <f>VLOOKUP(A176,[1]Hoja1!$B$1:$F$126,5,0)</f>
        <v>#ERROR!</v>
      </c>
      <c r="M176" s="11" t="str">
        <f>VLOOKUP(A176,[1]Hoja1!$B$1:$F$126,4,0)</f>
        <v>#ERROR!</v>
      </c>
      <c r="N176" s="13"/>
      <c r="O176" s="13" t="str">
        <f t="shared" si="242"/>
        <v>#ERROR!</v>
      </c>
      <c r="P176" s="11"/>
      <c r="Q176" s="13" t="str">
        <f>+K176+R176</f>
        <v>#ERROR!</v>
      </c>
      <c r="R176" s="11" t="str">
        <f>+ROUND(O176,0)</f>
        <v>#ERROR!</v>
      </c>
      <c r="S176" s="11" t="str">
        <f t="shared" si="245"/>
        <v/>
      </c>
    </row>
    <row r="177" ht="15.75" customHeight="1" outlineLevel="1">
      <c r="A177" s="14" t="s">
        <v>110</v>
      </c>
      <c r="B177" s="12"/>
      <c r="C177" s="11"/>
      <c r="D177" s="13">
        <f t="shared" ref="D177:F177" si="246">SUBTOTAL(9,D174:D176)</f>
        <v>65663263</v>
      </c>
      <c r="E177" s="13">
        <f t="shared" si="246"/>
        <v>4122433</v>
      </c>
      <c r="F177" s="13">
        <f t="shared" si="246"/>
        <v>1</v>
      </c>
      <c r="G177" s="13"/>
      <c r="H177" s="13"/>
      <c r="I177" s="13"/>
      <c r="J177" s="13" t="str">
        <f>SUBTOTAL(9,J174:J176)</f>
        <v>#ERROR!</v>
      </c>
      <c r="K177" s="13">
        <v>0.0</v>
      </c>
      <c r="L177" s="13" t="str">
        <f>SUBTOTAL(9,L174:L176)</f>
        <v>#ERROR!</v>
      </c>
      <c r="M177" s="11"/>
      <c r="N177" s="13"/>
      <c r="O177" s="13" t="str">
        <f t="shared" ref="O177:Q177" si="247">SUBTOTAL(9,O174:O176)</f>
        <v>#ERROR!</v>
      </c>
      <c r="P177" s="11" t="str">
        <f t="shared" si="247"/>
        <v>#ERROR!</v>
      </c>
      <c r="Q177" s="13" t="str">
        <f t="shared" si="247"/>
        <v>#ERROR!</v>
      </c>
      <c r="R177" s="11"/>
      <c r="S177" s="11" t="str">
        <f>SUBTOTAL(9,S174:S176)</f>
        <v>#ERROR!</v>
      </c>
    </row>
    <row r="178" ht="15.75" customHeight="1" outlineLevel="2">
      <c r="A178" s="11" t="s">
        <v>111</v>
      </c>
      <c r="B178" s="12" t="s">
        <v>20</v>
      </c>
      <c r="C178" s="11" t="s">
        <v>21</v>
      </c>
      <c r="D178" s="13">
        <v>1.4700120902E8</v>
      </c>
      <c r="E178" s="13">
        <v>3.954316678E7</v>
      </c>
      <c r="F178" s="13">
        <f>+D178/D187</f>
        <v>0.9851417388</v>
      </c>
      <c r="G178" s="13" t="str">
        <f>VLOOKUP(A178,[1]Hoja1!$B$1:$F$126,3,0)</f>
        <v>#ERROR!</v>
      </c>
      <c r="H178" s="13" t="str">
        <f>VLOOKUP(A178,[1]Hoja1!$B$1:$F$126,2,0)</f>
        <v>#ERROR!</v>
      </c>
      <c r="I178" s="13" t="str">
        <f t="shared" ref="I178:I186" si="248">+G178/11</f>
        <v>#ERROR!</v>
      </c>
      <c r="J178" s="13" t="str">
        <f t="shared" ref="J178:J184" si="249">+F178*I178</f>
        <v>#ERROR!</v>
      </c>
      <c r="K178" s="13" t="str">
        <f t="shared" ref="K178:K183" si="250">+D178-P178</f>
        <v>#ERROR!</v>
      </c>
      <c r="L178" s="13" t="str">
        <f>VLOOKUP(A178,[1]Hoja1!$B$1:$F$126,5,0)</f>
        <v>#ERROR!</v>
      </c>
      <c r="M178" s="11" t="str">
        <f>VLOOKUP(A178,[1]Hoja1!$B$1:$F$126,4,0)</f>
        <v>#ERROR!</v>
      </c>
      <c r="N178" s="13"/>
      <c r="O178" s="13" t="str">
        <f t="shared" ref="O178:O185" si="251">+D178-J178</f>
        <v>#ERROR!</v>
      </c>
      <c r="P178" s="11" t="str">
        <f t="shared" ref="P178:P183" si="252">+ROUND(O178,0)</f>
        <v>#ERROR!</v>
      </c>
      <c r="Q178" s="13" t="str">
        <f t="shared" ref="Q178:Q183" si="253">+K178+P178</f>
        <v>#ERROR!</v>
      </c>
      <c r="R178" s="11"/>
      <c r="S178" s="11" t="str">
        <f t="shared" ref="S178:S186" si="254">+P178</f>
        <v>#ERROR!</v>
      </c>
    </row>
    <row r="179" ht="15.75" customHeight="1" outlineLevel="2">
      <c r="A179" s="11" t="s">
        <v>111</v>
      </c>
      <c r="B179" s="12" t="s">
        <v>46</v>
      </c>
      <c r="C179" s="11" t="s">
        <v>47</v>
      </c>
      <c r="D179" s="13">
        <v>818753.03</v>
      </c>
      <c r="E179" s="13">
        <v>220243.68</v>
      </c>
      <c r="F179" s="13">
        <f>+D179/D187</f>
        <v>0.005486946597</v>
      </c>
      <c r="G179" s="13" t="str">
        <f>VLOOKUP(A179,[1]Hoja1!$B$1:$F$126,3,0)</f>
        <v>#ERROR!</v>
      </c>
      <c r="H179" s="13" t="str">
        <f>VLOOKUP(A179,[1]Hoja1!$B$1:$F$126,2,0)</f>
        <v>#ERROR!</v>
      </c>
      <c r="I179" s="13" t="str">
        <f t="shared" si="248"/>
        <v>#ERROR!</v>
      </c>
      <c r="J179" s="13" t="str">
        <f t="shared" si="249"/>
        <v>#ERROR!</v>
      </c>
      <c r="K179" s="13" t="str">
        <f t="shared" si="250"/>
        <v>#ERROR!</v>
      </c>
      <c r="L179" s="13" t="str">
        <f>VLOOKUP(A179,[1]Hoja1!$B$1:$F$126,5,0)</f>
        <v>#ERROR!</v>
      </c>
      <c r="M179" s="11" t="str">
        <f>VLOOKUP(A179,[1]Hoja1!$B$1:$F$126,4,0)</f>
        <v>#ERROR!</v>
      </c>
      <c r="N179" s="13"/>
      <c r="O179" s="13" t="str">
        <f t="shared" si="251"/>
        <v>#ERROR!</v>
      </c>
      <c r="P179" s="11" t="str">
        <f t="shared" si="252"/>
        <v>#ERROR!</v>
      </c>
      <c r="Q179" s="13" t="str">
        <f t="shared" si="253"/>
        <v>#ERROR!</v>
      </c>
      <c r="R179" s="11"/>
      <c r="S179" s="11" t="str">
        <f t="shared" si="254"/>
        <v>#ERROR!</v>
      </c>
    </row>
    <row r="180" ht="15.75" customHeight="1" outlineLevel="2">
      <c r="A180" s="11" t="s">
        <v>111</v>
      </c>
      <c r="B180" s="12" t="s">
        <v>22</v>
      </c>
      <c r="C180" s="11" t="s">
        <v>23</v>
      </c>
      <c r="D180" s="13">
        <v>202325.06</v>
      </c>
      <c r="E180" s="13">
        <v>54425.22</v>
      </c>
      <c r="F180" s="13">
        <f>+D180/D187</f>
        <v>0.00135589947</v>
      </c>
      <c r="G180" s="13" t="str">
        <f>VLOOKUP(A180,[1]Hoja1!$B$1:$F$126,3,0)</f>
        <v>#ERROR!</v>
      </c>
      <c r="H180" s="13" t="str">
        <f>VLOOKUP(A180,[1]Hoja1!$B$1:$F$126,2,0)</f>
        <v>#ERROR!</v>
      </c>
      <c r="I180" s="13" t="str">
        <f t="shared" si="248"/>
        <v>#ERROR!</v>
      </c>
      <c r="J180" s="13" t="str">
        <f t="shared" si="249"/>
        <v>#ERROR!</v>
      </c>
      <c r="K180" s="13" t="str">
        <f t="shared" si="250"/>
        <v>#ERROR!</v>
      </c>
      <c r="L180" s="13" t="str">
        <f>VLOOKUP(A180,[1]Hoja1!$B$1:$F$126,5,0)</f>
        <v>#ERROR!</v>
      </c>
      <c r="M180" s="11" t="str">
        <f>VLOOKUP(A180,[1]Hoja1!$B$1:$F$126,4,0)</f>
        <v>#ERROR!</v>
      </c>
      <c r="N180" s="13"/>
      <c r="O180" s="13" t="str">
        <f t="shared" si="251"/>
        <v>#ERROR!</v>
      </c>
      <c r="P180" s="11" t="str">
        <f t="shared" si="252"/>
        <v>#ERROR!</v>
      </c>
      <c r="Q180" s="13" t="str">
        <f t="shared" si="253"/>
        <v>#ERROR!</v>
      </c>
      <c r="R180" s="11"/>
      <c r="S180" s="11" t="str">
        <f t="shared" si="254"/>
        <v>#ERROR!</v>
      </c>
    </row>
    <row r="181" ht="15.75" customHeight="1" outlineLevel="2">
      <c r="A181" s="11" t="s">
        <v>111</v>
      </c>
      <c r="B181" s="12" t="s">
        <v>24</v>
      </c>
      <c r="C181" s="11" t="s">
        <v>25</v>
      </c>
      <c r="D181" s="13">
        <v>188454.48</v>
      </c>
      <c r="E181" s="13">
        <v>50694.05</v>
      </c>
      <c r="F181" s="13">
        <f>+D181/D187</f>
        <v>0.001262944539</v>
      </c>
      <c r="G181" s="13" t="str">
        <f>VLOOKUP(A181,[1]Hoja1!$B$1:$F$126,3,0)</f>
        <v>#ERROR!</v>
      </c>
      <c r="H181" s="13" t="str">
        <f>VLOOKUP(A181,[1]Hoja1!$B$1:$F$126,2,0)</f>
        <v>#ERROR!</v>
      </c>
      <c r="I181" s="13" t="str">
        <f t="shared" si="248"/>
        <v>#ERROR!</v>
      </c>
      <c r="J181" s="13" t="str">
        <f t="shared" si="249"/>
        <v>#ERROR!</v>
      </c>
      <c r="K181" s="13" t="str">
        <f t="shared" si="250"/>
        <v>#ERROR!</v>
      </c>
      <c r="L181" s="13" t="str">
        <f>VLOOKUP(A181,[1]Hoja1!$B$1:$F$126,5,0)</f>
        <v>#ERROR!</v>
      </c>
      <c r="M181" s="11" t="str">
        <f>VLOOKUP(A181,[1]Hoja1!$B$1:$F$126,4,0)</f>
        <v>#ERROR!</v>
      </c>
      <c r="N181" s="13"/>
      <c r="O181" s="13" t="str">
        <f t="shared" si="251"/>
        <v>#ERROR!</v>
      </c>
      <c r="P181" s="11" t="str">
        <f t="shared" si="252"/>
        <v>#ERROR!</v>
      </c>
      <c r="Q181" s="13" t="str">
        <f t="shared" si="253"/>
        <v>#ERROR!</v>
      </c>
      <c r="R181" s="11"/>
      <c r="S181" s="11" t="str">
        <f t="shared" si="254"/>
        <v>#ERROR!</v>
      </c>
    </row>
    <row r="182" ht="15.75" customHeight="1" outlineLevel="2">
      <c r="A182" s="11" t="s">
        <v>111</v>
      </c>
      <c r="B182" s="12" t="s">
        <v>30</v>
      </c>
      <c r="C182" s="11" t="s">
        <v>31</v>
      </c>
      <c r="D182" s="13">
        <v>423815.28</v>
      </c>
      <c r="E182" s="13">
        <v>114005.85</v>
      </c>
      <c r="F182" s="13">
        <f>+D182/D187</f>
        <v>0.002840235973</v>
      </c>
      <c r="G182" s="13" t="str">
        <f>VLOOKUP(A182,[1]Hoja1!$B$1:$F$126,3,0)</f>
        <v>#ERROR!</v>
      </c>
      <c r="H182" s="13" t="str">
        <f>VLOOKUP(A182,[1]Hoja1!$B$1:$F$126,2,0)</f>
        <v>#ERROR!</v>
      </c>
      <c r="I182" s="13" t="str">
        <f t="shared" si="248"/>
        <v>#ERROR!</v>
      </c>
      <c r="J182" s="13" t="str">
        <f t="shared" si="249"/>
        <v>#ERROR!</v>
      </c>
      <c r="K182" s="13" t="str">
        <f t="shared" si="250"/>
        <v>#ERROR!</v>
      </c>
      <c r="L182" s="13" t="str">
        <f>VLOOKUP(A182,[1]Hoja1!$B$1:$F$126,5,0)</f>
        <v>#ERROR!</v>
      </c>
      <c r="M182" s="11" t="str">
        <f>VLOOKUP(A182,[1]Hoja1!$B$1:$F$126,4,0)</f>
        <v>#ERROR!</v>
      </c>
      <c r="N182" s="13"/>
      <c r="O182" s="13" t="str">
        <f t="shared" si="251"/>
        <v>#ERROR!</v>
      </c>
      <c r="P182" s="11" t="str">
        <f t="shared" si="252"/>
        <v>#ERROR!</v>
      </c>
      <c r="Q182" s="13" t="str">
        <f t="shared" si="253"/>
        <v>#ERROR!</v>
      </c>
      <c r="R182" s="11"/>
      <c r="S182" s="11" t="str">
        <f t="shared" si="254"/>
        <v>#ERROR!</v>
      </c>
    </row>
    <row r="183" ht="15.75" customHeight="1" outlineLevel="2">
      <c r="A183" s="11" t="s">
        <v>111</v>
      </c>
      <c r="B183" s="12" t="s">
        <v>32</v>
      </c>
      <c r="C183" s="11" t="s">
        <v>33</v>
      </c>
      <c r="D183" s="13">
        <v>326866.84</v>
      </c>
      <c r="E183" s="13">
        <v>87926.83</v>
      </c>
      <c r="F183" s="13">
        <f>+D183/D187</f>
        <v>0.002190527338</v>
      </c>
      <c r="G183" s="13" t="str">
        <f>VLOOKUP(A183,[1]Hoja1!$B$1:$F$126,3,0)</f>
        <v>#ERROR!</v>
      </c>
      <c r="H183" s="13" t="str">
        <f>VLOOKUP(A183,[1]Hoja1!$B$1:$F$126,2,0)</f>
        <v>#ERROR!</v>
      </c>
      <c r="I183" s="13" t="str">
        <f t="shared" si="248"/>
        <v>#ERROR!</v>
      </c>
      <c r="J183" s="13" t="str">
        <f t="shared" si="249"/>
        <v>#ERROR!</v>
      </c>
      <c r="K183" s="13" t="str">
        <f t="shared" si="250"/>
        <v>#ERROR!</v>
      </c>
      <c r="L183" s="13" t="str">
        <f>VLOOKUP(A183,[1]Hoja1!$B$1:$F$126,5,0)</f>
        <v>#ERROR!</v>
      </c>
      <c r="M183" s="11" t="str">
        <f>VLOOKUP(A183,[1]Hoja1!$B$1:$F$126,4,0)</f>
        <v>#ERROR!</v>
      </c>
      <c r="N183" s="13"/>
      <c r="O183" s="13" t="str">
        <f t="shared" si="251"/>
        <v>#ERROR!</v>
      </c>
      <c r="P183" s="11" t="str">
        <f t="shared" si="252"/>
        <v>#ERROR!</v>
      </c>
      <c r="Q183" s="13" t="str">
        <f t="shared" si="253"/>
        <v>#ERROR!</v>
      </c>
      <c r="R183" s="11"/>
      <c r="S183" s="11" t="str">
        <f t="shared" si="254"/>
        <v>#ERROR!</v>
      </c>
    </row>
    <row r="184" ht="15.75" customHeight="1" outlineLevel="2">
      <c r="A184" s="11" t="s">
        <v>111</v>
      </c>
      <c r="B184" s="12" t="s">
        <v>34</v>
      </c>
      <c r="C184" s="11" t="s">
        <v>35</v>
      </c>
      <c r="D184" s="13">
        <v>87722.83</v>
      </c>
      <c r="E184" s="13">
        <v>23597.35</v>
      </c>
      <c r="F184" s="13">
        <f>+D184/D187</f>
        <v>0.0005878823845</v>
      </c>
      <c r="G184" s="13" t="str">
        <f>VLOOKUP(A184,[1]Hoja1!$B$1:$F$126,3,0)</f>
        <v>#ERROR!</v>
      </c>
      <c r="H184" s="13" t="str">
        <f>VLOOKUP(A184,[1]Hoja1!$B$1:$F$126,2,0)</f>
        <v>#ERROR!</v>
      </c>
      <c r="I184" s="13" t="str">
        <f t="shared" si="248"/>
        <v>#ERROR!</v>
      </c>
      <c r="J184" s="13" t="str">
        <f t="shared" si="249"/>
        <v>#ERROR!</v>
      </c>
      <c r="K184" s="13" t="str">
        <f t="shared" ref="K184:K185" si="255">+D184-R184</f>
        <v>#ERROR!</v>
      </c>
      <c r="L184" s="13" t="str">
        <f>VLOOKUP(A184,[1]Hoja1!$B$1:$F$126,5,0)</f>
        <v>#ERROR!</v>
      </c>
      <c r="M184" s="11" t="str">
        <f>VLOOKUP(A184,[1]Hoja1!$B$1:$F$126,4,0)</f>
        <v>#ERROR!</v>
      </c>
      <c r="N184" s="13"/>
      <c r="O184" s="13" t="str">
        <f t="shared" si="251"/>
        <v>#ERROR!</v>
      </c>
      <c r="P184" s="11"/>
      <c r="Q184" s="13" t="str">
        <f t="shared" ref="Q184:Q185" si="256">+K184+R184</f>
        <v>#ERROR!</v>
      </c>
      <c r="R184" s="11" t="str">
        <f t="shared" ref="R184:R185" si="257">+ROUND(O184,0)</f>
        <v>#ERROR!</v>
      </c>
      <c r="S184" s="11" t="str">
        <f t="shared" si="254"/>
        <v/>
      </c>
    </row>
    <row r="185" ht="15.75" customHeight="1" outlineLevel="2">
      <c r="A185" s="11" t="s">
        <v>111</v>
      </c>
      <c r="B185" s="12" t="s">
        <v>40</v>
      </c>
      <c r="C185" s="11" t="s">
        <v>41</v>
      </c>
      <c r="D185" s="13">
        <v>9865.39</v>
      </c>
      <c r="E185" s="13">
        <v>2653.78</v>
      </c>
      <c r="F185" s="13">
        <f>+D185/D187</f>
        <v>0.00006611379269</v>
      </c>
      <c r="G185" s="13" t="str">
        <f>VLOOKUP(A185,[1]Hoja1!$B$1:$F$126,3,0)</f>
        <v>#ERROR!</v>
      </c>
      <c r="H185" s="13" t="str">
        <f>VLOOKUP(A185,[1]Hoja1!$B$1:$F$126,2,0)</f>
        <v>#ERROR!</v>
      </c>
      <c r="I185" s="13" t="str">
        <f t="shared" si="248"/>
        <v>#ERROR!</v>
      </c>
      <c r="J185" s="13">
        <f>+D185</f>
        <v>9865.39</v>
      </c>
      <c r="K185" s="13">
        <f t="shared" si="255"/>
        <v>9865.39</v>
      </c>
      <c r="L185" s="13" t="str">
        <f>VLOOKUP(A185,[1]Hoja1!$B$1:$F$126,5,0)</f>
        <v>#ERROR!</v>
      </c>
      <c r="M185" s="11" t="str">
        <f>VLOOKUP(A185,[1]Hoja1!$B$1:$F$126,4,0)</f>
        <v>#ERROR!</v>
      </c>
      <c r="N185" s="13"/>
      <c r="O185" s="13">
        <f t="shared" si="251"/>
        <v>0</v>
      </c>
      <c r="P185" s="11"/>
      <c r="Q185" s="13">
        <f t="shared" si="256"/>
        <v>9865.39</v>
      </c>
      <c r="R185" s="13">
        <f t="shared" si="257"/>
        <v>0</v>
      </c>
      <c r="S185" s="11" t="str">
        <f t="shared" si="254"/>
        <v/>
      </c>
    </row>
    <row r="186" ht="15.75" customHeight="1" outlineLevel="2">
      <c r="A186" s="11" t="s">
        <v>111</v>
      </c>
      <c r="B186" s="12" t="s">
        <v>42</v>
      </c>
      <c r="C186" s="11" t="s">
        <v>43</v>
      </c>
      <c r="D186" s="13">
        <v>159322.07</v>
      </c>
      <c r="E186" s="13">
        <v>42857.46</v>
      </c>
      <c r="F186" s="13">
        <f>+D186/D187</f>
        <v>0.00106771109</v>
      </c>
      <c r="G186" s="13" t="str">
        <f>VLOOKUP(A186,[1]Hoja1!$B$1:$F$126,3,0)</f>
        <v>#ERROR!</v>
      </c>
      <c r="H186" s="13" t="str">
        <f>VLOOKUP(A186,[1]Hoja1!$B$1:$F$126,2,0)</f>
        <v>#ERROR!</v>
      </c>
      <c r="I186" s="13" t="str">
        <f t="shared" si="248"/>
        <v>#ERROR!</v>
      </c>
      <c r="J186" s="13" t="str">
        <f>+F186*I186</f>
        <v>#ERROR!</v>
      </c>
      <c r="K186" s="13" t="str">
        <f>+D186-P186</f>
        <v>#ERROR!</v>
      </c>
      <c r="L186" s="13" t="str">
        <f>VLOOKUP(A186,[1]Hoja1!$B$1:$F$126,5,0)</f>
        <v>#ERROR!</v>
      </c>
      <c r="M186" s="11" t="str">
        <f>VLOOKUP(A186,[1]Hoja1!$B$1:$F$126,4,0)</f>
        <v>#ERROR!</v>
      </c>
      <c r="N186" s="13"/>
      <c r="O186" s="13" t="str">
        <f>+D186-J186+7848.55</f>
        <v>#ERROR!</v>
      </c>
      <c r="P186" s="11" t="str">
        <f>+ROUND(O186,0)</f>
        <v>#ERROR!</v>
      </c>
      <c r="Q186" s="13" t="str">
        <f>+K186+P186</f>
        <v>#ERROR!</v>
      </c>
      <c r="R186" s="11"/>
      <c r="S186" s="11" t="str">
        <f t="shared" si="254"/>
        <v>#ERROR!</v>
      </c>
    </row>
    <row r="187" ht="15.75" customHeight="1" outlineLevel="1">
      <c r="A187" s="14" t="s">
        <v>112</v>
      </c>
      <c r="B187" s="12"/>
      <c r="C187" s="11"/>
      <c r="D187" s="13">
        <f t="shared" ref="D187:F187" si="258">SUBTOTAL(9,D178:D186)</f>
        <v>149218334</v>
      </c>
      <c r="E187" s="13">
        <f t="shared" si="258"/>
        <v>40139571</v>
      </c>
      <c r="F187" s="13">
        <f t="shared" si="258"/>
        <v>1</v>
      </c>
      <c r="G187" s="13"/>
      <c r="H187" s="13"/>
      <c r="I187" s="13"/>
      <c r="J187" s="13" t="str">
        <f t="shared" ref="J187:L187" si="259">SUBTOTAL(9,J178:J186)</f>
        <v>#ERROR!</v>
      </c>
      <c r="K187" s="13" t="str">
        <f t="shared" si="259"/>
        <v>#ERROR!</v>
      </c>
      <c r="L187" s="13" t="str">
        <f t="shared" si="259"/>
        <v>#ERROR!</v>
      </c>
      <c r="M187" s="11"/>
      <c r="N187" s="13"/>
      <c r="O187" s="13" t="str">
        <f t="shared" ref="O187:Q187" si="260">SUBTOTAL(9,O178:O186)</f>
        <v>#ERROR!</v>
      </c>
      <c r="P187" s="11" t="str">
        <f t="shared" si="260"/>
        <v>#ERROR!</v>
      </c>
      <c r="Q187" s="13" t="str">
        <f t="shared" si="260"/>
        <v>#ERROR!</v>
      </c>
      <c r="R187" s="11"/>
      <c r="S187" s="11" t="str">
        <f>SUBTOTAL(9,S178:S186)</f>
        <v>#ERROR!</v>
      </c>
    </row>
    <row r="188" ht="15.75" customHeight="1" outlineLevel="2">
      <c r="A188" s="11" t="s">
        <v>113</v>
      </c>
      <c r="B188" s="12" t="s">
        <v>20</v>
      </c>
      <c r="C188" s="11" t="s">
        <v>21</v>
      </c>
      <c r="D188" s="13">
        <v>1.324005377E7</v>
      </c>
      <c r="E188" s="13">
        <v>1003602.02</v>
      </c>
      <c r="F188" s="13">
        <f>+D188/D192</f>
        <v>0.5879215198</v>
      </c>
      <c r="G188" s="13" t="str">
        <f>VLOOKUP(A188,[1]Hoja1!$B$1:$F$126,3,0)</f>
        <v>#ERROR!</v>
      </c>
      <c r="H188" s="13" t="str">
        <f>VLOOKUP(A188,[1]Hoja1!$B$1:$F$126,2,0)</f>
        <v>#ERROR!</v>
      </c>
      <c r="I188" s="13" t="str">
        <f t="shared" ref="I188:I191" si="261">+G188/11</f>
        <v>#ERROR!</v>
      </c>
      <c r="J188" s="13" t="str">
        <f t="shared" ref="J188:J191" si="262">+F188*I188</f>
        <v>#ERROR!</v>
      </c>
      <c r="K188" s="13">
        <v>0.0</v>
      </c>
      <c r="L188" s="13" t="str">
        <f>VLOOKUP(A188,[1]Hoja1!$B$1:$F$126,5,0)</f>
        <v>#ERROR!</v>
      </c>
      <c r="M188" s="11" t="str">
        <f>VLOOKUP(A188,[1]Hoja1!$B$1:$F$126,4,0)</f>
        <v>#ERROR!</v>
      </c>
      <c r="N188" s="13"/>
      <c r="O188" s="13" t="str">
        <f t="shared" ref="O188:O191" si="263">+D188-J188</f>
        <v>#ERROR!</v>
      </c>
      <c r="P188" s="11" t="str">
        <f t="shared" ref="P188:P189" si="264">+ROUND(O188,0)</f>
        <v>#ERROR!</v>
      </c>
      <c r="Q188" s="13" t="str">
        <f t="shared" ref="Q188:Q189" si="265">+K188+P188</f>
        <v>#ERROR!</v>
      </c>
      <c r="R188" s="11"/>
      <c r="S188" s="11" t="str">
        <f t="shared" ref="S188:S191" si="266">+P188</f>
        <v>#ERROR!</v>
      </c>
    </row>
    <row r="189" ht="15.75" customHeight="1" outlineLevel="2">
      <c r="A189" s="11" t="s">
        <v>113</v>
      </c>
      <c r="B189" s="12" t="s">
        <v>46</v>
      </c>
      <c r="C189" s="11" t="s">
        <v>47</v>
      </c>
      <c r="D189" s="13">
        <v>9242934.96</v>
      </c>
      <c r="E189" s="13">
        <v>700618.62</v>
      </c>
      <c r="F189" s="13">
        <f>+D189/D192</f>
        <v>0.4104303852</v>
      </c>
      <c r="G189" s="13" t="str">
        <f>VLOOKUP(A189,[1]Hoja1!$B$1:$F$126,3,0)</f>
        <v>#ERROR!</v>
      </c>
      <c r="H189" s="13" t="str">
        <f>VLOOKUP(A189,[1]Hoja1!$B$1:$F$126,2,0)</f>
        <v>#ERROR!</v>
      </c>
      <c r="I189" s="13" t="str">
        <f t="shared" si="261"/>
        <v>#ERROR!</v>
      </c>
      <c r="J189" s="13" t="str">
        <f t="shared" si="262"/>
        <v>#ERROR!</v>
      </c>
      <c r="K189" s="13">
        <v>0.0</v>
      </c>
      <c r="L189" s="13" t="str">
        <f>VLOOKUP(A189,[1]Hoja1!$B$1:$F$126,5,0)</f>
        <v>#ERROR!</v>
      </c>
      <c r="M189" s="11" t="str">
        <f>VLOOKUP(A189,[1]Hoja1!$B$1:$F$126,4,0)</f>
        <v>#ERROR!</v>
      </c>
      <c r="N189" s="13"/>
      <c r="O189" s="13" t="str">
        <f t="shared" si="263"/>
        <v>#ERROR!</v>
      </c>
      <c r="P189" s="11" t="str">
        <f t="shared" si="264"/>
        <v>#ERROR!</v>
      </c>
      <c r="Q189" s="13" t="str">
        <f t="shared" si="265"/>
        <v>#ERROR!</v>
      </c>
      <c r="R189" s="11"/>
      <c r="S189" s="11" t="str">
        <f t="shared" si="266"/>
        <v>#ERROR!</v>
      </c>
    </row>
    <row r="190" ht="15.75" customHeight="1" outlineLevel="2">
      <c r="A190" s="11" t="s">
        <v>113</v>
      </c>
      <c r="B190" s="12" t="s">
        <v>32</v>
      </c>
      <c r="C190" s="11" t="s">
        <v>33</v>
      </c>
      <c r="D190" s="13">
        <v>14303.71</v>
      </c>
      <c r="E190" s="13">
        <v>1084.23</v>
      </c>
      <c r="F190" s="13">
        <f>+D190/D192</f>
        <v>0.0006351529282</v>
      </c>
      <c r="G190" s="13" t="str">
        <f>VLOOKUP(A190,[1]Hoja1!$B$1:$F$126,3,0)</f>
        <v>#ERROR!</v>
      </c>
      <c r="H190" s="13" t="str">
        <f>VLOOKUP(A190,[1]Hoja1!$B$1:$F$126,2,0)</f>
        <v>#ERROR!</v>
      </c>
      <c r="I190" s="13" t="str">
        <f t="shared" si="261"/>
        <v>#ERROR!</v>
      </c>
      <c r="J190" s="13" t="str">
        <f t="shared" si="262"/>
        <v>#ERROR!</v>
      </c>
      <c r="K190" s="13">
        <v>0.0</v>
      </c>
      <c r="L190" s="13" t="str">
        <f>VLOOKUP(A190,[1]Hoja1!$B$1:$F$126,5,0)</f>
        <v>#ERROR!</v>
      </c>
      <c r="M190" s="11" t="str">
        <f>VLOOKUP(A190,[1]Hoja1!$B$1:$F$126,4,0)</f>
        <v>#ERROR!</v>
      </c>
      <c r="N190" s="13"/>
      <c r="O190" s="13" t="str">
        <f t="shared" si="263"/>
        <v>#ERROR!</v>
      </c>
      <c r="P190" s="11"/>
      <c r="Q190" s="13" t="str">
        <f t="shared" ref="Q190:Q191" si="267">+K190+R190</f>
        <v>#ERROR!</v>
      </c>
      <c r="R190" s="11" t="str">
        <f t="shared" ref="R190:R191" si="268">+ROUND(O190,0)</f>
        <v>#ERROR!</v>
      </c>
      <c r="S190" s="11" t="str">
        <f t="shared" si="266"/>
        <v/>
      </c>
    </row>
    <row r="191" ht="15.75" customHeight="1" outlineLevel="2">
      <c r="A191" s="11" t="s">
        <v>113</v>
      </c>
      <c r="B191" s="12" t="s">
        <v>42</v>
      </c>
      <c r="C191" s="11" t="s">
        <v>43</v>
      </c>
      <c r="D191" s="13">
        <v>22811.56</v>
      </c>
      <c r="E191" s="13">
        <v>1729.13</v>
      </c>
      <c r="F191" s="13">
        <f>+D191/D192</f>
        <v>0.001012942036</v>
      </c>
      <c r="G191" s="13" t="str">
        <f>VLOOKUP(A191,[1]Hoja1!$B$1:$F$126,3,0)</f>
        <v>#ERROR!</v>
      </c>
      <c r="H191" s="13" t="str">
        <f>VLOOKUP(A191,[1]Hoja1!$B$1:$F$126,2,0)</f>
        <v>#ERROR!</v>
      </c>
      <c r="I191" s="13" t="str">
        <f t="shared" si="261"/>
        <v>#ERROR!</v>
      </c>
      <c r="J191" s="13" t="str">
        <f t="shared" si="262"/>
        <v>#ERROR!</v>
      </c>
      <c r="K191" s="13">
        <v>0.0</v>
      </c>
      <c r="L191" s="13" t="str">
        <f>VLOOKUP(A191,[1]Hoja1!$B$1:$F$126,5,0)</f>
        <v>#ERROR!</v>
      </c>
      <c r="M191" s="11" t="str">
        <f>VLOOKUP(A191,[1]Hoja1!$B$1:$F$126,4,0)</f>
        <v>#ERROR!</v>
      </c>
      <c r="N191" s="13"/>
      <c r="O191" s="13" t="str">
        <f t="shared" si="263"/>
        <v>#ERROR!</v>
      </c>
      <c r="P191" s="11"/>
      <c r="Q191" s="13" t="str">
        <f t="shared" si="267"/>
        <v>#ERROR!</v>
      </c>
      <c r="R191" s="11" t="str">
        <f t="shared" si="268"/>
        <v>#ERROR!</v>
      </c>
      <c r="S191" s="11" t="str">
        <f t="shared" si="266"/>
        <v/>
      </c>
    </row>
    <row r="192" ht="15.75" customHeight="1" outlineLevel="1">
      <c r="A192" s="14" t="s">
        <v>114</v>
      </c>
      <c r="B192" s="12"/>
      <c r="C192" s="11"/>
      <c r="D192" s="13">
        <f t="shared" ref="D192:F192" si="269">SUBTOTAL(9,D188:D191)</f>
        <v>22520104</v>
      </c>
      <c r="E192" s="13">
        <f t="shared" si="269"/>
        <v>1707034</v>
      </c>
      <c r="F192" s="13">
        <f t="shared" si="269"/>
        <v>1</v>
      </c>
      <c r="G192" s="13"/>
      <c r="H192" s="13"/>
      <c r="I192" s="13"/>
      <c r="J192" s="13" t="str">
        <f>SUBTOTAL(9,J188:J191)</f>
        <v>#ERROR!</v>
      </c>
      <c r="K192" s="13">
        <v>0.0</v>
      </c>
      <c r="L192" s="13" t="str">
        <f>SUBTOTAL(9,L188:L191)</f>
        <v>#ERROR!</v>
      </c>
      <c r="M192" s="11"/>
      <c r="N192" s="13"/>
      <c r="O192" s="13" t="str">
        <f t="shared" ref="O192:Q192" si="270">SUBTOTAL(9,O188:O191)</f>
        <v>#ERROR!</v>
      </c>
      <c r="P192" s="11" t="str">
        <f t="shared" si="270"/>
        <v>#ERROR!</v>
      </c>
      <c r="Q192" s="13" t="str">
        <f t="shared" si="270"/>
        <v>#ERROR!</v>
      </c>
      <c r="R192" s="11"/>
      <c r="S192" s="11" t="str">
        <f>SUBTOTAL(9,S188:S191)</f>
        <v>#ERROR!</v>
      </c>
    </row>
    <row r="193" ht="15.75" customHeight="1" outlineLevel="2">
      <c r="A193" s="11" t="s">
        <v>115</v>
      </c>
      <c r="B193" s="12" t="s">
        <v>20</v>
      </c>
      <c r="C193" s="11" t="s">
        <v>21</v>
      </c>
      <c r="D193" s="13">
        <v>2.535118826E7</v>
      </c>
      <c r="E193" s="13">
        <v>3505531.8</v>
      </c>
      <c r="F193" s="13">
        <f>+D193/D196</f>
        <v>0.995479645</v>
      </c>
      <c r="G193" s="13" t="str">
        <f>VLOOKUP(A193,[1]Hoja1!$B$1:$F$126,3,0)</f>
        <v>#ERROR!</v>
      </c>
      <c r="H193" s="13" t="str">
        <f>VLOOKUP(A193,[1]Hoja1!$B$1:$F$126,2,0)</f>
        <v>#ERROR!</v>
      </c>
      <c r="I193" s="13" t="str">
        <f t="shared" ref="I193:I195" si="271">+G193/11</f>
        <v>#ERROR!</v>
      </c>
      <c r="J193" s="13" t="str">
        <f t="shared" ref="J193:J195" si="272">+F193*I193</f>
        <v>#ERROR!</v>
      </c>
      <c r="K193" s="13">
        <v>0.0</v>
      </c>
      <c r="L193" s="13" t="str">
        <f>VLOOKUP(A193,[1]Hoja1!$B$1:$F$126,5,0)</f>
        <v>#ERROR!</v>
      </c>
      <c r="M193" s="11" t="str">
        <f>VLOOKUP(A193,[1]Hoja1!$B$1:$F$126,4,0)</f>
        <v>#ERROR!</v>
      </c>
      <c r="N193" s="13"/>
      <c r="O193" s="13" t="str">
        <f t="shared" ref="O193:O195" si="273">+D193-J193</f>
        <v>#ERROR!</v>
      </c>
      <c r="P193" s="11" t="str">
        <f>+ROUND(O193,0)</f>
        <v>#ERROR!</v>
      </c>
      <c r="Q193" s="13" t="str">
        <f>+K193+P193</f>
        <v>#ERROR!</v>
      </c>
      <c r="R193" s="11"/>
      <c r="S193" s="11" t="str">
        <f t="shared" ref="S193:S195" si="274">+P193</f>
        <v>#ERROR!</v>
      </c>
    </row>
    <row r="194" ht="15.75" customHeight="1" outlineLevel="2">
      <c r="A194" s="11" t="s">
        <v>115</v>
      </c>
      <c r="B194" s="12" t="s">
        <v>32</v>
      </c>
      <c r="C194" s="11" t="s">
        <v>33</v>
      </c>
      <c r="D194" s="13">
        <v>97933.77</v>
      </c>
      <c r="E194" s="13">
        <v>13542.16</v>
      </c>
      <c r="F194" s="13">
        <f>+D194/D196</f>
        <v>0.003845621499</v>
      </c>
      <c r="G194" s="13" t="str">
        <f>VLOOKUP(A194,[1]Hoja1!$B$1:$F$126,3,0)</f>
        <v>#ERROR!</v>
      </c>
      <c r="H194" s="13" t="str">
        <f>VLOOKUP(A194,[1]Hoja1!$B$1:$F$126,2,0)</f>
        <v>#ERROR!</v>
      </c>
      <c r="I194" s="13" t="str">
        <f t="shared" si="271"/>
        <v>#ERROR!</v>
      </c>
      <c r="J194" s="13" t="str">
        <f t="shared" si="272"/>
        <v>#ERROR!</v>
      </c>
      <c r="K194" s="13">
        <v>0.0</v>
      </c>
      <c r="L194" s="13" t="str">
        <f>VLOOKUP(A194,[1]Hoja1!$B$1:$F$126,5,0)</f>
        <v>#ERROR!</v>
      </c>
      <c r="M194" s="11" t="str">
        <f>VLOOKUP(A194,[1]Hoja1!$B$1:$F$126,4,0)</f>
        <v>#ERROR!</v>
      </c>
      <c r="N194" s="13"/>
      <c r="O194" s="13" t="str">
        <f t="shared" si="273"/>
        <v>#ERROR!</v>
      </c>
      <c r="P194" s="11"/>
      <c r="Q194" s="13" t="str">
        <f t="shared" ref="Q194:Q195" si="275">+K194+R194</f>
        <v>#ERROR!</v>
      </c>
      <c r="R194" s="11" t="str">
        <f t="shared" ref="R194:R195" si="276">+ROUND(O194,0)</f>
        <v>#ERROR!</v>
      </c>
      <c r="S194" s="11" t="str">
        <f t="shared" si="274"/>
        <v/>
      </c>
    </row>
    <row r="195" ht="15.75" customHeight="1" outlineLevel="2">
      <c r="A195" s="11" t="s">
        <v>115</v>
      </c>
      <c r="B195" s="12" t="s">
        <v>42</v>
      </c>
      <c r="C195" s="11" t="s">
        <v>43</v>
      </c>
      <c r="D195" s="13">
        <v>17182.97</v>
      </c>
      <c r="E195" s="13">
        <v>2376.04</v>
      </c>
      <c r="F195" s="13">
        <f>+D195/D196</f>
        <v>0.0006747335352</v>
      </c>
      <c r="G195" s="13" t="str">
        <f>VLOOKUP(A195,[1]Hoja1!$B$1:$F$126,3,0)</f>
        <v>#ERROR!</v>
      </c>
      <c r="H195" s="13" t="str">
        <f>VLOOKUP(A195,[1]Hoja1!$B$1:$F$126,2,0)</f>
        <v>#ERROR!</v>
      </c>
      <c r="I195" s="13" t="str">
        <f t="shared" si="271"/>
        <v>#ERROR!</v>
      </c>
      <c r="J195" s="13" t="str">
        <f t="shared" si="272"/>
        <v>#ERROR!</v>
      </c>
      <c r="K195" s="13">
        <v>0.0</v>
      </c>
      <c r="L195" s="13" t="str">
        <f>VLOOKUP(A195,[1]Hoja1!$B$1:$F$126,5,0)</f>
        <v>#ERROR!</v>
      </c>
      <c r="M195" s="11" t="str">
        <f>VLOOKUP(A195,[1]Hoja1!$B$1:$F$126,4,0)</f>
        <v>#ERROR!</v>
      </c>
      <c r="N195" s="13"/>
      <c r="O195" s="13" t="str">
        <f t="shared" si="273"/>
        <v>#ERROR!</v>
      </c>
      <c r="P195" s="11"/>
      <c r="Q195" s="13" t="str">
        <f t="shared" si="275"/>
        <v>#ERROR!</v>
      </c>
      <c r="R195" s="11" t="str">
        <f t="shared" si="276"/>
        <v>#ERROR!</v>
      </c>
      <c r="S195" s="11" t="str">
        <f t="shared" si="274"/>
        <v/>
      </c>
    </row>
    <row r="196" ht="15.75" customHeight="1" outlineLevel="1">
      <c r="A196" s="14" t="s">
        <v>116</v>
      </c>
      <c r="B196" s="12"/>
      <c r="C196" s="11"/>
      <c r="D196" s="13">
        <f t="shared" ref="D196:F196" si="277">SUBTOTAL(9,D193:D195)</f>
        <v>25466305</v>
      </c>
      <c r="E196" s="13">
        <f t="shared" si="277"/>
        <v>3521450</v>
      </c>
      <c r="F196" s="13">
        <f t="shared" si="277"/>
        <v>1</v>
      </c>
      <c r="G196" s="13"/>
      <c r="H196" s="13"/>
      <c r="I196" s="13"/>
      <c r="J196" s="13" t="str">
        <f>SUBTOTAL(9,J193:J195)</f>
        <v>#ERROR!</v>
      </c>
      <c r="K196" s="13">
        <v>0.0</v>
      </c>
      <c r="L196" s="13" t="str">
        <f>SUBTOTAL(9,L193:L195)</f>
        <v>#ERROR!</v>
      </c>
      <c r="M196" s="11"/>
      <c r="N196" s="13"/>
      <c r="O196" s="13" t="str">
        <f t="shared" ref="O196:Q196" si="278">SUBTOTAL(9,O193:O195)</f>
        <v>#ERROR!</v>
      </c>
      <c r="P196" s="11" t="str">
        <f t="shared" si="278"/>
        <v>#ERROR!</v>
      </c>
      <c r="Q196" s="13" t="str">
        <f t="shared" si="278"/>
        <v>#ERROR!</v>
      </c>
      <c r="R196" s="11"/>
      <c r="S196" s="11" t="str">
        <f>SUBTOTAL(9,S193:S195)</f>
        <v>#ERROR!</v>
      </c>
    </row>
    <row r="197" ht="15.75" customHeight="1" outlineLevel="2">
      <c r="A197" s="11" t="s">
        <v>117</v>
      </c>
      <c r="B197" s="12" t="s">
        <v>20</v>
      </c>
      <c r="C197" s="11" t="s">
        <v>21</v>
      </c>
      <c r="D197" s="13">
        <v>9062125.79</v>
      </c>
      <c r="E197" s="13">
        <v>1357813.25</v>
      </c>
      <c r="F197" s="13">
        <f>+D197/D201</f>
        <v>0.9955795858</v>
      </c>
      <c r="G197" s="13" t="str">
        <f>VLOOKUP(A197,[1]Hoja1!$B$1:$F$126,3,0)</f>
        <v>#ERROR!</v>
      </c>
      <c r="H197" s="13" t="str">
        <f>VLOOKUP(A197,[1]Hoja1!$B$1:$F$126,2,0)</f>
        <v>#ERROR!</v>
      </c>
      <c r="I197" s="13" t="str">
        <f t="shared" ref="I197:I200" si="279">+G197/11</f>
        <v>#ERROR!</v>
      </c>
      <c r="J197" s="13" t="str">
        <f t="shared" ref="J197:J200" si="280">+F197*I197</f>
        <v>#ERROR!</v>
      </c>
      <c r="K197" s="13">
        <v>0.0</v>
      </c>
      <c r="L197" s="13" t="str">
        <f>VLOOKUP(A197,[1]Hoja1!$B$1:$F$126,5,0)</f>
        <v>#ERROR!</v>
      </c>
      <c r="M197" s="11" t="str">
        <f>VLOOKUP(A197,[1]Hoja1!$B$1:$F$126,4,0)</f>
        <v>#ERROR!</v>
      </c>
      <c r="N197" s="13"/>
      <c r="O197" s="13" t="str">
        <f t="shared" ref="O197:O200" si="281">+D197-J197</f>
        <v>#ERROR!</v>
      </c>
      <c r="P197" s="11" t="str">
        <f>+ROUND(O197,0)</f>
        <v>#ERROR!</v>
      </c>
      <c r="Q197" s="13" t="str">
        <f>+K197+P197</f>
        <v>#ERROR!</v>
      </c>
      <c r="R197" s="11"/>
      <c r="S197" s="11" t="str">
        <f t="shared" ref="S197:S200" si="282">+P197</f>
        <v>#ERROR!</v>
      </c>
    </row>
    <row r="198" ht="15.75" customHeight="1" outlineLevel="2">
      <c r="A198" s="11" t="s">
        <v>117</v>
      </c>
      <c r="B198" s="12" t="s">
        <v>46</v>
      </c>
      <c r="C198" s="11" t="s">
        <v>47</v>
      </c>
      <c r="D198" s="13">
        <v>4999.53</v>
      </c>
      <c r="E198" s="13">
        <v>749.1</v>
      </c>
      <c r="F198" s="13">
        <f>+D198/D201</f>
        <v>0.0005492563359</v>
      </c>
      <c r="G198" s="13" t="str">
        <f>VLOOKUP(A198,[1]Hoja1!$B$1:$F$126,3,0)</f>
        <v>#ERROR!</v>
      </c>
      <c r="H198" s="13" t="str">
        <f>VLOOKUP(A198,[1]Hoja1!$B$1:$F$126,2,0)</f>
        <v>#ERROR!</v>
      </c>
      <c r="I198" s="13" t="str">
        <f t="shared" si="279"/>
        <v>#ERROR!</v>
      </c>
      <c r="J198" s="13" t="str">
        <f t="shared" si="280"/>
        <v>#ERROR!</v>
      </c>
      <c r="K198" s="13">
        <v>0.0</v>
      </c>
      <c r="L198" s="13" t="str">
        <f>VLOOKUP(A198,[1]Hoja1!$B$1:$F$126,5,0)</f>
        <v>#ERROR!</v>
      </c>
      <c r="M198" s="11" t="str">
        <f>VLOOKUP(A198,[1]Hoja1!$B$1:$F$126,4,0)</f>
        <v>#ERROR!</v>
      </c>
      <c r="N198" s="13"/>
      <c r="O198" s="13" t="str">
        <f t="shared" si="281"/>
        <v>#ERROR!</v>
      </c>
      <c r="P198" s="11"/>
      <c r="Q198" s="13" t="str">
        <f t="shared" ref="Q198:Q200" si="283">+K198+R198</f>
        <v>#ERROR!</v>
      </c>
      <c r="R198" s="11" t="str">
        <f t="shared" ref="R198:R200" si="284">+ROUND(O198,0)</f>
        <v>#ERROR!</v>
      </c>
      <c r="S198" s="11" t="str">
        <f t="shared" si="282"/>
        <v/>
      </c>
    </row>
    <row r="199" ht="15.75" customHeight="1" outlineLevel="2">
      <c r="A199" s="11" t="s">
        <v>117</v>
      </c>
      <c r="B199" s="12" t="s">
        <v>32</v>
      </c>
      <c r="C199" s="11" t="s">
        <v>33</v>
      </c>
      <c r="D199" s="13">
        <v>28498.16</v>
      </c>
      <c r="E199" s="13">
        <v>4269.99</v>
      </c>
      <c r="F199" s="13">
        <f>+D199/D201</f>
        <v>0.003130853288</v>
      </c>
      <c r="G199" s="13" t="str">
        <f>VLOOKUP(A199,[1]Hoja1!$B$1:$F$126,3,0)</f>
        <v>#ERROR!</v>
      </c>
      <c r="H199" s="13" t="str">
        <f>VLOOKUP(A199,[1]Hoja1!$B$1:$F$126,2,0)</f>
        <v>#ERROR!</v>
      </c>
      <c r="I199" s="13" t="str">
        <f t="shared" si="279"/>
        <v>#ERROR!</v>
      </c>
      <c r="J199" s="13" t="str">
        <f t="shared" si="280"/>
        <v>#ERROR!</v>
      </c>
      <c r="K199" s="13">
        <v>0.0</v>
      </c>
      <c r="L199" s="13" t="str">
        <f>VLOOKUP(A199,[1]Hoja1!$B$1:$F$126,5,0)</f>
        <v>#ERROR!</v>
      </c>
      <c r="M199" s="11" t="str">
        <f>VLOOKUP(A199,[1]Hoja1!$B$1:$F$126,4,0)</f>
        <v>#ERROR!</v>
      </c>
      <c r="N199" s="13"/>
      <c r="O199" s="13" t="str">
        <f t="shared" si="281"/>
        <v>#ERROR!</v>
      </c>
      <c r="P199" s="11"/>
      <c r="Q199" s="13" t="str">
        <f t="shared" si="283"/>
        <v>#ERROR!</v>
      </c>
      <c r="R199" s="11" t="str">
        <f t="shared" si="284"/>
        <v>#ERROR!</v>
      </c>
      <c r="S199" s="11" t="str">
        <f t="shared" si="282"/>
        <v/>
      </c>
    </row>
    <row r="200" ht="15.75" customHeight="1" outlineLevel="2">
      <c r="A200" s="11" t="s">
        <v>117</v>
      </c>
      <c r="B200" s="12" t="s">
        <v>42</v>
      </c>
      <c r="C200" s="11" t="s">
        <v>43</v>
      </c>
      <c r="D200" s="13">
        <v>6738.52</v>
      </c>
      <c r="E200" s="13">
        <v>1009.66</v>
      </c>
      <c r="F200" s="13">
        <f>+D200/D201</f>
        <v>0.0007403045495</v>
      </c>
      <c r="G200" s="13" t="str">
        <f>VLOOKUP(A200,[1]Hoja1!$B$1:$F$126,3,0)</f>
        <v>#ERROR!</v>
      </c>
      <c r="H200" s="13" t="str">
        <f>VLOOKUP(A200,[1]Hoja1!$B$1:$F$126,2,0)</f>
        <v>#ERROR!</v>
      </c>
      <c r="I200" s="13" t="str">
        <f t="shared" si="279"/>
        <v>#ERROR!</v>
      </c>
      <c r="J200" s="13" t="str">
        <f t="shared" si="280"/>
        <v>#ERROR!</v>
      </c>
      <c r="K200" s="13">
        <v>0.0</v>
      </c>
      <c r="L200" s="13" t="str">
        <f>VLOOKUP(A200,[1]Hoja1!$B$1:$F$126,5,0)</f>
        <v>#ERROR!</v>
      </c>
      <c r="M200" s="11" t="str">
        <f>VLOOKUP(A200,[1]Hoja1!$B$1:$F$126,4,0)</f>
        <v>#ERROR!</v>
      </c>
      <c r="N200" s="13"/>
      <c r="O200" s="13" t="str">
        <f t="shared" si="281"/>
        <v>#ERROR!</v>
      </c>
      <c r="P200" s="11"/>
      <c r="Q200" s="13" t="str">
        <f t="shared" si="283"/>
        <v>#ERROR!</v>
      </c>
      <c r="R200" s="11" t="str">
        <f t="shared" si="284"/>
        <v>#ERROR!</v>
      </c>
      <c r="S200" s="11" t="str">
        <f t="shared" si="282"/>
        <v/>
      </c>
    </row>
    <row r="201" ht="15.75" customHeight="1" outlineLevel="1">
      <c r="A201" s="14" t="s">
        <v>118</v>
      </c>
      <c r="B201" s="12"/>
      <c r="C201" s="11"/>
      <c r="D201" s="13">
        <f t="shared" ref="D201:F201" si="285">SUBTOTAL(9,D197:D200)</f>
        <v>9102362</v>
      </c>
      <c r="E201" s="13">
        <f t="shared" si="285"/>
        <v>1363842</v>
      </c>
      <c r="F201" s="13">
        <f t="shared" si="285"/>
        <v>1</v>
      </c>
      <c r="G201" s="13"/>
      <c r="H201" s="13"/>
      <c r="I201" s="13"/>
      <c r="J201" s="13" t="str">
        <f>SUBTOTAL(9,J197:J200)</f>
        <v>#ERROR!</v>
      </c>
      <c r="K201" s="13">
        <v>0.0</v>
      </c>
      <c r="L201" s="13" t="str">
        <f>SUBTOTAL(9,L197:L200)</f>
        <v>#ERROR!</v>
      </c>
      <c r="M201" s="11"/>
      <c r="N201" s="13"/>
      <c r="O201" s="13" t="str">
        <f t="shared" ref="O201:Q201" si="286">SUBTOTAL(9,O197:O200)</f>
        <v>#ERROR!</v>
      </c>
      <c r="P201" s="11" t="str">
        <f t="shared" si="286"/>
        <v>#ERROR!</v>
      </c>
      <c r="Q201" s="13" t="str">
        <f t="shared" si="286"/>
        <v>#ERROR!</v>
      </c>
      <c r="R201" s="11"/>
      <c r="S201" s="11" t="str">
        <f>SUBTOTAL(9,S197:S200)</f>
        <v>#ERROR!</v>
      </c>
    </row>
    <row r="202" ht="15.75" customHeight="1" outlineLevel="2">
      <c r="A202" s="11" t="s">
        <v>119</v>
      </c>
      <c r="B202" s="12" t="s">
        <v>20</v>
      </c>
      <c r="C202" s="11" t="s">
        <v>21</v>
      </c>
      <c r="D202" s="13">
        <v>7261455.28</v>
      </c>
      <c r="E202" s="13">
        <v>1304529.31</v>
      </c>
      <c r="F202" s="13">
        <f>+D202/D206</f>
        <v>0.9977416919</v>
      </c>
      <c r="G202" s="13" t="str">
        <f>VLOOKUP(A202,[1]Hoja1!$B$1:$F$126,3,0)</f>
        <v>#ERROR!</v>
      </c>
      <c r="H202" s="13" t="str">
        <f>VLOOKUP(A202,[1]Hoja1!$B$1:$F$126,2,0)</f>
        <v>#ERROR!</v>
      </c>
      <c r="I202" s="13" t="str">
        <f t="shared" ref="I202:I205" si="287">+G202/11</f>
        <v>#ERROR!</v>
      </c>
      <c r="J202" s="13">
        <v>0.0</v>
      </c>
      <c r="K202" s="13">
        <f>+D202-P202</f>
        <v>0.2800000003</v>
      </c>
      <c r="L202" s="13" t="str">
        <f>VLOOKUP(A202,[1]Hoja1!$B$1:$F$126,5,0)</f>
        <v>#ERROR!</v>
      </c>
      <c r="M202" s="11" t="str">
        <f>VLOOKUP(A202,[1]Hoja1!$B$1:$F$126,4,0)</f>
        <v>#ERROR!</v>
      </c>
      <c r="N202" s="13"/>
      <c r="O202" s="13">
        <f t="shared" ref="O202:O205" si="288">+D202-J202</f>
        <v>7261455.28</v>
      </c>
      <c r="P202" s="13">
        <f>+ROUND(O202,0)</f>
        <v>7261455</v>
      </c>
      <c r="Q202" s="13">
        <f>+K202+P202</f>
        <v>7261455.28</v>
      </c>
      <c r="R202" s="11"/>
      <c r="S202" s="13">
        <f t="shared" ref="S202:S205" si="289">+P202</f>
        <v>7261455</v>
      </c>
    </row>
    <row r="203" ht="15.75" customHeight="1" outlineLevel="2">
      <c r="A203" s="11" t="s">
        <v>119</v>
      </c>
      <c r="B203" s="12" t="s">
        <v>46</v>
      </c>
      <c r="C203" s="11" t="s">
        <v>47</v>
      </c>
      <c r="D203" s="13">
        <v>4100.0</v>
      </c>
      <c r="E203" s="13">
        <v>736.57</v>
      </c>
      <c r="F203" s="13">
        <f>+D203/D206</f>
        <v>0.0005633500144</v>
      </c>
      <c r="G203" s="13" t="str">
        <f>VLOOKUP(A203,[1]Hoja1!$B$1:$F$126,3,0)</f>
        <v>#ERROR!</v>
      </c>
      <c r="H203" s="13" t="str">
        <f>VLOOKUP(A203,[1]Hoja1!$B$1:$F$126,2,0)</f>
        <v>#ERROR!</v>
      </c>
      <c r="I203" s="13" t="str">
        <f t="shared" si="287"/>
        <v>#ERROR!</v>
      </c>
      <c r="J203" s="13">
        <v>0.0</v>
      </c>
      <c r="K203" s="13">
        <f t="shared" ref="K203:K205" si="290">+D203-R203</f>
        <v>0</v>
      </c>
      <c r="L203" s="13" t="str">
        <f>VLOOKUP(A203,[1]Hoja1!$B$1:$F$126,5,0)</f>
        <v>#ERROR!</v>
      </c>
      <c r="M203" s="11" t="str">
        <f>VLOOKUP(A203,[1]Hoja1!$B$1:$F$126,4,0)</f>
        <v>#ERROR!</v>
      </c>
      <c r="N203" s="13"/>
      <c r="O203" s="13">
        <f t="shared" si="288"/>
        <v>4100</v>
      </c>
      <c r="P203" s="11"/>
      <c r="Q203" s="13">
        <f t="shared" ref="Q203:Q205" si="291">+K203+R203</f>
        <v>4100</v>
      </c>
      <c r="R203" s="13">
        <f t="shared" ref="R203:R205" si="292">+ROUND(O203,0)</f>
        <v>4100</v>
      </c>
      <c r="S203" s="11" t="str">
        <f t="shared" si="289"/>
        <v/>
      </c>
    </row>
    <row r="204" ht="15.75" customHeight="1" outlineLevel="2">
      <c r="A204" s="11" t="s">
        <v>119</v>
      </c>
      <c r="B204" s="12" t="s">
        <v>32</v>
      </c>
      <c r="C204" s="11" t="s">
        <v>33</v>
      </c>
      <c r="D204" s="13">
        <v>5802.64</v>
      </c>
      <c r="E204" s="13">
        <v>1042.45</v>
      </c>
      <c r="F204" s="13">
        <f>+D204/D206</f>
        <v>0.0007972969092</v>
      </c>
      <c r="G204" s="13" t="str">
        <f>VLOOKUP(A204,[1]Hoja1!$B$1:$F$126,3,0)</f>
        <v>#ERROR!</v>
      </c>
      <c r="H204" s="13" t="str">
        <f>VLOOKUP(A204,[1]Hoja1!$B$1:$F$126,2,0)</f>
        <v>#ERROR!</v>
      </c>
      <c r="I204" s="13" t="str">
        <f t="shared" si="287"/>
        <v>#ERROR!</v>
      </c>
      <c r="J204" s="13">
        <v>0.0</v>
      </c>
      <c r="K204" s="13">
        <f t="shared" si="290"/>
        <v>-0.36</v>
      </c>
      <c r="L204" s="13" t="str">
        <f>VLOOKUP(A204,[1]Hoja1!$B$1:$F$126,5,0)</f>
        <v>#ERROR!</v>
      </c>
      <c r="M204" s="11" t="str">
        <f>VLOOKUP(A204,[1]Hoja1!$B$1:$F$126,4,0)</f>
        <v>#ERROR!</v>
      </c>
      <c r="N204" s="13"/>
      <c r="O204" s="13">
        <f t="shared" si="288"/>
        <v>5802.64</v>
      </c>
      <c r="P204" s="11"/>
      <c r="Q204" s="13">
        <f t="shared" si="291"/>
        <v>5802.64</v>
      </c>
      <c r="R204" s="13">
        <f t="shared" si="292"/>
        <v>5803</v>
      </c>
      <c r="S204" s="11" t="str">
        <f t="shared" si="289"/>
        <v/>
      </c>
    </row>
    <row r="205" ht="15.75" customHeight="1" outlineLevel="2">
      <c r="A205" s="11" t="s">
        <v>119</v>
      </c>
      <c r="B205" s="12" t="s">
        <v>42</v>
      </c>
      <c r="C205" s="11" t="s">
        <v>43</v>
      </c>
      <c r="D205" s="13">
        <v>6533.08</v>
      </c>
      <c r="E205" s="13">
        <v>1173.67</v>
      </c>
      <c r="F205" s="13">
        <f>+D205/D206</f>
        <v>0.0008976611494</v>
      </c>
      <c r="G205" s="13" t="str">
        <f>VLOOKUP(A205,[1]Hoja1!$B$1:$F$126,3,0)</f>
        <v>#ERROR!</v>
      </c>
      <c r="H205" s="13" t="str">
        <f>VLOOKUP(A205,[1]Hoja1!$B$1:$F$126,2,0)</f>
        <v>#ERROR!</v>
      </c>
      <c r="I205" s="13" t="str">
        <f t="shared" si="287"/>
        <v>#ERROR!</v>
      </c>
      <c r="J205" s="13">
        <v>0.0</v>
      </c>
      <c r="K205" s="13">
        <f t="shared" si="290"/>
        <v>0.08</v>
      </c>
      <c r="L205" s="13" t="str">
        <f>VLOOKUP(A205,[1]Hoja1!$B$1:$F$126,5,0)</f>
        <v>#ERROR!</v>
      </c>
      <c r="M205" s="11" t="str">
        <f>VLOOKUP(A205,[1]Hoja1!$B$1:$F$126,4,0)</f>
        <v>#ERROR!</v>
      </c>
      <c r="N205" s="13"/>
      <c r="O205" s="13">
        <f t="shared" si="288"/>
        <v>6533.08</v>
      </c>
      <c r="P205" s="11"/>
      <c r="Q205" s="13">
        <f t="shared" si="291"/>
        <v>6533.08</v>
      </c>
      <c r="R205" s="13">
        <f t="shared" si="292"/>
        <v>6533</v>
      </c>
      <c r="S205" s="11" t="str">
        <f t="shared" si="289"/>
        <v/>
      </c>
    </row>
    <row r="206" ht="15.75" customHeight="1" outlineLevel="1">
      <c r="A206" s="14" t="s">
        <v>120</v>
      </c>
      <c r="B206" s="12"/>
      <c r="C206" s="11"/>
      <c r="D206" s="13">
        <f t="shared" ref="D206:F206" si="293">SUBTOTAL(9,D202:D205)</f>
        <v>7277891</v>
      </c>
      <c r="E206" s="13">
        <f t="shared" si="293"/>
        <v>1307482</v>
      </c>
      <c r="F206" s="13">
        <f t="shared" si="293"/>
        <v>1</v>
      </c>
      <c r="G206" s="13"/>
      <c r="H206" s="13"/>
      <c r="I206" s="13"/>
      <c r="J206" s="13">
        <f t="shared" ref="J206:L206" si="294">SUBTOTAL(9,J202:J205)</f>
        <v>0</v>
      </c>
      <c r="K206" s="13">
        <f t="shared" si="294"/>
        <v>0.0000000002610249794</v>
      </c>
      <c r="L206" s="13" t="str">
        <f t="shared" si="294"/>
        <v>#ERROR!</v>
      </c>
      <c r="M206" s="11"/>
      <c r="N206" s="13"/>
      <c r="O206" s="13">
        <f t="shared" ref="O206:Q206" si="295">SUBTOTAL(9,O202:O205)</f>
        <v>7277891</v>
      </c>
      <c r="P206" s="11">
        <f t="shared" si="295"/>
        <v>7261455</v>
      </c>
      <c r="Q206" s="13">
        <f t="shared" si="295"/>
        <v>7277891</v>
      </c>
      <c r="R206" s="11"/>
      <c r="S206" s="11">
        <f>SUBTOTAL(9,S202:S205)</f>
        <v>7261455</v>
      </c>
    </row>
    <row r="207" ht="15.75" customHeight="1" outlineLevel="2">
      <c r="A207" s="11" t="s">
        <v>121</v>
      </c>
      <c r="B207" s="12" t="s">
        <v>20</v>
      </c>
      <c r="C207" s="11" t="s">
        <v>21</v>
      </c>
      <c r="D207" s="13">
        <v>9.802871169E7</v>
      </c>
      <c r="E207" s="13">
        <v>1.257039757E7</v>
      </c>
      <c r="F207" s="13">
        <f>+D207/D214</f>
        <v>0.917059419</v>
      </c>
      <c r="G207" s="13" t="str">
        <f>VLOOKUP(A207,[1]Hoja1!$B$1:$F$126,3,0)</f>
        <v>#ERROR!</v>
      </c>
      <c r="H207" s="13" t="str">
        <f>VLOOKUP(A207,[1]Hoja1!$B$1:$F$126,2,0)</f>
        <v>#ERROR!</v>
      </c>
      <c r="I207" s="13" t="str">
        <f t="shared" ref="I207:I213" si="296">+G207/11</f>
        <v>#ERROR!</v>
      </c>
      <c r="J207" s="13" t="str">
        <f t="shared" ref="J207:J213" si="297">+F207*I207</f>
        <v>#ERROR!</v>
      </c>
      <c r="K207" s="13">
        <v>0.0</v>
      </c>
      <c r="L207" s="13" t="str">
        <f>VLOOKUP(A207,[1]Hoja1!$B$1:$F$126,5,0)</f>
        <v>#ERROR!</v>
      </c>
      <c r="M207" s="11" t="str">
        <f>VLOOKUP(A207,[1]Hoja1!$B$1:$F$126,4,0)</f>
        <v>#ERROR!</v>
      </c>
      <c r="N207" s="13"/>
      <c r="O207" s="13" t="str">
        <f t="shared" ref="O207:O213" si="298">+D207-J207</f>
        <v>#ERROR!</v>
      </c>
      <c r="P207" s="11" t="str">
        <f t="shared" ref="P207:P213" si="299">+ROUND(O207,0)</f>
        <v>#ERROR!</v>
      </c>
      <c r="Q207" s="13" t="str">
        <f t="shared" ref="Q207:Q213" si="300">+K207+P207</f>
        <v>#ERROR!</v>
      </c>
      <c r="R207" s="11"/>
      <c r="S207" s="11" t="str">
        <f t="shared" ref="S207:S213" si="301">+P207</f>
        <v>#ERROR!</v>
      </c>
    </row>
    <row r="208" ht="15.75" customHeight="1" outlineLevel="2">
      <c r="A208" s="11" t="s">
        <v>121</v>
      </c>
      <c r="B208" s="12" t="s">
        <v>46</v>
      </c>
      <c r="C208" s="11" t="s">
        <v>47</v>
      </c>
      <c r="D208" s="13">
        <v>8061580.11</v>
      </c>
      <c r="E208" s="13">
        <v>1033750.88</v>
      </c>
      <c r="F208" s="13">
        <f>+D208/D214</f>
        <v>0.07541614946</v>
      </c>
      <c r="G208" s="13" t="str">
        <f>VLOOKUP(A208,[1]Hoja1!$B$1:$F$126,3,0)</f>
        <v>#ERROR!</v>
      </c>
      <c r="H208" s="13" t="str">
        <f>VLOOKUP(A208,[1]Hoja1!$B$1:$F$126,2,0)</f>
        <v>#ERROR!</v>
      </c>
      <c r="I208" s="13" t="str">
        <f t="shared" si="296"/>
        <v>#ERROR!</v>
      </c>
      <c r="J208" s="13" t="str">
        <f t="shared" si="297"/>
        <v>#ERROR!</v>
      </c>
      <c r="K208" s="13">
        <v>0.0</v>
      </c>
      <c r="L208" s="13" t="str">
        <f>VLOOKUP(A208,[1]Hoja1!$B$1:$F$126,5,0)</f>
        <v>#ERROR!</v>
      </c>
      <c r="M208" s="11" t="str">
        <f>VLOOKUP(A208,[1]Hoja1!$B$1:$F$126,4,0)</f>
        <v>#ERROR!</v>
      </c>
      <c r="N208" s="13"/>
      <c r="O208" s="13" t="str">
        <f t="shared" si="298"/>
        <v>#ERROR!</v>
      </c>
      <c r="P208" s="11" t="str">
        <f t="shared" si="299"/>
        <v>#ERROR!</v>
      </c>
      <c r="Q208" s="13" t="str">
        <f t="shared" si="300"/>
        <v>#ERROR!</v>
      </c>
      <c r="R208" s="11"/>
      <c r="S208" s="11" t="str">
        <f t="shared" si="301"/>
        <v>#ERROR!</v>
      </c>
    </row>
    <row r="209" ht="15.75" customHeight="1" outlineLevel="2">
      <c r="A209" s="11" t="s">
        <v>121</v>
      </c>
      <c r="B209" s="12" t="s">
        <v>30</v>
      </c>
      <c r="C209" s="11" t="s">
        <v>31</v>
      </c>
      <c r="D209" s="13">
        <v>0.0</v>
      </c>
      <c r="E209" s="13">
        <v>0.0</v>
      </c>
      <c r="F209" s="13">
        <f>+D209/D214</f>
        <v>0</v>
      </c>
      <c r="G209" s="13" t="str">
        <f>VLOOKUP(A209,[1]Hoja1!$B$1:$F$126,3,0)</f>
        <v>#ERROR!</v>
      </c>
      <c r="H209" s="13" t="str">
        <f>VLOOKUP(A209,[1]Hoja1!$B$1:$F$126,2,0)</f>
        <v>#ERROR!</v>
      </c>
      <c r="I209" s="13" t="str">
        <f t="shared" si="296"/>
        <v>#ERROR!</v>
      </c>
      <c r="J209" s="13" t="str">
        <f t="shared" si="297"/>
        <v>#ERROR!</v>
      </c>
      <c r="K209" s="13" t="str">
        <f>+D209-P209</f>
        <v>#ERROR!</v>
      </c>
      <c r="L209" s="13" t="str">
        <f>VLOOKUP(A209,[1]Hoja1!$B$1:$F$126,5,0)</f>
        <v>#ERROR!</v>
      </c>
      <c r="M209" s="11" t="str">
        <f>VLOOKUP(A209,[1]Hoja1!$B$1:$F$126,4,0)</f>
        <v>#ERROR!</v>
      </c>
      <c r="N209" s="13"/>
      <c r="O209" s="13" t="str">
        <f t="shared" si="298"/>
        <v>#ERROR!</v>
      </c>
      <c r="P209" s="11" t="str">
        <f t="shared" si="299"/>
        <v>#ERROR!</v>
      </c>
      <c r="Q209" s="13" t="str">
        <f t="shared" si="300"/>
        <v>#ERROR!</v>
      </c>
      <c r="R209" s="11"/>
      <c r="S209" s="11" t="str">
        <f t="shared" si="301"/>
        <v>#ERROR!</v>
      </c>
    </row>
    <row r="210" ht="15.75" customHeight="1" outlineLevel="2">
      <c r="A210" s="11" t="s">
        <v>121</v>
      </c>
      <c r="B210" s="12" t="s">
        <v>32</v>
      </c>
      <c r="C210" s="11" t="s">
        <v>33</v>
      </c>
      <c r="D210" s="13">
        <v>190112.27</v>
      </c>
      <c r="E210" s="13">
        <v>24378.44</v>
      </c>
      <c r="F210" s="13">
        <f>+D210/D214</f>
        <v>0.001778501878</v>
      </c>
      <c r="G210" s="13" t="str">
        <f>VLOOKUP(A210,[1]Hoja1!$B$1:$F$126,3,0)</f>
        <v>#ERROR!</v>
      </c>
      <c r="H210" s="13" t="str">
        <f>VLOOKUP(A210,[1]Hoja1!$B$1:$F$126,2,0)</f>
        <v>#ERROR!</v>
      </c>
      <c r="I210" s="13" t="str">
        <f t="shared" si="296"/>
        <v>#ERROR!</v>
      </c>
      <c r="J210" s="13" t="str">
        <f t="shared" si="297"/>
        <v>#ERROR!</v>
      </c>
      <c r="K210" s="13">
        <v>0.0</v>
      </c>
      <c r="L210" s="13" t="str">
        <f>VLOOKUP(A210,[1]Hoja1!$B$1:$F$126,5,0)</f>
        <v>#ERROR!</v>
      </c>
      <c r="M210" s="11" t="str">
        <f>VLOOKUP(A210,[1]Hoja1!$B$1:$F$126,4,0)</f>
        <v>#ERROR!</v>
      </c>
      <c r="N210" s="13"/>
      <c r="O210" s="13" t="str">
        <f t="shared" si="298"/>
        <v>#ERROR!</v>
      </c>
      <c r="P210" s="11" t="str">
        <f t="shared" si="299"/>
        <v>#ERROR!</v>
      </c>
      <c r="Q210" s="13" t="str">
        <f t="shared" si="300"/>
        <v>#ERROR!</v>
      </c>
      <c r="R210" s="11"/>
      <c r="S210" s="11" t="str">
        <f t="shared" si="301"/>
        <v>#ERROR!</v>
      </c>
    </row>
    <row r="211" ht="15.75" customHeight="1" outlineLevel="2">
      <c r="A211" s="11" t="s">
        <v>121</v>
      </c>
      <c r="B211" s="12" t="s">
        <v>34</v>
      </c>
      <c r="C211" s="11" t="s">
        <v>35</v>
      </c>
      <c r="D211" s="13">
        <v>410984.19</v>
      </c>
      <c r="E211" s="13">
        <v>52701.24</v>
      </c>
      <c r="F211" s="13">
        <f>+D211/D214</f>
        <v>0.00384476054</v>
      </c>
      <c r="G211" s="13" t="str">
        <f>VLOOKUP(A211,[1]Hoja1!$B$1:$F$126,3,0)</f>
        <v>#ERROR!</v>
      </c>
      <c r="H211" s="13" t="str">
        <f>VLOOKUP(A211,[1]Hoja1!$B$1:$F$126,2,0)</f>
        <v>#ERROR!</v>
      </c>
      <c r="I211" s="13" t="str">
        <f t="shared" si="296"/>
        <v>#ERROR!</v>
      </c>
      <c r="J211" s="13" t="str">
        <f t="shared" si="297"/>
        <v>#ERROR!</v>
      </c>
      <c r="K211" s="13">
        <v>0.0</v>
      </c>
      <c r="L211" s="13" t="str">
        <f>VLOOKUP(A211,[1]Hoja1!$B$1:$F$126,5,0)</f>
        <v>#ERROR!</v>
      </c>
      <c r="M211" s="11" t="str">
        <f>VLOOKUP(A211,[1]Hoja1!$B$1:$F$126,4,0)</f>
        <v>#ERROR!</v>
      </c>
      <c r="N211" s="13"/>
      <c r="O211" s="13" t="str">
        <f t="shared" si="298"/>
        <v>#ERROR!</v>
      </c>
      <c r="P211" s="11" t="str">
        <f t="shared" si="299"/>
        <v>#ERROR!</v>
      </c>
      <c r="Q211" s="13" t="str">
        <f t="shared" si="300"/>
        <v>#ERROR!</v>
      </c>
      <c r="R211" s="11"/>
      <c r="S211" s="11" t="str">
        <f t="shared" si="301"/>
        <v>#ERROR!</v>
      </c>
    </row>
    <row r="212" ht="15.75" customHeight="1" outlineLevel="2">
      <c r="A212" s="11" t="s">
        <v>121</v>
      </c>
      <c r="B212" s="12" t="s">
        <v>42</v>
      </c>
      <c r="C212" s="11" t="s">
        <v>43</v>
      </c>
      <c r="D212" s="13">
        <v>203224.74</v>
      </c>
      <c r="E212" s="13">
        <v>26059.87</v>
      </c>
      <c r="F212" s="13">
        <f>+D212/D214</f>
        <v>0.001901169145</v>
      </c>
      <c r="G212" s="13" t="str">
        <f>VLOOKUP(A212,[1]Hoja1!$B$1:$F$126,3,0)</f>
        <v>#ERROR!</v>
      </c>
      <c r="H212" s="13" t="str">
        <f>VLOOKUP(A212,[1]Hoja1!$B$1:$F$126,2,0)</f>
        <v>#ERROR!</v>
      </c>
      <c r="I212" s="13" t="str">
        <f t="shared" si="296"/>
        <v>#ERROR!</v>
      </c>
      <c r="J212" s="13" t="str">
        <f t="shared" si="297"/>
        <v>#ERROR!</v>
      </c>
      <c r="K212" s="13">
        <v>0.0</v>
      </c>
      <c r="L212" s="13" t="str">
        <f>VLOOKUP(A212,[1]Hoja1!$B$1:$F$126,5,0)</f>
        <v>#ERROR!</v>
      </c>
      <c r="M212" s="11" t="str">
        <f>VLOOKUP(A212,[1]Hoja1!$B$1:$F$126,4,0)</f>
        <v>#ERROR!</v>
      </c>
      <c r="N212" s="13"/>
      <c r="O212" s="13" t="str">
        <f t="shared" si="298"/>
        <v>#ERROR!</v>
      </c>
      <c r="P212" s="11" t="str">
        <f t="shared" si="299"/>
        <v>#ERROR!</v>
      </c>
      <c r="Q212" s="13" t="str">
        <f t="shared" si="300"/>
        <v>#ERROR!</v>
      </c>
      <c r="R212" s="11"/>
      <c r="S212" s="11" t="str">
        <f t="shared" si="301"/>
        <v>#ERROR!</v>
      </c>
    </row>
    <row r="213" ht="15.75" customHeight="1" outlineLevel="2">
      <c r="A213" s="11" t="s">
        <v>121</v>
      </c>
      <c r="B213" s="12" t="s">
        <v>76</v>
      </c>
      <c r="C213" s="11" t="s">
        <v>77</v>
      </c>
      <c r="D213" s="13">
        <v>0.0</v>
      </c>
      <c r="E213" s="13">
        <v>0.0</v>
      </c>
      <c r="F213" s="13">
        <f>+D213/D214</f>
        <v>0</v>
      </c>
      <c r="G213" s="13" t="str">
        <f>VLOOKUP(A213,[1]Hoja1!$B$1:$F$126,3,0)</f>
        <v>#ERROR!</v>
      </c>
      <c r="H213" s="13" t="str">
        <f>VLOOKUP(A213,[1]Hoja1!$B$1:$F$126,2,0)</f>
        <v>#ERROR!</v>
      </c>
      <c r="I213" s="13" t="str">
        <f t="shared" si="296"/>
        <v>#ERROR!</v>
      </c>
      <c r="J213" s="13" t="str">
        <f t="shared" si="297"/>
        <v>#ERROR!</v>
      </c>
      <c r="K213" s="13" t="str">
        <f>+D213-P213</f>
        <v>#ERROR!</v>
      </c>
      <c r="L213" s="13" t="str">
        <f>VLOOKUP(A213,[1]Hoja1!$B$1:$F$126,5,0)</f>
        <v>#ERROR!</v>
      </c>
      <c r="M213" s="11" t="str">
        <f>VLOOKUP(A213,[1]Hoja1!$B$1:$F$126,4,0)</f>
        <v>#ERROR!</v>
      </c>
      <c r="N213" s="13"/>
      <c r="O213" s="13" t="str">
        <f t="shared" si="298"/>
        <v>#ERROR!</v>
      </c>
      <c r="P213" s="11" t="str">
        <f t="shared" si="299"/>
        <v>#ERROR!</v>
      </c>
      <c r="Q213" s="13" t="str">
        <f t="shared" si="300"/>
        <v>#ERROR!</v>
      </c>
      <c r="R213" s="11"/>
      <c r="S213" s="11" t="str">
        <f t="shared" si="301"/>
        <v>#ERROR!</v>
      </c>
    </row>
    <row r="214" ht="15.75" customHeight="1" outlineLevel="1">
      <c r="A214" s="14" t="s">
        <v>122</v>
      </c>
      <c r="B214" s="12"/>
      <c r="C214" s="11"/>
      <c r="D214" s="13">
        <f t="shared" ref="D214:F214" si="302">SUBTOTAL(9,D207:D213)</f>
        <v>106894613</v>
      </c>
      <c r="E214" s="13">
        <f t="shared" si="302"/>
        <v>13707288</v>
      </c>
      <c r="F214" s="13">
        <f t="shared" si="302"/>
        <v>1</v>
      </c>
      <c r="G214" s="13"/>
      <c r="H214" s="13"/>
      <c r="I214" s="13"/>
      <c r="J214" s="13" t="str">
        <f>SUBTOTAL(9,J207:J213)</f>
        <v>#ERROR!</v>
      </c>
      <c r="K214" s="13">
        <v>0.0</v>
      </c>
      <c r="L214" s="13" t="str">
        <f>SUBTOTAL(9,L207:L213)</f>
        <v>#ERROR!</v>
      </c>
      <c r="M214" s="11"/>
      <c r="N214" s="13"/>
      <c r="O214" s="13" t="str">
        <f t="shared" ref="O214:Q214" si="303">SUBTOTAL(9,O207:O213)</f>
        <v>#ERROR!</v>
      </c>
      <c r="P214" s="11" t="str">
        <f t="shared" si="303"/>
        <v>#ERROR!</v>
      </c>
      <c r="Q214" s="13" t="str">
        <f t="shared" si="303"/>
        <v>#ERROR!</v>
      </c>
      <c r="R214" s="11"/>
      <c r="S214" s="11" t="str">
        <f>SUBTOTAL(9,S207:S213)</f>
        <v>#ERROR!</v>
      </c>
    </row>
    <row r="215" ht="15.75" customHeight="1" outlineLevel="2">
      <c r="A215" s="11" t="s">
        <v>123</v>
      </c>
      <c r="B215" s="12" t="s">
        <v>20</v>
      </c>
      <c r="C215" s="11" t="s">
        <v>21</v>
      </c>
      <c r="D215" s="13">
        <v>2.338004378E7</v>
      </c>
      <c r="E215" s="13">
        <v>1.521701527E7</v>
      </c>
      <c r="F215" s="13">
        <f>+D215/D221</f>
        <v>0.7802482813</v>
      </c>
      <c r="G215" s="13" t="str">
        <f>VLOOKUP(A215,[1]Hoja1!$B$1:$F$126,3,0)</f>
        <v>#ERROR!</v>
      </c>
      <c r="H215" s="13" t="str">
        <f>VLOOKUP(A215,[1]Hoja1!$B$1:$F$126,2,0)</f>
        <v>#ERROR!</v>
      </c>
      <c r="I215" s="13" t="str">
        <f t="shared" ref="I215:I220" si="304">+G215/11</f>
        <v>#ERROR!</v>
      </c>
      <c r="J215" s="13" t="str">
        <f t="shared" ref="J215:J220" si="305">+F215*I215</f>
        <v>#ERROR!</v>
      </c>
      <c r="K215" s="13">
        <v>0.0</v>
      </c>
      <c r="L215" s="13" t="str">
        <f>VLOOKUP(A215,[1]Hoja1!$B$1:$F$126,5,0)</f>
        <v>#ERROR!</v>
      </c>
      <c r="M215" s="11" t="str">
        <f>VLOOKUP(A215,[1]Hoja1!$B$1:$F$126,4,0)</f>
        <v>#ERROR!</v>
      </c>
      <c r="N215" s="13"/>
      <c r="O215" s="13" t="str">
        <f t="shared" ref="O215:O220" si="306">+D215-J215</f>
        <v>#ERROR!</v>
      </c>
      <c r="P215" s="11" t="str">
        <f t="shared" ref="P215:P216" si="307">+ROUND(O215,0)</f>
        <v>#ERROR!</v>
      </c>
      <c r="Q215" s="13" t="str">
        <f t="shared" ref="Q215:Q216" si="308">+K215+P215</f>
        <v>#ERROR!</v>
      </c>
      <c r="R215" s="11"/>
      <c r="S215" s="11" t="str">
        <f t="shared" ref="S215:S220" si="309">+P215</f>
        <v>#ERROR!</v>
      </c>
    </row>
    <row r="216" ht="15.75" customHeight="1" outlineLevel="2">
      <c r="A216" s="11" t="s">
        <v>123</v>
      </c>
      <c r="B216" s="12" t="s">
        <v>30</v>
      </c>
      <c r="C216" s="11" t="s">
        <v>31</v>
      </c>
      <c r="D216" s="13">
        <v>0.0</v>
      </c>
      <c r="E216" s="13">
        <v>0.0</v>
      </c>
      <c r="F216" s="13">
        <f>+D216/D221</f>
        <v>0</v>
      </c>
      <c r="G216" s="13" t="str">
        <f>VLOOKUP(A216,[1]Hoja1!$B$1:$F$126,3,0)</f>
        <v>#ERROR!</v>
      </c>
      <c r="H216" s="13" t="str">
        <f>VLOOKUP(A216,[1]Hoja1!$B$1:$F$126,2,0)</f>
        <v>#ERROR!</v>
      </c>
      <c r="I216" s="13" t="str">
        <f t="shared" si="304"/>
        <v>#ERROR!</v>
      </c>
      <c r="J216" s="13" t="str">
        <f t="shared" si="305"/>
        <v>#ERROR!</v>
      </c>
      <c r="K216" s="13" t="str">
        <f>+D216-P216</f>
        <v>#ERROR!</v>
      </c>
      <c r="L216" s="13" t="str">
        <f>VLOOKUP(A216,[1]Hoja1!$B$1:$F$126,5,0)</f>
        <v>#ERROR!</v>
      </c>
      <c r="M216" s="11" t="str">
        <f>VLOOKUP(A216,[1]Hoja1!$B$1:$F$126,4,0)</f>
        <v>#ERROR!</v>
      </c>
      <c r="N216" s="13"/>
      <c r="O216" s="13" t="str">
        <f t="shared" si="306"/>
        <v>#ERROR!</v>
      </c>
      <c r="P216" s="11" t="str">
        <f t="shared" si="307"/>
        <v>#ERROR!</v>
      </c>
      <c r="Q216" s="13" t="str">
        <f t="shared" si="308"/>
        <v>#ERROR!</v>
      </c>
      <c r="R216" s="11"/>
      <c r="S216" s="11" t="str">
        <f t="shared" si="309"/>
        <v>#ERROR!</v>
      </c>
    </row>
    <row r="217" ht="15.75" customHeight="1" outlineLevel="2">
      <c r="A217" s="11" t="s">
        <v>123</v>
      </c>
      <c r="B217" s="12" t="s">
        <v>32</v>
      </c>
      <c r="C217" s="11" t="s">
        <v>33</v>
      </c>
      <c r="D217" s="13">
        <v>38580.42</v>
      </c>
      <c r="E217" s="13">
        <v>25110.25</v>
      </c>
      <c r="F217" s="13">
        <f>+D217/D221</f>
        <v>0.001287521387</v>
      </c>
      <c r="G217" s="13" t="str">
        <f>VLOOKUP(A217,[1]Hoja1!$B$1:$F$126,3,0)</f>
        <v>#ERROR!</v>
      </c>
      <c r="H217" s="13" t="str">
        <f>VLOOKUP(A217,[1]Hoja1!$B$1:$F$126,2,0)</f>
        <v>#ERROR!</v>
      </c>
      <c r="I217" s="13" t="str">
        <f t="shared" si="304"/>
        <v>#ERROR!</v>
      </c>
      <c r="J217" s="13" t="str">
        <f t="shared" si="305"/>
        <v>#ERROR!</v>
      </c>
      <c r="K217" s="13">
        <v>0.0</v>
      </c>
      <c r="L217" s="13" t="str">
        <f>VLOOKUP(A217,[1]Hoja1!$B$1:$F$126,5,0)</f>
        <v>#ERROR!</v>
      </c>
      <c r="M217" s="11" t="str">
        <f>VLOOKUP(A217,[1]Hoja1!$B$1:$F$126,4,0)</f>
        <v>#ERROR!</v>
      </c>
      <c r="N217" s="13"/>
      <c r="O217" s="13" t="str">
        <f t="shared" si="306"/>
        <v>#ERROR!</v>
      </c>
      <c r="P217" s="11"/>
      <c r="Q217" s="13" t="str">
        <f>+K217+R217</f>
        <v>#ERROR!</v>
      </c>
      <c r="R217" s="11" t="str">
        <f>+ROUND(O217,0)</f>
        <v>#ERROR!</v>
      </c>
      <c r="S217" s="11" t="str">
        <f t="shared" si="309"/>
        <v/>
      </c>
    </row>
    <row r="218" ht="15.75" customHeight="1" outlineLevel="2">
      <c r="A218" s="11" t="s">
        <v>123</v>
      </c>
      <c r="B218" s="12" t="s">
        <v>34</v>
      </c>
      <c r="C218" s="11" t="s">
        <v>35</v>
      </c>
      <c r="D218" s="13">
        <v>209900.71</v>
      </c>
      <c r="E218" s="13">
        <v>136614.9</v>
      </c>
      <c r="F218" s="13">
        <f>+D218/D221</f>
        <v>0.007004891427</v>
      </c>
      <c r="G218" s="13" t="str">
        <f>VLOOKUP(A218,[1]Hoja1!$B$1:$F$126,3,0)</f>
        <v>#ERROR!</v>
      </c>
      <c r="H218" s="13" t="str">
        <f>VLOOKUP(A218,[1]Hoja1!$B$1:$F$126,2,0)</f>
        <v>#ERROR!</v>
      </c>
      <c r="I218" s="13" t="str">
        <f t="shared" si="304"/>
        <v>#ERROR!</v>
      </c>
      <c r="J218" s="13" t="str">
        <f t="shared" si="305"/>
        <v>#ERROR!</v>
      </c>
      <c r="K218" s="13">
        <v>0.0</v>
      </c>
      <c r="L218" s="13" t="str">
        <f>VLOOKUP(A218,[1]Hoja1!$B$1:$F$126,5,0)</f>
        <v>#ERROR!</v>
      </c>
      <c r="M218" s="11" t="str">
        <f>VLOOKUP(A218,[1]Hoja1!$B$1:$F$126,4,0)</f>
        <v>#ERROR!</v>
      </c>
      <c r="N218" s="13"/>
      <c r="O218" s="13" t="str">
        <f t="shared" si="306"/>
        <v>#ERROR!</v>
      </c>
      <c r="P218" s="11" t="str">
        <f>+ROUND(O218,0)</f>
        <v>#ERROR!</v>
      </c>
      <c r="Q218" s="13" t="str">
        <f>+K218+P218</f>
        <v>#ERROR!</v>
      </c>
      <c r="R218" s="11"/>
      <c r="S218" s="11" t="str">
        <f t="shared" si="309"/>
        <v>#ERROR!</v>
      </c>
    </row>
    <row r="219" ht="15.75" customHeight="1" outlineLevel="2">
      <c r="A219" s="11" t="s">
        <v>123</v>
      </c>
      <c r="B219" s="12" t="s">
        <v>42</v>
      </c>
      <c r="C219" s="11" t="s">
        <v>43</v>
      </c>
      <c r="D219" s="13">
        <v>99109.25</v>
      </c>
      <c r="E219" s="13">
        <v>64505.73</v>
      </c>
      <c r="F219" s="13">
        <f>+D219/D221</f>
        <v>0.003307513994</v>
      </c>
      <c r="G219" s="13" t="str">
        <f>VLOOKUP(A219,[1]Hoja1!$B$1:$F$126,3,0)</f>
        <v>#ERROR!</v>
      </c>
      <c r="H219" s="13" t="str">
        <f>VLOOKUP(A219,[1]Hoja1!$B$1:$F$126,2,0)</f>
        <v>#ERROR!</v>
      </c>
      <c r="I219" s="13" t="str">
        <f t="shared" si="304"/>
        <v>#ERROR!</v>
      </c>
      <c r="J219" s="13" t="str">
        <f t="shared" si="305"/>
        <v>#ERROR!</v>
      </c>
      <c r="K219" s="13">
        <v>0.0</v>
      </c>
      <c r="L219" s="13" t="str">
        <f>VLOOKUP(A219,[1]Hoja1!$B$1:$F$126,5,0)</f>
        <v>#ERROR!</v>
      </c>
      <c r="M219" s="11" t="str">
        <f>VLOOKUP(A219,[1]Hoja1!$B$1:$F$126,4,0)</f>
        <v>#ERROR!</v>
      </c>
      <c r="N219" s="13"/>
      <c r="O219" s="13" t="str">
        <f t="shared" si="306"/>
        <v>#ERROR!</v>
      </c>
      <c r="P219" s="11"/>
      <c r="Q219" s="13" t="str">
        <f>+K219+R219</f>
        <v>#ERROR!</v>
      </c>
      <c r="R219" s="11" t="str">
        <f>+ROUND(O219,0)</f>
        <v>#ERROR!</v>
      </c>
      <c r="S219" s="11" t="str">
        <f t="shared" si="309"/>
        <v/>
      </c>
    </row>
    <row r="220" ht="15.75" customHeight="1" outlineLevel="2">
      <c r="A220" s="11" t="s">
        <v>123</v>
      </c>
      <c r="B220" s="12" t="s">
        <v>60</v>
      </c>
      <c r="C220" s="11" t="s">
        <v>61</v>
      </c>
      <c r="D220" s="13">
        <v>6237242.84</v>
      </c>
      <c r="E220" s="13">
        <v>4059539.85</v>
      </c>
      <c r="F220" s="13">
        <f>+D220/D221</f>
        <v>0.2081517918</v>
      </c>
      <c r="G220" s="13" t="str">
        <f>VLOOKUP(A220,[1]Hoja1!$B$1:$F$126,3,0)</f>
        <v>#ERROR!</v>
      </c>
      <c r="H220" s="13" t="str">
        <f>VLOOKUP(A220,[1]Hoja1!$B$1:$F$126,2,0)</f>
        <v>#ERROR!</v>
      </c>
      <c r="I220" s="13" t="str">
        <f t="shared" si="304"/>
        <v>#ERROR!</v>
      </c>
      <c r="J220" s="13" t="str">
        <f t="shared" si="305"/>
        <v>#ERROR!</v>
      </c>
      <c r="K220" s="13">
        <v>0.0</v>
      </c>
      <c r="L220" s="13" t="str">
        <f>VLOOKUP(A220,[1]Hoja1!$B$1:$F$126,5,0)</f>
        <v>#ERROR!</v>
      </c>
      <c r="M220" s="11" t="str">
        <f>VLOOKUP(A220,[1]Hoja1!$B$1:$F$126,4,0)</f>
        <v>#ERROR!</v>
      </c>
      <c r="N220" s="13"/>
      <c r="O220" s="13" t="str">
        <f t="shared" si="306"/>
        <v>#ERROR!</v>
      </c>
      <c r="P220" s="11" t="str">
        <f>+ROUND(O220,0)</f>
        <v>#ERROR!</v>
      </c>
      <c r="Q220" s="13" t="str">
        <f>+K220+P220</f>
        <v>#ERROR!</v>
      </c>
      <c r="R220" s="11"/>
      <c r="S220" s="11" t="str">
        <f t="shared" si="309"/>
        <v>#ERROR!</v>
      </c>
    </row>
    <row r="221" ht="15.75" customHeight="1" outlineLevel="1">
      <c r="A221" s="14" t="s">
        <v>124</v>
      </c>
      <c r="B221" s="12"/>
      <c r="C221" s="11"/>
      <c r="D221" s="13">
        <f t="shared" ref="D221:F221" si="310">SUBTOTAL(9,D215:D220)</f>
        <v>29964877</v>
      </c>
      <c r="E221" s="13">
        <f t="shared" si="310"/>
        <v>19502786</v>
      </c>
      <c r="F221" s="13">
        <f t="shared" si="310"/>
        <v>1</v>
      </c>
      <c r="G221" s="13"/>
      <c r="H221" s="13"/>
      <c r="I221" s="13"/>
      <c r="J221" s="13" t="str">
        <f>SUBTOTAL(9,J215:J220)</f>
        <v>#ERROR!</v>
      </c>
      <c r="K221" s="13">
        <v>0.0</v>
      </c>
      <c r="L221" s="13" t="str">
        <f>SUBTOTAL(9,L215:L220)</f>
        <v>#ERROR!</v>
      </c>
      <c r="M221" s="11"/>
      <c r="N221" s="13"/>
      <c r="O221" s="13" t="str">
        <f t="shared" ref="O221:Q221" si="311">SUBTOTAL(9,O215:O220)</f>
        <v>#ERROR!</v>
      </c>
      <c r="P221" s="11" t="str">
        <f t="shared" si="311"/>
        <v>#ERROR!</v>
      </c>
      <c r="Q221" s="13" t="str">
        <f t="shared" si="311"/>
        <v>#ERROR!</v>
      </c>
      <c r="R221" s="11"/>
      <c r="S221" s="11" t="str">
        <f>SUBTOTAL(9,S215:S220)</f>
        <v>#ERROR!</v>
      </c>
    </row>
    <row r="222" ht="15.75" customHeight="1" outlineLevel="2">
      <c r="A222" s="11" t="s">
        <v>125</v>
      </c>
      <c r="B222" s="12" t="s">
        <v>20</v>
      </c>
      <c r="C222" s="11" t="s">
        <v>21</v>
      </c>
      <c r="D222" s="13">
        <v>4341051.64</v>
      </c>
      <c r="E222" s="13">
        <v>405060.41</v>
      </c>
      <c r="F222" s="13">
        <f>+D222/D226</f>
        <v>0.9791707395</v>
      </c>
      <c r="G222" s="13" t="str">
        <f>VLOOKUP(A222,[1]Hoja1!$B$1:$F$126,3,0)</f>
        <v>#ERROR!</v>
      </c>
      <c r="H222" s="13" t="str">
        <f>VLOOKUP(A222,[1]Hoja1!$B$1:$F$126,2,0)</f>
        <v>#ERROR!</v>
      </c>
      <c r="I222" s="13" t="str">
        <f t="shared" ref="I222:I225" si="312">+G222/11</f>
        <v>#ERROR!</v>
      </c>
      <c r="J222" s="13" t="str">
        <f t="shared" ref="J222:J225" si="313">+F222*I222</f>
        <v>#ERROR!</v>
      </c>
      <c r="K222" s="13">
        <v>0.0</v>
      </c>
      <c r="L222" s="13" t="str">
        <f>VLOOKUP(A222,[1]Hoja1!$B$1:$F$126,5,0)</f>
        <v>#ERROR!</v>
      </c>
      <c r="M222" s="11" t="str">
        <f>VLOOKUP(A222,[1]Hoja1!$B$1:$F$126,4,0)</f>
        <v>#ERROR!</v>
      </c>
      <c r="N222" s="13"/>
      <c r="O222" s="13" t="str">
        <f t="shared" ref="O222:O225" si="314">+D222-J222</f>
        <v>#ERROR!</v>
      </c>
      <c r="P222" s="11" t="str">
        <f>+ROUND(O222,0)</f>
        <v>#ERROR!</v>
      </c>
      <c r="Q222" s="13" t="str">
        <f>+K222+P222</f>
        <v>#ERROR!</v>
      </c>
      <c r="R222" s="11"/>
      <c r="S222" s="11" t="str">
        <f t="shared" ref="S222:S225" si="315">+P222</f>
        <v>#ERROR!</v>
      </c>
    </row>
    <row r="223" ht="15.75" customHeight="1" outlineLevel="2">
      <c r="A223" s="11" t="s">
        <v>125</v>
      </c>
      <c r="B223" s="12" t="s">
        <v>32</v>
      </c>
      <c r="C223" s="11" t="s">
        <v>33</v>
      </c>
      <c r="D223" s="13">
        <v>87347.45</v>
      </c>
      <c r="E223" s="13">
        <v>8150.33</v>
      </c>
      <c r="F223" s="13">
        <f>+D223/D226</f>
        <v>0.01970215383</v>
      </c>
      <c r="G223" s="13" t="str">
        <f>VLOOKUP(A223,[1]Hoja1!$B$1:$F$126,3,0)</f>
        <v>#ERROR!</v>
      </c>
      <c r="H223" s="13" t="str">
        <f>VLOOKUP(A223,[1]Hoja1!$B$1:$F$126,2,0)</f>
        <v>#ERROR!</v>
      </c>
      <c r="I223" s="13" t="str">
        <f t="shared" si="312"/>
        <v>#ERROR!</v>
      </c>
      <c r="J223" s="13" t="str">
        <f t="shared" si="313"/>
        <v>#ERROR!</v>
      </c>
      <c r="K223" s="13">
        <v>0.0</v>
      </c>
      <c r="L223" s="13" t="str">
        <f>VLOOKUP(A223,[1]Hoja1!$B$1:$F$126,5,0)</f>
        <v>#ERROR!</v>
      </c>
      <c r="M223" s="11" t="str">
        <f>VLOOKUP(A223,[1]Hoja1!$B$1:$F$126,4,0)</f>
        <v>#ERROR!</v>
      </c>
      <c r="N223" s="13"/>
      <c r="O223" s="13" t="str">
        <f t="shared" si="314"/>
        <v>#ERROR!</v>
      </c>
      <c r="P223" s="11"/>
      <c r="Q223" s="13" t="str">
        <f t="shared" ref="Q223:Q225" si="316">+K223+R223</f>
        <v>#ERROR!</v>
      </c>
      <c r="R223" s="11" t="str">
        <f t="shared" ref="R223:R225" si="317">+ROUND(O223,0)</f>
        <v>#ERROR!</v>
      </c>
      <c r="S223" s="11" t="str">
        <f t="shared" si="315"/>
        <v/>
      </c>
    </row>
    <row r="224" ht="15.75" customHeight="1" outlineLevel="2">
      <c r="A224" s="11" t="s">
        <v>125</v>
      </c>
      <c r="B224" s="12" t="s">
        <v>34</v>
      </c>
      <c r="C224" s="11" t="s">
        <v>35</v>
      </c>
      <c r="D224" s="13">
        <v>3527.14</v>
      </c>
      <c r="E224" s="13">
        <v>329.12</v>
      </c>
      <c r="F224" s="13">
        <f>+D224/D226</f>
        <v>0.0007955842429</v>
      </c>
      <c r="G224" s="13" t="str">
        <f>VLOOKUP(A224,[1]Hoja1!$B$1:$F$126,3,0)</f>
        <v>#ERROR!</v>
      </c>
      <c r="H224" s="13" t="str">
        <f>VLOOKUP(A224,[1]Hoja1!$B$1:$F$126,2,0)</f>
        <v>#ERROR!</v>
      </c>
      <c r="I224" s="13" t="str">
        <f t="shared" si="312"/>
        <v>#ERROR!</v>
      </c>
      <c r="J224" s="13" t="str">
        <f t="shared" si="313"/>
        <v>#ERROR!</v>
      </c>
      <c r="K224" s="13">
        <v>0.0</v>
      </c>
      <c r="L224" s="13" t="str">
        <f>VLOOKUP(A224,[1]Hoja1!$B$1:$F$126,5,0)</f>
        <v>#ERROR!</v>
      </c>
      <c r="M224" s="11" t="str">
        <f>VLOOKUP(A224,[1]Hoja1!$B$1:$F$126,4,0)</f>
        <v>#ERROR!</v>
      </c>
      <c r="N224" s="13"/>
      <c r="O224" s="13" t="str">
        <f t="shared" si="314"/>
        <v>#ERROR!</v>
      </c>
      <c r="P224" s="11"/>
      <c r="Q224" s="13" t="str">
        <f t="shared" si="316"/>
        <v>#ERROR!</v>
      </c>
      <c r="R224" s="11" t="str">
        <f t="shared" si="317"/>
        <v>#ERROR!</v>
      </c>
      <c r="S224" s="11" t="str">
        <f t="shared" si="315"/>
        <v/>
      </c>
    </row>
    <row r="225" ht="15.75" customHeight="1" outlineLevel="2">
      <c r="A225" s="11" t="s">
        <v>125</v>
      </c>
      <c r="B225" s="12" t="s">
        <v>42</v>
      </c>
      <c r="C225" s="11" t="s">
        <v>43</v>
      </c>
      <c r="D225" s="13">
        <v>1469.77</v>
      </c>
      <c r="E225" s="13">
        <v>137.14</v>
      </c>
      <c r="F225" s="13">
        <f>+D225/D226</f>
        <v>0.0003315223815</v>
      </c>
      <c r="G225" s="13" t="str">
        <f>VLOOKUP(A225,[1]Hoja1!$B$1:$F$126,3,0)</f>
        <v>#ERROR!</v>
      </c>
      <c r="H225" s="13" t="str">
        <f>VLOOKUP(A225,[1]Hoja1!$B$1:$F$126,2,0)</f>
        <v>#ERROR!</v>
      </c>
      <c r="I225" s="13" t="str">
        <f t="shared" si="312"/>
        <v>#ERROR!</v>
      </c>
      <c r="J225" s="13" t="str">
        <f t="shared" si="313"/>
        <v>#ERROR!</v>
      </c>
      <c r="K225" s="13">
        <v>0.0</v>
      </c>
      <c r="L225" s="13" t="str">
        <f>VLOOKUP(A225,[1]Hoja1!$B$1:$F$126,5,0)</f>
        <v>#ERROR!</v>
      </c>
      <c r="M225" s="11" t="str">
        <f>VLOOKUP(A225,[1]Hoja1!$B$1:$F$126,4,0)</f>
        <v>#ERROR!</v>
      </c>
      <c r="N225" s="13"/>
      <c r="O225" s="13" t="str">
        <f t="shared" si="314"/>
        <v>#ERROR!</v>
      </c>
      <c r="P225" s="11"/>
      <c r="Q225" s="13" t="str">
        <f t="shared" si="316"/>
        <v>#ERROR!</v>
      </c>
      <c r="R225" s="11" t="str">
        <f t="shared" si="317"/>
        <v>#ERROR!</v>
      </c>
      <c r="S225" s="11" t="str">
        <f t="shared" si="315"/>
        <v/>
      </c>
    </row>
    <row r="226" ht="15.75" customHeight="1" outlineLevel="1">
      <c r="A226" s="14" t="s">
        <v>126</v>
      </c>
      <c r="B226" s="12"/>
      <c r="C226" s="11"/>
      <c r="D226" s="13">
        <f t="shared" ref="D226:F226" si="318">SUBTOTAL(9,D222:D225)</f>
        <v>4433396</v>
      </c>
      <c r="E226" s="13">
        <f t="shared" si="318"/>
        <v>413677</v>
      </c>
      <c r="F226" s="13">
        <f t="shared" si="318"/>
        <v>1</v>
      </c>
      <c r="G226" s="13"/>
      <c r="H226" s="13"/>
      <c r="I226" s="13"/>
      <c r="J226" s="13" t="str">
        <f>SUBTOTAL(9,J222:J225)</f>
        <v>#ERROR!</v>
      </c>
      <c r="K226" s="13">
        <v>0.0</v>
      </c>
      <c r="L226" s="13" t="str">
        <f>SUBTOTAL(9,L222:L225)</f>
        <v>#ERROR!</v>
      </c>
      <c r="M226" s="11"/>
      <c r="N226" s="13"/>
      <c r="O226" s="13" t="str">
        <f t="shared" ref="O226:Q226" si="319">SUBTOTAL(9,O222:O225)</f>
        <v>#ERROR!</v>
      </c>
      <c r="P226" s="11" t="str">
        <f t="shared" si="319"/>
        <v>#ERROR!</v>
      </c>
      <c r="Q226" s="13" t="str">
        <f t="shared" si="319"/>
        <v>#ERROR!</v>
      </c>
      <c r="R226" s="11"/>
      <c r="S226" s="11" t="str">
        <f>SUBTOTAL(9,S222:S225)</f>
        <v>#ERROR!</v>
      </c>
    </row>
    <row r="227" ht="15.75" customHeight="1" outlineLevel="2">
      <c r="A227" s="11" t="s">
        <v>127</v>
      </c>
      <c r="B227" s="12" t="s">
        <v>20</v>
      </c>
      <c r="C227" s="11" t="s">
        <v>21</v>
      </c>
      <c r="D227" s="13">
        <v>1.7928191499E8</v>
      </c>
      <c r="E227" s="13">
        <v>7569053.88</v>
      </c>
      <c r="F227" s="13">
        <f>+D227/D236</f>
        <v>0.3996760309</v>
      </c>
      <c r="G227" s="13" t="str">
        <f>VLOOKUP(A227,[1]Hoja1!$B$1:$F$126,3,0)</f>
        <v>#ERROR!</v>
      </c>
      <c r="H227" s="13" t="str">
        <f>VLOOKUP(A227,[1]Hoja1!$B$1:$F$126,2,0)</f>
        <v>#ERROR!</v>
      </c>
      <c r="I227" s="13" t="str">
        <f t="shared" ref="I227:I235" si="320">+G227/11</f>
        <v>#ERROR!</v>
      </c>
      <c r="J227" s="13">
        <v>0.0</v>
      </c>
      <c r="K227" s="13">
        <f t="shared" ref="K227:K229" si="321">+D227-P227</f>
        <v>-0.009999990463</v>
      </c>
      <c r="L227" s="13" t="str">
        <f>VLOOKUP(A227,[1]Hoja1!$B$1:$F$126,5,0)</f>
        <v>#ERROR!</v>
      </c>
      <c r="M227" s="11" t="str">
        <f>VLOOKUP(A227,[1]Hoja1!$B$1:$F$126,4,0)</f>
        <v>#ERROR!</v>
      </c>
      <c r="N227" s="13"/>
      <c r="O227" s="13">
        <f t="shared" ref="O227:O235" si="322">+D227-J227</f>
        <v>179281915</v>
      </c>
      <c r="P227" s="13">
        <f t="shared" ref="P227:P229" si="323">+ROUND(O227,0)</f>
        <v>179281915</v>
      </c>
      <c r="Q227" s="13">
        <f t="shared" ref="Q227:Q229" si="324">+K227+P227</f>
        <v>179281915</v>
      </c>
      <c r="R227" s="11"/>
      <c r="S227" s="13">
        <f t="shared" ref="S227:S235" si="325">+P227</f>
        <v>179281915</v>
      </c>
    </row>
    <row r="228" ht="15.75" customHeight="1" outlineLevel="2">
      <c r="A228" s="11" t="s">
        <v>127</v>
      </c>
      <c r="B228" s="12" t="s">
        <v>46</v>
      </c>
      <c r="C228" s="11" t="s">
        <v>47</v>
      </c>
      <c r="D228" s="13">
        <v>5.491468707E7</v>
      </c>
      <c r="E228" s="13">
        <v>2318428.08</v>
      </c>
      <c r="F228" s="13">
        <f>+D228/D236</f>
        <v>0.1224221872</v>
      </c>
      <c r="G228" s="13" t="str">
        <f>VLOOKUP(A228,[1]Hoja1!$B$1:$F$126,3,0)</f>
        <v>#ERROR!</v>
      </c>
      <c r="H228" s="13" t="str">
        <f>VLOOKUP(A228,[1]Hoja1!$B$1:$F$126,2,0)</f>
        <v>#ERROR!</v>
      </c>
      <c r="I228" s="13" t="str">
        <f t="shared" si="320"/>
        <v>#ERROR!</v>
      </c>
      <c r="J228" s="13">
        <v>0.0</v>
      </c>
      <c r="K228" s="13">
        <f t="shared" si="321"/>
        <v>0.0700000003</v>
      </c>
      <c r="L228" s="13" t="str">
        <f>VLOOKUP(A228,[1]Hoja1!$B$1:$F$126,5,0)</f>
        <v>#ERROR!</v>
      </c>
      <c r="M228" s="11" t="str">
        <f>VLOOKUP(A228,[1]Hoja1!$B$1:$F$126,4,0)</f>
        <v>#ERROR!</v>
      </c>
      <c r="N228" s="13"/>
      <c r="O228" s="13">
        <f t="shared" si="322"/>
        <v>54914687.07</v>
      </c>
      <c r="P228" s="13">
        <f t="shared" si="323"/>
        <v>54914687</v>
      </c>
      <c r="Q228" s="13">
        <f t="shared" si="324"/>
        <v>54914687.07</v>
      </c>
      <c r="R228" s="11"/>
      <c r="S228" s="13">
        <f t="shared" si="325"/>
        <v>54914687</v>
      </c>
    </row>
    <row r="229" ht="15.75" customHeight="1" outlineLevel="2">
      <c r="A229" s="11" t="s">
        <v>127</v>
      </c>
      <c r="B229" s="12" t="s">
        <v>74</v>
      </c>
      <c r="C229" s="11" t="s">
        <v>75</v>
      </c>
      <c r="D229" s="13">
        <v>1.304581029E7</v>
      </c>
      <c r="E229" s="13">
        <v>550777.48</v>
      </c>
      <c r="F229" s="13">
        <f>+D229/D236</f>
        <v>0.02908323283</v>
      </c>
      <c r="G229" s="13" t="str">
        <f>VLOOKUP(A229,[1]Hoja1!$B$1:$F$126,3,0)</f>
        <v>#ERROR!</v>
      </c>
      <c r="H229" s="13" t="str">
        <f>VLOOKUP(A229,[1]Hoja1!$B$1:$F$126,2,0)</f>
        <v>#ERROR!</v>
      </c>
      <c r="I229" s="13" t="str">
        <f t="shared" si="320"/>
        <v>#ERROR!</v>
      </c>
      <c r="J229" s="13">
        <v>0.0</v>
      </c>
      <c r="K229" s="13">
        <f t="shared" si="321"/>
        <v>0.2899999991</v>
      </c>
      <c r="L229" s="13" t="str">
        <f>VLOOKUP(A229,[1]Hoja1!$B$1:$F$126,5,0)</f>
        <v>#ERROR!</v>
      </c>
      <c r="M229" s="11" t="str">
        <f>VLOOKUP(A229,[1]Hoja1!$B$1:$F$126,4,0)</f>
        <v>#ERROR!</v>
      </c>
      <c r="N229" s="13"/>
      <c r="O229" s="13">
        <f t="shared" si="322"/>
        <v>13045810.29</v>
      </c>
      <c r="P229" s="13">
        <f t="shared" si="323"/>
        <v>13045810</v>
      </c>
      <c r="Q229" s="13">
        <f t="shared" si="324"/>
        <v>13045810.29</v>
      </c>
      <c r="R229" s="11"/>
      <c r="S229" s="13">
        <f t="shared" si="325"/>
        <v>13045810</v>
      </c>
    </row>
    <row r="230" ht="15.75" customHeight="1" outlineLevel="2">
      <c r="A230" s="11" t="s">
        <v>127</v>
      </c>
      <c r="B230" s="12" t="s">
        <v>24</v>
      </c>
      <c r="C230" s="11" t="s">
        <v>25</v>
      </c>
      <c r="D230" s="13">
        <v>20766.0</v>
      </c>
      <c r="E230" s="13">
        <v>876.71</v>
      </c>
      <c r="F230" s="13">
        <f>+D230/D236</f>
        <v>0.00004629397481</v>
      </c>
      <c r="G230" s="13" t="str">
        <f>VLOOKUP(A230,[1]Hoja1!$B$1:$F$126,3,0)</f>
        <v>#ERROR!</v>
      </c>
      <c r="H230" s="13" t="str">
        <f>VLOOKUP(A230,[1]Hoja1!$B$1:$F$126,2,0)</f>
        <v>#ERROR!</v>
      </c>
      <c r="I230" s="13" t="str">
        <f t="shared" si="320"/>
        <v>#ERROR!</v>
      </c>
      <c r="J230" s="13">
        <v>0.0</v>
      </c>
      <c r="K230" s="13">
        <f>+D230-R230</f>
        <v>0</v>
      </c>
      <c r="L230" s="13" t="str">
        <f>VLOOKUP(A230,[1]Hoja1!$B$1:$F$126,5,0)</f>
        <v>#ERROR!</v>
      </c>
      <c r="M230" s="11" t="str">
        <f>VLOOKUP(A230,[1]Hoja1!$B$1:$F$126,4,0)</f>
        <v>#ERROR!</v>
      </c>
      <c r="N230" s="13"/>
      <c r="O230" s="13">
        <f t="shared" si="322"/>
        <v>20766</v>
      </c>
      <c r="P230" s="11"/>
      <c r="Q230" s="13">
        <f>+K230+R230</f>
        <v>20766</v>
      </c>
      <c r="R230" s="13">
        <f>+ROUND(O230,0)</f>
        <v>20766</v>
      </c>
      <c r="S230" s="11" t="str">
        <f t="shared" si="325"/>
        <v/>
      </c>
    </row>
    <row r="231" ht="15.75" customHeight="1" outlineLevel="2">
      <c r="A231" s="11" t="s">
        <v>127</v>
      </c>
      <c r="B231" s="12" t="s">
        <v>32</v>
      </c>
      <c r="C231" s="11" t="s">
        <v>33</v>
      </c>
      <c r="D231" s="13">
        <v>4596433.04</v>
      </c>
      <c r="E231" s="13">
        <v>194055.54</v>
      </c>
      <c r="F231" s="13">
        <f>+D231/D236</f>
        <v>0.01024690144</v>
      </c>
      <c r="G231" s="13" t="str">
        <f>VLOOKUP(A231,[1]Hoja1!$B$1:$F$126,3,0)</f>
        <v>#ERROR!</v>
      </c>
      <c r="H231" s="13" t="str">
        <f>VLOOKUP(A231,[1]Hoja1!$B$1:$F$126,2,0)</f>
        <v>#ERROR!</v>
      </c>
      <c r="I231" s="13" t="str">
        <f t="shared" si="320"/>
        <v>#ERROR!</v>
      </c>
      <c r="J231" s="13">
        <v>0.0</v>
      </c>
      <c r="K231" s="13">
        <f t="shared" ref="K231:K232" si="326">+D231-P231</f>
        <v>0.04000000004</v>
      </c>
      <c r="L231" s="13" t="str">
        <f>VLOOKUP(A231,[1]Hoja1!$B$1:$F$126,5,0)</f>
        <v>#ERROR!</v>
      </c>
      <c r="M231" s="11" t="str">
        <f>VLOOKUP(A231,[1]Hoja1!$B$1:$F$126,4,0)</f>
        <v>#ERROR!</v>
      </c>
      <c r="N231" s="13"/>
      <c r="O231" s="13">
        <f t="shared" si="322"/>
        <v>4596433.04</v>
      </c>
      <c r="P231" s="13">
        <f t="shared" ref="P231:P232" si="327">+ROUND(O231,0)</f>
        <v>4596433</v>
      </c>
      <c r="Q231" s="13">
        <f t="shared" ref="Q231:Q232" si="328">+K231+P231</f>
        <v>4596433.04</v>
      </c>
      <c r="R231" s="11"/>
      <c r="S231" s="13">
        <f t="shared" si="325"/>
        <v>4596433</v>
      </c>
    </row>
    <row r="232" ht="15.75" customHeight="1" outlineLevel="2">
      <c r="A232" s="11" t="s">
        <v>127</v>
      </c>
      <c r="B232" s="12" t="s">
        <v>34</v>
      </c>
      <c r="C232" s="11" t="s">
        <v>35</v>
      </c>
      <c r="D232" s="13">
        <v>574888.04</v>
      </c>
      <c r="E232" s="13">
        <v>24271.04</v>
      </c>
      <c r="F232" s="13">
        <f>+D232/D236</f>
        <v>0.001281607071</v>
      </c>
      <c r="G232" s="13" t="str">
        <f>VLOOKUP(A232,[1]Hoja1!$B$1:$F$126,3,0)</f>
        <v>#ERROR!</v>
      </c>
      <c r="H232" s="13" t="str">
        <f>VLOOKUP(A232,[1]Hoja1!$B$1:$F$126,2,0)</f>
        <v>#ERROR!</v>
      </c>
      <c r="I232" s="13" t="str">
        <f t="shared" si="320"/>
        <v>#ERROR!</v>
      </c>
      <c r="J232" s="13">
        <v>0.0</v>
      </c>
      <c r="K232" s="13">
        <f t="shared" si="326"/>
        <v>0.04000000004</v>
      </c>
      <c r="L232" s="13" t="str">
        <f>VLOOKUP(A232,[1]Hoja1!$B$1:$F$126,5,0)</f>
        <v>#ERROR!</v>
      </c>
      <c r="M232" s="11" t="str">
        <f>VLOOKUP(A232,[1]Hoja1!$B$1:$F$126,4,0)</f>
        <v>#ERROR!</v>
      </c>
      <c r="N232" s="13"/>
      <c r="O232" s="13">
        <f t="shared" si="322"/>
        <v>574888.04</v>
      </c>
      <c r="P232" s="13">
        <f t="shared" si="327"/>
        <v>574888</v>
      </c>
      <c r="Q232" s="13">
        <f t="shared" si="328"/>
        <v>574888.04</v>
      </c>
      <c r="R232" s="11"/>
      <c r="S232" s="13">
        <f t="shared" si="325"/>
        <v>574888</v>
      </c>
    </row>
    <row r="233" ht="15.75" customHeight="1" outlineLevel="2">
      <c r="A233" s="11" t="s">
        <v>127</v>
      </c>
      <c r="B233" s="12" t="s">
        <v>42</v>
      </c>
      <c r="C233" s="11" t="s">
        <v>43</v>
      </c>
      <c r="D233" s="13">
        <v>39270.51</v>
      </c>
      <c r="E233" s="13">
        <v>1657.95</v>
      </c>
      <c r="F233" s="13">
        <f>+D233/D236</f>
        <v>0.00008754637392</v>
      </c>
      <c r="G233" s="13" t="str">
        <f>VLOOKUP(A233,[1]Hoja1!$B$1:$F$126,3,0)</f>
        <v>#ERROR!</v>
      </c>
      <c r="H233" s="13" t="str">
        <f>VLOOKUP(A233,[1]Hoja1!$B$1:$F$126,2,0)</f>
        <v>#ERROR!</v>
      </c>
      <c r="I233" s="13" t="str">
        <f t="shared" si="320"/>
        <v>#ERROR!</v>
      </c>
      <c r="J233" s="13">
        <v>0.0</v>
      </c>
      <c r="K233" s="13">
        <f>+D233-R233</f>
        <v>-0.49</v>
      </c>
      <c r="L233" s="13" t="str">
        <f>VLOOKUP(A233,[1]Hoja1!$B$1:$F$126,5,0)</f>
        <v>#ERROR!</v>
      </c>
      <c r="M233" s="11" t="str">
        <f>VLOOKUP(A233,[1]Hoja1!$B$1:$F$126,4,0)</f>
        <v>#ERROR!</v>
      </c>
      <c r="N233" s="13"/>
      <c r="O233" s="13">
        <f t="shared" si="322"/>
        <v>39270.51</v>
      </c>
      <c r="P233" s="11"/>
      <c r="Q233" s="13">
        <f>+K233+R233</f>
        <v>39270.51</v>
      </c>
      <c r="R233" s="13">
        <f>+ROUND(O233,0)</f>
        <v>39271</v>
      </c>
      <c r="S233" s="11" t="str">
        <f t="shared" si="325"/>
        <v/>
      </c>
    </row>
    <row r="234" ht="15.75" customHeight="1" outlineLevel="2">
      <c r="A234" s="11" t="s">
        <v>127</v>
      </c>
      <c r="B234" s="12" t="s">
        <v>76</v>
      </c>
      <c r="C234" s="11" t="s">
        <v>77</v>
      </c>
      <c r="D234" s="13">
        <v>1999116.6</v>
      </c>
      <c r="E234" s="13">
        <v>84400.15</v>
      </c>
      <c r="F234" s="13">
        <f>+D234/D236</f>
        <v>0.004456662503</v>
      </c>
      <c r="G234" s="13" t="str">
        <f>VLOOKUP(A234,[1]Hoja1!$B$1:$F$126,3,0)</f>
        <v>#ERROR!</v>
      </c>
      <c r="H234" s="13" t="str">
        <f>VLOOKUP(A234,[1]Hoja1!$B$1:$F$126,2,0)</f>
        <v>#ERROR!</v>
      </c>
      <c r="I234" s="13" t="str">
        <f t="shared" si="320"/>
        <v>#ERROR!</v>
      </c>
      <c r="J234" s="13">
        <v>0.0</v>
      </c>
      <c r="K234" s="13">
        <f t="shared" ref="K234:K235" si="329">+D234-P234</f>
        <v>-0.3999999999</v>
      </c>
      <c r="L234" s="13" t="str">
        <f>VLOOKUP(A234,[1]Hoja1!$B$1:$F$126,5,0)</f>
        <v>#ERROR!</v>
      </c>
      <c r="M234" s="11" t="str">
        <f>VLOOKUP(A234,[1]Hoja1!$B$1:$F$126,4,0)</f>
        <v>#ERROR!</v>
      </c>
      <c r="N234" s="13"/>
      <c r="O234" s="13">
        <f t="shared" si="322"/>
        <v>1999116.6</v>
      </c>
      <c r="P234" s="13">
        <f t="shared" ref="P234:P235" si="330">+ROUND(O234,0)</f>
        <v>1999117</v>
      </c>
      <c r="Q234" s="13">
        <f t="shared" ref="Q234:Q235" si="331">+K234+P234</f>
        <v>1999116.6</v>
      </c>
      <c r="R234" s="11"/>
      <c r="S234" s="13">
        <f t="shared" si="325"/>
        <v>1999117</v>
      </c>
    </row>
    <row r="235" ht="15.75" customHeight="1" outlineLevel="2">
      <c r="A235" s="11" t="s">
        <v>127</v>
      </c>
      <c r="B235" s="12" t="s">
        <v>48</v>
      </c>
      <c r="C235" s="11" t="s">
        <v>49</v>
      </c>
      <c r="D235" s="13">
        <v>1.9409520646E8</v>
      </c>
      <c r="E235" s="13">
        <v>8194452.17</v>
      </c>
      <c r="F235" s="13">
        <f>+D235/D236</f>
        <v>0.4326995377</v>
      </c>
      <c r="G235" s="13" t="str">
        <f>VLOOKUP(A235,[1]Hoja1!$B$1:$F$126,3,0)</f>
        <v>#ERROR!</v>
      </c>
      <c r="H235" s="13" t="str">
        <f>VLOOKUP(A235,[1]Hoja1!$B$1:$F$126,2,0)</f>
        <v>#ERROR!</v>
      </c>
      <c r="I235" s="13" t="str">
        <f t="shared" si="320"/>
        <v>#ERROR!</v>
      </c>
      <c r="J235" s="13">
        <v>0.0</v>
      </c>
      <c r="K235" s="13">
        <f t="shared" si="329"/>
        <v>0.4600000083</v>
      </c>
      <c r="L235" s="13" t="str">
        <f>VLOOKUP(A235,[1]Hoja1!$B$1:$F$126,5,0)</f>
        <v>#ERROR!</v>
      </c>
      <c r="M235" s="11" t="str">
        <f>VLOOKUP(A235,[1]Hoja1!$B$1:$F$126,4,0)</f>
        <v>#ERROR!</v>
      </c>
      <c r="N235" s="13"/>
      <c r="O235" s="13">
        <f t="shared" si="322"/>
        <v>194095206.5</v>
      </c>
      <c r="P235" s="13">
        <f t="shared" si="330"/>
        <v>194095206</v>
      </c>
      <c r="Q235" s="13">
        <f t="shared" si="331"/>
        <v>194095206.5</v>
      </c>
      <c r="R235" s="11"/>
      <c r="S235" s="13">
        <f t="shared" si="325"/>
        <v>194095206</v>
      </c>
    </row>
    <row r="236" ht="15.75" customHeight="1" outlineLevel="1">
      <c r="A236" s="14" t="s">
        <v>128</v>
      </c>
      <c r="B236" s="12"/>
      <c r="C236" s="11"/>
      <c r="D236" s="13">
        <f t="shared" ref="D236:F236" si="332">SUBTOTAL(9,D227:D235)</f>
        <v>448568093</v>
      </c>
      <c r="E236" s="13">
        <f t="shared" si="332"/>
        <v>18937973</v>
      </c>
      <c r="F236" s="13">
        <f t="shared" si="332"/>
        <v>1</v>
      </c>
      <c r="G236" s="13"/>
      <c r="H236" s="13"/>
      <c r="I236" s="13"/>
      <c r="J236" s="13">
        <f t="shared" ref="J236:L236" si="333">SUBTOTAL(9,J227:J235)</f>
        <v>0</v>
      </c>
      <c r="K236" s="13">
        <f t="shared" si="333"/>
        <v>0.00000001745502232</v>
      </c>
      <c r="L236" s="13" t="str">
        <f t="shared" si="333"/>
        <v>#ERROR!</v>
      </c>
      <c r="M236" s="11"/>
      <c r="N236" s="13"/>
      <c r="O236" s="13">
        <f t="shared" ref="O236:Q236" si="334">SUBTOTAL(9,O227:O235)</f>
        <v>448568093</v>
      </c>
      <c r="P236" s="11">
        <f t="shared" si="334"/>
        <v>448508056</v>
      </c>
      <c r="Q236" s="13">
        <f t="shared" si="334"/>
        <v>448568093</v>
      </c>
      <c r="R236" s="11"/>
      <c r="S236" s="11">
        <f>SUBTOTAL(9,S227:S235)</f>
        <v>448508056</v>
      </c>
    </row>
    <row r="237" ht="15.75" customHeight="1" outlineLevel="2">
      <c r="A237" s="11" t="s">
        <v>129</v>
      </c>
      <c r="B237" s="12" t="s">
        <v>20</v>
      </c>
      <c r="C237" s="11" t="s">
        <v>21</v>
      </c>
      <c r="D237" s="13">
        <v>1.1536262443E8</v>
      </c>
      <c r="E237" s="13">
        <v>9761006.58</v>
      </c>
      <c r="F237" s="13">
        <f>+D237/D245</f>
        <v>0.8004853736</v>
      </c>
      <c r="G237" s="13" t="str">
        <f>VLOOKUP(A237,[1]Hoja1!$B$1:$F$126,3,0)</f>
        <v>#ERROR!</v>
      </c>
      <c r="H237" s="13" t="str">
        <f>VLOOKUP(A237,[1]Hoja1!$B$1:$F$126,2,0)</f>
        <v>#ERROR!</v>
      </c>
      <c r="I237" s="13" t="str">
        <f t="shared" ref="I237:I244" si="335">+G237/11</f>
        <v>#ERROR!</v>
      </c>
      <c r="J237" s="13" t="str">
        <f t="shared" ref="J237:J244" si="336">+F237*I237</f>
        <v>#ERROR!</v>
      </c>
      <c r="K237" s="13">
        <v>0.0</v>
      </c>
      <c r="L237" s="13" t="str">
        <f>VLOOKUP(A237,[1]Hoja1!$B$1:$F$126,5,0)</f>
        <v>#ERROR!</v>
      </c>
      <c r="M237" s="11" t="str">
        <f>VLOOKUP(A237,[1]Hoja1!$B$1:$F$126,4,0)</f>
        <v>#ERROR!</v>
      </c>
      <c r="N237" s="13"/>
      <c r="O237" s="13" t="str">
        <f t="shared" ref="O237:O244" si="337">+D237-J237</f>
        <v>#ERROR!</v>
      </c>
      <c r="P237" s="11" t="str">
        <f t="shared" ref="P237:P239" si="338">+ROUND(O237,0)</f>
        <v>#ERROR!</v>
      </c>
      <c r="Q237" s="13" t="str">
        <f t="shared" ref="Q237:Q239" si="339">+K237+P237</f>
        <v>#ERROR!</v>
      </c>
      <c r="R237" s="11"/>
      <c r="S237" s="11" t="str">
        <f t="shared" ref="S237:S244" si="340">+P237</f>
        <v>#ERROR!</v>
      </c>
    </row>
    <row r="238" ht="15.75" customHeight="1" outlineLevel="2">
      <c r="A238" s="11" t="s">
        <v>129</v>
      </c>
      <c r="B238" s="12" t="s">
        <v>46</v>
      </c>
      <c r="C238" s="11" t="s">
        <v>47</v>
      </c>
      <c r="D238" s="13">
        <v>1.329904304E7</v>
      </c>
      <c r="E238" s="13">
        <v>1125252.2</v>
      </c>
      <c r="F238" s="13">
        <f>+D238/D245</f>
        <v>0.09228022932</v>
      </c>
      <c r="G238" s="13" t="str">
        <f>VLOOKUP(A238,[1]Hoja1!$B$1:$F$126,3,0)</f>
        <v>#ERROR!</v>
      </c>
      <c r="H238" s="13" t="str">
        <f>VLOOKUP(A238,[1]Hoja1!$B$1:$F$126,2,0)</f>
        <v>#ERROR!</v>
      </c>
      <c r="I238" s="13" t="str">
        <f t="shared" si="335"/>
        <v>#ERROR!</v>
      </c>
      <c r="J238" s="13" t="str">
        <f t="shared" si="336"/>
        <v>#ERROR!</v>
      </c>
      <c r="K238" s="13">
        <v>0.0</v>
      </c>
      <c r="L238" s="13" t="str">
        <f>VLOOKUP(A238,[1]Hoja1!$B$1:$F$126,5,0)</f>
        <v>#ERROR!</v>
      </c>
      <c r="M238" s="11" t="str">
        <f>VLOOKUP(A238,[1]Hoja1!$B$1:$F$126,4,0)</f>
        <v>#ERROR!</v>
      </c>
      <c r="N238" s="13"/>
      <c r="O238" s="13" t="str">
        <f t="shared" si="337"/>
        <v>#ERROR!</v>
      </c>
      <c r="P238" s="11" t="str">
        <f t="shared" si="338"/>
        <v>#ERROR!</v>
      </c>
      <c r="Q238" s="13" t="str">
        <f t="shared" si="339"/>
        <v>#ERROR!</v>
      </c>
      <c r="R238" s="11"/>
      <c r="S238" s="11" t="str">
        <f t="shared" si="340"/>
        <v>#ERROR!</v>
      </c>
    </row>
    <row r="239" ht="15.75" customHeight="1" outlineLevel="2">
      <c r="A239" s="11" t="s">
        <v>129</v>
      </c>
      <c r="B239" s="12" t="s">
        <v>74</v>
      </c>
      <c r="C239" s="11" t="s">
        <v>75</v>
      </c>
      <c r="D239" s="13">
        <v>9296282.02</v>
      </c>
      <c r="E239" s="13">
        <v>786572.52</v>
      </c>
      <c r="F239" s="13">
        <f>+D239/D245</f>
        <v>0.0645056215</v>
      </c>
      <c r="G239" s="13" t="str">
        <f>VLOOKUP(A239,[1]Hoja1!$B$1:$F$126,3,0)</f>
        <v>#ERROR!</v>
      </c>
      <c r="H239" s="13" t="str">
        <f>VLOOKUP(A239,[1]Hoja1!$B$1:$F$126,2,0)</f>
        <v>#ERROR!</v>
      </c>
      <c r="I239" s="13" t="str">
        <f t="shared" si="335"/>
        <v>#ERROR!</v>
      </c>
      <c r="J239" s="13" t="str">
        <f t="shared" si="336"/>
        <v>#ERROR!</v>
      </c>
      <c r="K239" s="13">
        <v>0.0</v>
      </c>
      <c r="L239" s="13" t="str">
        <f>VLOOKUP(A239,[1]Hoja1!$B$1:$F$126,5,0)</f>
        <v>#ERROR!</v>
      </c>
      <c r="M239" s="11" t="str">
        <f>VLOOKUP(A239,[1]Hoja1!$B$1:$F$126,4,0)</f>
        <v>#ERROR!</v>
      </c>
      <c r="N239" s="13"/>
      <c r="O239" s="13" t="str">
        <f t="shared" si="337"/>
        <v>#ERROR!</v>
      </c>
      <c r="P239" s="11" t="str">
        <f t="shared" si="338"/>
        <v>#ERROR!</v>
      </c>
      <c r="Q239" s="13" t="str">
        <f t="shared" si="339"/>
        <v>#ERROR!</v>
      </c>
      <c r="R239" s="11"/>
      <c r="S239" s="11" t="str">
        <f t="shared" si="340"/>
        <v>#ERROR!</v>
      </c>
    </row>
    <row r="240" ht="15.75" customHeight="1" outlineLevel="2">
      <c r="A240" s="11" t="s">
        <v>129</v>
      </c>
      <c r="B240" s="12" t="s">
        <v>30</v>
      </c>
      <c r="C240" s="11" t="s">
        <v>31</v>
      </c>
      <c r="D240" s="13">
        <v>6228.72</v>
      </c>
      <c r="E240" s="13">
        <v>527.02</v>
      </c>
      <c r="F240" s="13">
        <f>+D240/D245</f>
        <v>0.00004322023083</v>
      </c>
      <c r="G240" s="13" t="str">
        <f>VLOOKUP(A240,[1]Hoja1!$B$1:$F$126,3,0)</f>
        <v>#ERROR!</v>
      </c>
      <c r="H240" s="13" t="str">
        <f>VLOOKUP(A240,[1]Hoja1!$B$1:$F$126,2,0)</f>
        <v>#ERROR!</v>
      </c>
      <c r="I240" s="13" t="str">
        <f t="shared" si="335"/>
        <v>#ERROR!</v>
      </c>
      <c r="J240" s="13" t="str">
        <f t="shared" si="336"/>
        <v>#ERROR!</v>
      </c>
      <c r="K240" s="13">
        <v>0.0</v>
      </c>
      <c r="L240" s="13" t="str">
        <f>VLOOKUP(A240,[1]Hoja1!$B$1:$F$126,5,0)</f>
        <v>#ERROR!</v>
      </c>
      <c r="M240" s="11" t="str">
        <f>VLOOKUP(A240,[1]Hoja1!$B$1:$F$126,4,0)</f>
        <v>#ERROR!</v>
      </c>
      <c r="N240" s="13"/>
      <c r="O240" s="13" t="str">
        <f t="shared" si="337"/>
        <v>#ERROR!</v>
      </c>
      <c r="P240" s="11"/>
      <c r="Q240" s="13" t="str">
        <f>+K240+R240</f>
        <v>#ERROR!</v>
      </c>
      <c r="R240" s="11" t="str">
        <f>+ROUND(O240,0)</f>
        <v>#ERROR!</v>
      </c>
      <c r="S240" s="11" t="str">
        <f t="shared" si="340"/>
        <v/>
      </c>
    </row>
    <row r="241" ht="15.75" customHeight="1" outlineLevel="2">
      <c r="A241" s="11" t="s">
        <v>129</v>
      </c>
      <c r="B241" s="12" t="s">
        <v>32</v>
      </c>
      <c r="C241" s="11" t="s">
        <v>33</v>
      </c>
      <c r="D241" s="13">
        <v>308159.41</v>
      </c>
      <c r="E241" s="13">
        <v>26073.83</v>
      </c>
      <c r="F241" s="13">
        <f>+D241/D245</f>
        <v>0.002138275734</v>
      </c>
      <c r="G241" s="13" t="str">
        <f>VLOOKUP(A241,[1]Hoja1!$B$1:$F$126,3,0)</f>
        <v>#ERROR!</v>
      </c>
      <c r="H241" s="13" t="str">
        <f>VLOOKUP(A241,[1]Hoja1!$B$1:$F$126,2,0)</f>
        <v>#ERROR!</v>
      </c>
      <c r="I241" s="13" t="str">
        <f t="shared" si="335"/>
        <v>#ERROR!</v>
      </c>
      <c r="J241" s="13" t="str">
        <f t="shared" si="336"/>
        <v>#ERROR!</v>
      </c>
      <c r="K241" s="13">
        <v>0.0</v>
      </c>
      <c r="L241" s="13" t="str">
        <f>VLOOKUP(A241,[1]Hoja1!$B$1:$F$126,5,0)</f>
        <v>#ERROR!</v>
      </c>
      <c r="M241" s="11" t="str">
        <f>VLOOKUP(A241,[1]Hoja1!$B$1:$F$126,4,0)</f>
        <v>#ERROR!</v>
      </c>
      <c r="N241" s="13"/>
      <c r="O241" s="13" t="str">
        <f t="shared" si="337"/>
        <v>#ERROR!</v>
      </c>
      <c r="P241" s="11" t="str">
        <f t="shared" ref="P241:P244" si="341">+ROUND(O241,0)</f>
        <v>#ERROR!</v>
      </c>
      <c r="Q241" s="13" t="str">
        <f t="shared" ref="Q241:Q244" si="342">+K241+P241</f>
        <v>#ERROR!</v>
      </c>
      <c r="R241" s="11"/>
      <c r="S241" s="11" t="str">
        <f t="shared" si="340"/>
        <v>#ERROR!</v>
      </c>
    </row>
    <row r="242" ht="15.75" customHeight="1" outlineLevel="2">
      <c r="A242" s="11" t="s">
        <v>129</v>
      </c>
      <c r="B242" s="12" t="s">
        <v>34</v>
      </c>
      <c r="C242" s="11" t="s">
        <v>35</v>
      </c>
      <c r="D242" s="13">
        <v>236192.72</v>
      </c>
      <c r="E242" s="13">
        <v>19984.62</v>
      </c>
      <c r="F242" s="13">
        <f>+D242/D245</f>
        <v>0.001638908777</v>
      </c>
      <c r="G242" s="13" t="str">
        <f>VLOOKUP(A242,[1]Hoja1!$B$1:$F$126,3,0)</f>
        <v>#ERROR!</v>
      </c>
      <c r="H242" s="13" t="str">
        <f>VLOOKUP(A242,[1]Hoja1!$B$1:$F$126,2,0)</f>
        <v>#ERROR!</v>
      </c>
      <c r="I242" s="13" t="str">
        <f t="shared" si="335"/>
        <v>#ERROR!</v>
      </c>
      <c r="J242" s="13" t="str">
        <f t="shared" si="336"/>
        <v>#ERROR!</v>
      </c>
      <c r="K242" s="13">
        <v>0.0</v>
      </c>
      <c r="L242" s="13" t="str">
        <f>VLOOKUP(A242,[1]Hoja1!$B$1:$F$126,5,0)</f>
        <v>#ERROR!</v>
      </c>
      <c r="M242" s="11" t="str">
        <f>VLOOKUP(A242,[1]Hoja1!$B$1:$F$126,4,0)</f>
        <v>#ERROR!</v>
      </c>
      <c r="N242" s="13"/>
      <c r="O242" s="13" t="str">
        <f t="shared" si="337"/>
        <v>#ERROR!</v>
      </c>
      <c r="P242" s="11" t="str">
        <f t="shared" si="341"/>
        <v>#ERROR!</v>
      </c>
      <c r="Q242" s="13" t="str">
        <f t="shared" si="342"/>
        <v>#ERROR!</v>
      </c>
      <c r="R242" s="11"/>
      <c r="S242" s="11" t="str">
        <f t="shared" si="340"/>
        <v>#ERROR!</v>
      </c>
    </row>
    <row r="243" ht="15.75" customHeight="1" outlineLevel="2">
      <c r="A243" s="11" t="s">
        <v>129</v>
      </c>
      <c r="B243" s="12" t="s">
        <v>42</v>
      </c>
      <c r="C243" s="11" t="s">
        <v>43</v>
      </c>
      <c r="D243" s="13">
        <v>301310.62</v>
      </c>
      <c r="E243" s="13">
        <v>25494.35</v>
      </c>
      <c r="F243" s="13">
        <f>+D243/D245</f>
        <v>0.002090752923</v>
      </c>
      <c r="G243" s="13" t="str">
        <f>VLOOKUP(A243,[1]Hoja1!$B$1:$F$126,3,0)</f>
        <v>#ERROR!</v>
      </c>
      <c r="H243" s="13" t="str">
        <f>VLOOKUP(A243,[1]Hoja1!$B$1:$F$126,2,0)</f>
        <v>#ERROR!</v>
      </c>
      <c r="I243" s="13" t="str">
        <f t="shared" si="335"/>
        <v>#ERROR!</v>
      </c>
      <c r="J243" s="13" t="str">
        <f t="shared" si="336"/>
        <v>#ERROR!</v>
      </c>
      <c r="K243" s="13">
        <v>0.0</v>
      </c>
      <c r="L243" s="13" t="str">
        <f>VLOOKUP(A243,[1]Hoja1!$B$1:$F$126,5,0)</f>
        <v>#ERROR!</v>
      </c>
      <c r="M243" s="11" t="str">
        <f>VLOOKUP(A243,[1]Hoja1!$B$1:$F$126,4,0)</f>
        <v>#ERROR!</v>
      </c>
      <c r="N243" s="13"/>
      <c r="O243" s="13" t="str">
        <f t="shared" si="337"/>
        <v>#ERROR!</v>
      </c>
      <c r="P243" s="11" t="str">
        <f t="shared" si="341"/>
        <v>#ERROR!</v>
      </c>
      <c r="Q243" s="13" t="str">
        <f t="shared" si="342"/>
        <v>#ERROR!</v>
      </c>
      <c r="R243" s="11"/>
      <c r="S243" s="11" t="str">
        <f t="shared" si="340"/>
        <v>#ERROR!</v>
      </c>
    </row>
    <row r="244" ht="15.75" customHeight="1" outlineLevel="2">
      <c r="A244" s="11" t="s">
        <v>129</v>
      </c>
      <c r="B244" s="12" t="s">
        <v>76</v>
      </c>
      <c r="C244" s="11" t="s">
        <v>77</v>
      </c>
      <c r="D244" s="13">
        <v>5306002.04</v>
      </c>
      <c r="E244" s="13">
        <v>448948.88</v>
      </c>
      <c r="F244" s="13">
        <f>+D244/D245</f>
        <v>0.03681761789</v>
      </c>
      <c r="G244" s="13" t="str">
        <f>VLOOKUP(A244,[1]Hoja1!$B$1:$F$126,3,0)</f>
        <v>#ERROR!</v>
      </c>
      <c r="H244" s="13" t="str">
        <f>VLOOKUP(A244,[1]Hoja1!$B$1:$F$126,2,0)</f>
        <v>#ERROR!</v>
      </c>
      <c r="I244" s="13" t="str">
        <f t="shared" si="335"/>
        <v>#ERROR!</v>
      </c>
      <c r="J244" s="13" t="str">
        <f t="shared" si="336"/>
        <v>#ERROR!</v>
      </c>
      <c r="K244" s="13">
        <v>0.0</v>
      </c>
      <c r="L244" s="13" t="str">
        <f>VLOOKUP(A244,[1]Hoja1!$B$1:$F$126,5,0)</f>
        <v>#ERROR!</v>
      </c>
      <c r="M244" s="11" t="str">
        <f>VLOOKUP(A244,[1]Hoja1!$B$1:$F$126,4,0)</f>
        <v>#ERROR!</v>
      </c>
      <c r="N244" s="13"/>
      <c r="O244" s="13" t="str">
        <f t="shared" si="337"/>
        <v>#ERROR!</v>
      </c>
      <c r="P244" s="11" t="str">
        <f t="shared" si="341"/>
        <v>#ERROR!</v>
      </c>
      <c r="Q244" s="13" t="str">
        <f t="shared" si="342"/>
        <v>#ERROR!</v>
      </c>
      <c r="R244" s="11"/>
      <c r="S244" s="11" t="str">
        <f t="shared" si="340"/>
        <v>#ERROR!</v>
      </c>
    </row>
    <row r="245" ht="15.75" customHeight="1" outlineLevel="1">
      <c r="A245" s="14" t="s">
        <v>130</v>
      </c>
      <c r="B245" s="12"/>
      <c r="C245" s="11"/>
      <c r="D245" s="13">
        <f t="shared" ref="D245:F245" si="343">SUBTOTAL(9,D237:D244)</f>
        <v>144115843</v>
      </c>
      <c r="E245" s="13">
        <f t="shared" si="343"/>
        <v>12193860</v>
      </c>
      <c r="F245" s="13">
        <f t="shared" si="343"/>
        <v>1</v>
      </c>
      <c r="G245" s="13"/>
      <c r="H245" s="13"/>
      <c r="I245" s="13"/>
      <c r="J245" s="13" t="str">
        <f>SUBTOTAL(9,J237:J244)</f>
        <v>#ERROR!</v>
      </c>
      <c r="K245" s="13">
        <v>0.0</v>
      </c>
      <c r="L245" s="13" t="str">
        <f>SUBTOTAL(9,L237:L244)</f>
        <v>#ERROR!</v>
      </c>
      <c r="M245" s="11"/>
      <c r="N245" s="13"/>
      <c r="O245" s="13" t="str">
        <f t="shared" ref="O245:Q245" si="344">SUBTOTAL(9,O237:O244)</f>
        <v>#ERROR!</v>
      </c>
      <c r="P245" s="11" t="str">
        <f t="shared" si="344"/>
        <v>#ERROR!</v>
      </c>
      <c r="Q245" s="13" t="str">
        <f t="shared" si="344"/>
        <v>#ERROR!</v>
      </c>
      <c r="R245" s="11"/>
      <c r="S245" s="11" t="str">
        <f>SUBTOTAL(9,S237:S244)</f>
        <v>#ERROR!</v>
      </c>
    </row>
    <row r="246" ht="15.75" customHeight="1" outlineLevel="2">
      <c r="A246" s="11" t="s">
        <v>131</v>
      </c>
      <c r="B246" s="12" t="s">
        <v>20</v>
      </c>
      <c r="C246" s="11" t="s">
        <v>21</v>
      </c>
      <c r="D246" s="13">
        <v>3.074439454E7</v>
      </c>
      <c r="E246" s="13">
        <v>8400168.74</v>
      </c>
      <c r="F246" s="13">
        <f>+D246/D251</f>
        <v>0.990629978</v>
      </c>
      <c r="G246" s="13" t="str">
        <f>VLOOKUP(A246,[1]Hoja1!$B$1:$F$126,3,0)</f>
        <v>#ERROR!</v>
      </c>
      <c r="H246" s="13" t="str">
        <f>VLOOKUP(A246,[1]Hoja1!$B$1:$F$126,2,0)</f>
        <v>#ERROR!</v>
      </c>
      <c r="I246" s="13" t="str">
        <f t="shared" ref="I246:I250" si="345">+G246/11</f>
        <v>#ERROR!</v>
      </c>
      <c r="J246" s="13" t="str">
        <f t="shared" ref="J246:J250" si="346">+F246*I246</f>
        <v>#ERROR!</v>
      </c>
      <c r="K246" s="13">
        <v>0.0</v>
      </c>
      <c r="L246" s="13" t="str">
        <f>VLOOKUP(A246,[1]Hoja1!$B$1:$F$126,5,0)</f>
        <v>#ERROR!</v>
      </c>
      <c r="M246" s="11" t="str">
        <f>VLOOKUP(A246,[1]Hoja1!$B$1:$F$126,4,0)</f>
        <v>#ERROR!</v>
      </c>
      <c r="N246" s="13"/>
      <c r="O246" s="13" t="str">
        <f t="shared" ref="O246:O250" si="347">+D246-J246</f>
        <v>#ERROR!</v>
      </c>
      <c r="P246" s="11" t="str">
        <f t="shared" ref="P246:P248" si="348">+ROUND(O246,0)</f>
        <v>#ERROR!</v>
      </c>
      <c r="Q246" s="13" t="str">
        <f t="shared" ref="Q246:Q248" si="349">+K246+P246</f>
        <v>#ERROR!</v>
      </c>
      <c r="R246" s="11"/>
      <c r="S246" s="11" t="str">
        <f t="shared" ref="S246:S248" si="350">+P246</f>
        <v>#ERROR!</v>
      </c>
    </row>
    <row r="247" ht="15.75" customHeight="1" outlineLevel="2">
      <c r="A247" s="11" t="s">
        <v>131</v>
      </c>
      <c r="B247" s="12" t="s">
        <v>46</v>
      </c>
      <c r="C247" s="11" t="s">
        <v>47</v>
      </c>
      <c r="D247" s="13">
        <v>109185.37</v>
      </c>
      <c r="E247" s="13">
        <v>29832.29</v>
      </c>
      <c r="F247" s="13">
        <f>+D247/D251</f>
        <v>0.003518114515</v>
      </c>
      <c r="G247" s="13" t="str">
        <f>VLOOKUP(A247,[1]Hoja1!$B$1:$F$126,3,0)</f>
        <v>#ERROR!</v>
      </c>
      <c r="H247" s="13" t="str">
        <f>VLOOKUP(A247,[1]Hoja1!$B$1:$F$126,2,0)</f>
        <v>#ERROR!</v>
      </c>
      <c r="I247" s="13" t="str">
        <f t="shared" si="345"/>
        <v>#ERROR!</v>
      </c>
      <c r="J247" s="13" t="str">
        <f t="shared" si="346"/>
        <v>#ERROR!</v>
      </c>
      <c r="K247" s="13">
        <v>0.0</v>
      </c>
      <c r="L247" s="13" t="str">
        <f>VLOOKUP(A247,[1]Hoja1!$B$1:$F$126,5,0)</f>
        <v>#ERROR!</v>
      </c>
      <c r="M247" s="11" t="str">
        <f>VLOOKUP(A247,[1]Hoja1!$B$1:$F$126,4,0)</f>
        <v>#ERROR!</v>
      </c>
      <c r="N247" s="13"/>
      <c r="O247" s="13" t="str">
        <f t="shared" si="347"/>
        <v>#ERROR!</v>
      </c>
      <c r="P247" s="11" t="str">
        <f t="shared" si="348"/>
        <v>#ERROR!</v>
      </c>
      <c r="Q247" s="13" t="str">
        <f t="shared" si="349"/>
        <v>#ERROR!</v>
      </c>
      <c r="R247" s="11"/>
      <c r="S247" s="11" t="str">
        <f t="shared" si="350"/>
        <v>#ERROR!</v>
      </c>
    </row>
    <row r="248" ht="15.75" customHeight="1" outlineLevel="2">
      <c r="A248" s="11" t="s">
        <v>131</v>
      </c>
      <c r="B248" s="12" t="s">
        <v>32</v>
      </c>
      <c r="C248" s="11" t="s">
        <v>33</v>
      </c>
      <c r="D248" s="13">
        <v>130081.31</v>
      </c>
      <c r="E248" s="13">
        <v>35541.6</v>
      </c>
      <c r="F248" s="13">
        <f>+D248/D251</f>
        <v>0.004191412685</v>
      </c>
      <c r="G248" s="13" t="str">
        <f>VLOOKUP(A248,[1]Hoja1!$B$1:$F$126,3,0)</f>
        <v>#ERROR!</v>
      </c>
      <c r="H248" s="13" t="str">
        <f>VLOOKUP(A248,[1]Hoja1!$B$1:$F$126,2,0)</f>
        <v>#ERROR!</v>
      </c>
      <c r="I248" s="13" t="str">
        <f t="shared" si="345"/>
        <v>#ERROR!</v>
      </c>
      <c r="J248" s="13" t="str">
        <f t="shared" si="346"/>
        <v>#ERROR!</v>
      </c>
      <c r="K248" s="13">
        <v>0.0</v>
      </c>
      <c r="L248" s="13" t="str">
        <f>VLOOKUP(A248,[1]Hoja1!$B$1:$F$126,5,0)</f>
        <v>#ERROR!</v>
      </c>
      <c r="M248" s="11" t="str">
        <f>VLOOKUP(A248,[1]Hoja1!$B$1:$F$126,4,0)</f>
        <v>#ERROR!</v>
      </c>
      <c r="N248" s="13"/>
      <c r="O248" s="13" t="str">
        <f t="shared" si="347"/>
        <v>#ERROR!</v>
      </c>
      <c r="P248" s="11" t="str">
        <f t="shared" si="348"/>
        <v>#ERROR!</v>
      </c>
      <c r="Q248" s="13" t="str">
        <f t="shared" si="349"/>
        <v>#ERROR!</v>
      </c>
      <c r="R248" s="11"/>
      <c r="S248" s="11" t="str">
        <f t="shared" si="350"/>
        <v>#ERROR!</v>
      </c>
    </row>
    <row r="249" ht="15.75" customHeight="1" outlineLevel="2">
      <c r="A249" s="11" t="s">
        <v>131</v>
      </c>
      <c r="B249" s="12" t="s">
        <v>34</v>
      </c>
      <c r="C249" s="11" t="s">
        <v>35</v>
      </c>
      <c r="D249" s="13">
        <v>26638.58</v>
      </c>
      <c r="E249" s="13">
        <v>7278.35</v>
      </c>
      <c r="F249" s="13">
        <f>+D249/D251</f>
        <v>0.0008583345457</v>
      </c>
      <c r="G249" s="13" t="str">
        <f>VLOOKUP(A249,[1]Hoja1!$B$1:$F$126,3,0)</f>
        <v>#ERROR!</v>
      </c>
      <c r="H249" s="13" t="str">
        <f>VLOOKUP(A249,[1]Hoja1!$B$1:$F$126,2,0)</f>
        <v>#ERROR!</v>
      </c>
      <c r="I249" s="13" t="str">
        <f t="shared" si="345"/>
        <v>#ERROR!</v>
      </c>
      <c r="J249" s="13" t="str">
        <f t="shared" si="346"/>
        <v>#ERROR!</v>
      </c>
      <c r="K249" s="13">
        <v>0.0</v>
      </c>
      <c r="L249" s="13" t="str">
        <f>VLOOKUP(A249,[1]Hoja1!$B$1:$F$126,5,0)</f>
        <v>#ERROR!</v>
      </c>
      <c r="M249" s="11" t="str">
        <f>VLOOKUP(A249,[1]Hoja1!$B$1:$F$126,4,0)</f>
        <v>#ERROR!</v>
      </c>
      <c r="N249" s="13"/>
      <c r="O249" s="13" t="str">
        <f t="shared" si="347"/>
        <v>#ERROR!</v>
      </c>
      <c r="P249" s="11"/>
      <c r="Q249" s="13" t="str">
        <f t="shared" ref="Q249:Q250" si="351">+K249+R249</f>
        <v>#ERROR!</v>
      </c>
      <c r="R249" s="11" t="str">
        <f t="shared" ref="R249:R250" si="352">+ROUND(O249,0)</f>
        <v>#ERROR!</v>
      </c>
      <c r="S249" s="11"/>
    </row>
    <row r="250" ht="15.75" customHeight="1" outlineLevel="2">
      <c r="A250" s="11" t="s">
        <v>131</v>
      </c>
      <c r="B250" s="12" t="s">
        <v>42</v>
      </c>
      <c r="C250" s="11" t="s">
        <v>43</v>
      </c>
      <c r="D250" s="13">
        <v>24895.2</v>
      </c>
      <c r="E250" s="13">
        <v>6802.02</v>
      </c>
      <c r="F250" s="13">
        <f>+D250/D251</f>
        <v>0.0008021602571</v>
      </c>
      <c r="G250" s="13" t="str">
        <f>VLOOKUP(A250,[1]Hoja1!$B$1:$F$126,3,0)</f>
        <v>#ERROR!</v>
      </c>
      <c r="H250" s="13" t="str">
        <f>VLOOKUP(A250,[1]Hoja1!$B$1:$F$126,2,0)</f>
        <v>#ERROR!</v>
      </c>
      <c r="I250" s="13" t="str">
        <f t="shared" si="345"/>
        <v>#ERROR!</v>
      </c>
      <c r="J250" s="13" t="str">
        <f t="shared" si="346"/>
        <v>#ERROR!</v>
      </c>
      <c r="K250" s="13">
        <v>0.0</v>
      </c>
      <c r="L250" s="13" t="str">
        <f>VLOOKUP(A250,[1]Hoja1!$B$1:$F$126,5,0)</f>
        <v>#ERROR!</v>
      </c>
      <c r="M250" s="11" t="str">
        <f>VLOOKUP(A250,[1]Hoja1!$B$1:$F$126,4,0)</f>
        <v>#ERROR!</v>
      </c>
      <c r="N250" s="13"/>
      <c r="O250" s="13" t="str">
        <f t="shared" si="347"/>
        <v>#ERROR!</v>
      </c>
      <c r="P250" s="11"/>
      <c r="Q250" s="13" t="str">
        <f t="shared" si="351"/>
        <v>#ERROR!</v>
      </c>
      <c r="R250" s="11" t="str">
        <f t="shared" si="352"/>
        <v>#ERROR!</v>
      </c>
      <c r="S250" s="11"/>
    </row>
    <row r="251" ht="15.75" customHeight="1" outlineLevel="1">
      <c r="A251" s="14" t="s">
        <v>132</v>
      </c>
      <c r="B251" s="12"/>
      <c r="C251" s="11"/>
      <c r="D251" s="13">
        <f t="shared" ref="D251:F251" si="353">SUBTOTAL(9,D246:D250)</f>
        <v>31035195</v>
      </c>
      <c r="E251" s="13">
        <f t="shared" si="353"/>
        <v>8479623</v>
      </c>
      <c r="F251" s="13">
        <f t="shared" si="353"/>
        <v>1</v>
      </c>
      <c r="G251" s="13"/>
      <c r="H251" s="13"/>
      <c r="I251" s="13"/>
      <c r="J251" s="13" t="str">
        <f>SUBTOTAL(9,J246:J250)</f>
        <v>#ERROR!</v>
      </c>
      <c r="K251" s="13">
        <v>0.0</v>
      </c>
      <c r="L251" s="13" t="str">
        <f>SUBTOTAL(9,L246:L250)</f>
        <v>#ERROR!</v>
      </c>
      <c r="M251" s="11"/>
      <c r="N251" s="13"/>
      <c r="O251" s="13" t="str">
        <f t="shared" ref="O251:Q251" si="354">SUBTOTAL(9,O246:O250)</f>
        <v>#ERROR!</v>
      </c>
      <c r="P251" s="11" t="str">
        <f t="shared" si="354"/>
        <v>#ERROR!</v>
      </c>
      <c r="Q251" s="13" t="str">
        <f t="shared" si="354"/>
        <v>#ERROR!</v>
      </c>
      <c r="R251" s="11"/>
      <c r="S251" s="11" t="str">
        <f>SUBTOTAL(9,S246:S250)</f>
        <v>#ERROR!</v>
      </c>
    </row>
    <row r="252" ht="15.75" customHeight="1" outlineLevel="2">
      <c r="A252" s="11" t="s">
        <v>133</v>
      </c>
      <c r="B252" s="12" t="s">
        <v>20</v>
      </c>
      <c r="C252" s="11" t="s">
        <v>21</v>
      </c>
      <c r="D252" s="13">
        <v>3.331786948E7</v>
      </c>
      <c r="E252" s="13">
        <v>5105197.06</v>
      </c>
      <c r="F252" s="13">
        <f>+D252/D256</f>
        <v>0.7425479805</v>
      </c>
      <c r="G252" s="13" t="str">
        <f>VLOOKUP(A252,[1]Hoja1!$B$1:$F$126,3,0)</f>
        <v>#ERROR!</v>
      </c>
      <c r="H252" s="13" t="str">
        <f>VLOOKUP(A252,[1]Hoja1!$B$1:$F$126,2,0)</f>
        <v>#ERROR!</v>
      </c>
      <c r="I252" s="13" t="str">
        <f t="shared" ref="I252:I255" si="355">+G252/11</f>
        <v>#ERROR!</v>
      </c>
      <c r="J252" s="13" t="str">
        <f t="shared" ref="J252:J255" si="356">+F252*I252</f>
        <v>#ERROR!</v>
      </c>
      <c r="K252" s="13">
        <v>0.0</v>
      </c>
      <c r="L252" s="13" t="str">
        <f>VLOOKUP(A252,[1]Hoja1!$B$1:$F$126,5,0)</f>
        <v>#ERROR!</v>
      </c>
      <c r="M252" s="11" t="str">
        <f>VLOOKUP(A252,[1]Hoja1!$B$1:$F$126,4,0)</f>
        <v>#ERROR!</v>
      </c>
      <c r="N252" s="13"/>
      <c r="O252" s="13" t="str">
        <f t="shared" ref="O252:O255" si="357">+D252-J252</f>
        <v>#ERROR!</v>
      </c>
      <c r="P252" s="11" t="str">
        <f>+ROUND(O252,0)</f>
        <v>#ERROR!</v>
      </c>
      <c r="Q252" s="13" t="str">
        <f>+K252+P252</f>
        <v>#ERROR!</v>
      </c>
      <c r="R252" s="11"/>
      <c r="S252" s="11" t="str">
        <f t="shared" ref="S252:S255" si="358">+P252</f>
        <v>#ERROR!</v>
      </c>
    </row>
    <row r="253" ht="15.75" customHeight="1" outlineLevel="2">
      <c r="A253" s="11" t="s">
        <v>133</v>
      </c>
      <c r="B253" s="12" t="s">
        <v>32</v>
      </c>
      <c r="C253" s="11" t="s">
        <v>33</v>
      </c>
      <c r="D253" s="13">
        <v>84009.79</v>
      </c>
      <c r="E253" s="13">
        <v>12872.57</v>
      </c>
      <c r="F253" s="13">
        <f>+D253/D256</f>
        <v>0.00187230759</v>
      </c>
      <c r="G253" s="13" t="str">
        <f>VLOOKUP(A253,[1]Hoja1!$B$1:$F$126,3,0)</f>
        <v>#ERROR!</v>
      </c>
      <c r="H253" s="13" t="str">
        <f>VLOOKUP(A253,[1]Hoja1!$B$1:$F$126,2,0)</f>
        <v>#ERROR!</v>
      </c>
      <c r="I253" s="13" t="str">
        <f t="shared" si="355"/>
        <v>#ERROR!</v>
      </c>
      <c r="J253" s="13" t="str">
        <f t="shared" si="356"/>
        <v>#ERROR!</v>
      </c>
      <c r="K253" s="13">
        <v>0.0</v>
      </c>
      <c r="L253" s="13" t="str">
        <f>VLOOKUP(A253,[1]Hoja1!$B$1:$F$126,5,0)</f>
        <v>#ERROR!</v>
      </c>
      <c r="M253" s="11" t="str">
        <f>VLOOKUP(A253,[1]Hoja1!$B$1:$F$126,4,0)</f>
        <v>#ERROR!</v>
      </c>
      <c r="N253" s="13"/>
      <c r="O253" s="13" t="str">
        <f t="shared" si="357"/>
        <v>#ERROR!</v>
      </c>
      <c r="P253" s="11"/>
      <c r="Q253" s="13" t="str">
        <f t="shared" ref="Q253:Q254" si="359">+K253+R253</f>
        <v>#ERROR!</v>
      </c>
      <c r="R253" s="11" t="str">
        <f t="shared" ref="R253:R254" si="360">+ROUND(O253,0)</f>
        <v>#ERROR!</v>
      </c>
      <c r="S253" s="11" t="str">
        <f t="shared" si="358"/>
        <v/>
      </c>
    </row>
    <row r="254" ht="15.75" customHeight="1" outlineLevel="2">
      <c r="A254" s="11" t="s">
        <v>133</v>
      </c>
      <c r="B254" s="12" t="s">
        <v>42</v>
      </c>
      <c r="C254" s="11" t="s">
        <v>43</v>
      </c>
      <c r="D254" s="13">
        <v>75226.2</v>
      </c>
      <c r="E254" s="13">
        <v>11526.68</v>
      </c>
      <c r="F254" s="13">
        <f>+D254/D256</f>
        <v>0.001676549664</v>
      </c>
      <c r="G254" s="13" t="str">
        <f>VLOOKUP(A254,[1]Hoja1!$B$1:$F$126,3,0)</f>
        <v>#ERROR!</v>
      </c>
      <c r="H254" s="13" t="str">
        <f>VLOOKUP(A254,[1]Hoja1!$B$1:$F$126,2,0)</f>
        <v>#ERROR!</v>
      </c>
      <c r="I254" s="13" t="str">
        <f t="shared" si="355"/>
        <v>#ERROR!</v>
      </c>
      <c r="J254" s="13" t="str">
        <f t="shared" si="356"/>
        <v>#ERROR!</v>
      </c>
      <c r="K254" s="13">
        <v>0.0</v>
      </c>
      <c r="L254" s="13" t="str">
        <f>VLOOKUP(A254,[1]Hoja1!$B$1:$F$126,5,0)</f>
        <v>#ERROR!</v>
      </c>
      <c r="M254" s="11" t="str">
        <f>VLOOKUP(A254,[1]Hoja1!$B$1:$F$126,4,0)</f>
        <v>#ERROR!</v>
      </c>
      <c r="N254" s="13"/>
      <c r="O254" s="13" t="str">
        <f t="shared" si="357"/>
        <v>#ERROR!</v>
      </c>
      <c r="P254" s="11"/>
      <c r="Q254" s="13" t="str">
        <f t="shared" si="359"/>
        <v>#ERROR!</v>
      </c>
      <c r="R254" s="11" t="str">
        <f t="shared" si="360"/>
        <v>#ERROR!</v>
      </c>
      <c r="S254" s="11" t="str">
        <f t="shared" si="358"/>
        <v/>
      </c>
    </row>
    <row r="255" ht="15.75" customHeight="1" outlineLevel="2">
      <c r="A255" s="11" t="s">
        <v>133</v>
      </c>
      <c r="B255" s="12" t="s">
        <v>60</v>
      </c>
      <c r="C255" s="11" t="s">
        <v>61</v>
      </c>
      <c r="D255" s="13">
        <v>1.139254653E7</v>
      </c>
      <c r="E255" s="13">
        <v>1745645.69</v>
      </c>
      <c r="F255" s="13">
        <f>+D255/D256</f>
        <v>0.2539031622</v>
      </c>
      <c r="G255" s="13" t="str">
        <f>VLOOKUP(A255,[1]Hoja1!$B$1:$F$126,3,0)</f>
        <v>#ERROR!</v>
      </c>
      <c r="H255" s="13" t="str">
        <f>VLOOKUP(A255,[1]Hoja1!$B$1:$F$126,2,0)</f>
        <v>#ERROR!</v>
      </c>
      <c r="I255" s="13" t="str">
        <f t="shared" si="355"/>
        <v>#ERROR!</v>
      </c>
      <c r="J255" s="13" t="str">
        <f t="shared" si="356"/>
        <v>#ERROR!</v>
      </c>
      <c r="K255" s="13">
        <v>0.0</v>
      </c>
      <c r="L255" s="13" t="str">
        <f>VLOOKUP(A255,[1]Hoja1!$B$1:$F$126,5,0)</f>
        <v>#ERROR!</v>
      </c>
      <c r="M255" s="11" t="str">
        <f>VLOOKUP(A255,[1]Hoja1!$B$1:$F$126,4,0)</f>
        <v>#ERROR!</v>
      </c>
      <c r="N255" s="13"/>
      <c r="O255" s="13" t="str">
        <f t="shared" si="357"/>
        <v>#ERROR!</v>
      </c>
      <c r="P255" s="11" t="str">
        <f>+ROUND(O255,0)</f>
        <v>#ERROR!</v>
      </c>
      <c r="Q255" s="13" t="str">
        <f>+K255+P255</f>
        <v>#ERROR!</v>
      </c>
      <c r="R255" s="11"/>
      <c r="S255" s="11" t="str">
        <f t="shared" si="358"/>
        <v>#ERROR!</v>
      </c>
    </row>
    <row r="256" ht="15.75" customHeight="1" outlineLevel="1">
      <c r="A256" s="14" t="s">
        <v>134</v>
      </c>
      <c r="B256" s="12"/>
      <c r="C256" s="11"/>
      <c r="D256" s="13">
        <f t="shared" ref="D256:F256" si="361">SUBTOTAL(9,D252:D255)</f>
        <v>44869652</v>
      </c>
      <c r="E256" s="13">
        <f t="shared" si="361"/>
        <v>6875242</v>
      </c>
      <c r="F256" s="13">
        <f t="shared" si="361"/>
        <v>1</v>
      </c>
      <c r="G256" s="13"/>
      <c r="H256" s="13"/>
      <c r="I256" s="13"/>
      <c r="J256" s="13" t="str">
        <f>SUBTOTAL(9,J252:J255)</f>
        <v>#ERROR!</v>
      </c>
      <c r="K256" s="13">
        <v>0.0</v>
      </c>
      <c r="L256" s="13" t="str">
        <f>SUBTOTAL(9,L252:L255)</f>
        <v>#ERROR!</v>
      </c>
      <c r="M256" s="11"/>
      <c r="N256" s="13"/>
      <c r="O256" s="13" t="str">
        <f t="shared" ref="O256:Q256" si="362">SUBTOTAL(9,O252:O255)</f>
        <v>#ERROR!</v>
      </c>
      <c r="P256" s="11" t="str">
        <f t="shared" si="362"/>
        <v>#ERROR!</v>
      </c>
      <c r="Q256" s="13" t="str">
        <f t="shared" si="362"/>
        <v>#ERROR!</v>
      </c>
      <c r="R256" s="11"/>
      <c r="S256" s="11" t="str">
        <f>SUBTOTAL(9,S252:S255)</f>
        <v>#ERROR!</v>
      </c>
    </row>
    <row r="257" ht="15.75" customHeight="1" outlineLevel="2">
      <c r="A257" s="11" t="s">
        <v>135</v>
      </c>
      <c r="B257" s="12" t="s">
        <v>20</v>
      </c>
      <c r="C257" s="11" t="s">
        <v>21</v>
      </c>
      <c r="D257" s="13">
        <v>4359766.92</v>
      </c>
      <c r="E257" s="13">
        <v>882306.07</v>
      </c>
      <c r="F257" s="13">
        <f>+D257/D262</f>
        <v>0.7819838017</v>
      </c>
      <c r="G257" s="13" t="str">
        <f>VLOOKUP(A257,[1]Hoja1!$B$1:$F$126,3,0)</f>
        <v>#ERROR!</v>
      </c>
      <c r="H257" s="13" t="str">
        <f>VLOOKUP(A257,[1]Hoja1!$B$1:$F$126,2,0)</f>
        <v>#ERROR!</v>
      </c>
      <c r="I257" s="13" t="str">
        <f t="shared" ref="I257:I261" si="363">+G257/11</f>
        <v>#ERROR!</v>
      </c>
      <c r="J257" s="13">
        <v>0.0</v>
      </c>
      <c r="K257" s="13">
        <f>+D257-P257</f>
        <v>-0.08000000007</v>
      </c>
      <c r="L257" s="13" t="str">
        <f>VLOOKUP(A257,[1]Hoja1!$B$1:$F$126,5,0)</f>
        <v>#ERROR!</v>
      </c>
      <c r="M257" s="11" t="str">
        <f>VLOOKUP(A257,[1]Hoja1!$B$1:$F$126,4,0)</f>
        <v>#ERROR!</v>
      </c>
      <c r="N257" s="13"/>
      <c r="O257" s="13">
        <f t="shared" ref="O257:O261" si="364">+D257-J257</f>
        <v>4359766.92</v>
      </c>
      <c r="P257" s="13">
        <f>+ROUND(O257,0)</f>
        <v>4359767</v>
      </c>
      <c r="Q257" s="13">
        <f>+K257+P257</f>
        <v>4359766.92</v>
      </c>
      <c r="R257" s="11"/>
      <c r="S257" s="13">
        <f t="shared" ref="S257:S261" si="365">+P257</f>
        <v>4359767</v>
      </c>
    </row>
    <row r="258" ht="15.75" customHeight="1" outlineLevel="2">
      <c r="A258" s="11" t="s">
        <v>135</v>
      </c>
      <c r="B258" s="12" t="s">
        <v>46</v>
      </c>
      <c r="C258" s="11" t="s">
        <v>47</v>
      </c>
      <c r="D258" s="13">
        <v>22684.81</v>
      </c>
      <c r="E258" s="13">
        <v>4590.83</v>
      </c>
      <c r="F258" s="13">
        <f>+D258/D262</f>
        <v>0.004068830809</v>
      </c>
      <c r="G258" s="13" t="str">
        <f>VLOOKUP(A258,[1]Hoja1!$B$1:$F$126,3,0)</f>
        <v>#ERROR!</v>
      </c>
      <c r="H258" s="13" t="str">
        <f>VLOOKUP(A258,[1]Hoja1!$B$1:$F$126,2,0)</f>
        <v>#ERROR!</v>
      </c>
      <c r="I258" s="13" t="str">
        <f t="shared" si="363"/>
        <v>#ERROR!</v>
      </c>
      <c r="J258" s="13">
        <v>0.0</v>
      </c>
      <c r="K258" s="13">
        <f t="shared" ref="K258:K260" si="366">+D258-R258</f>
        <v>-0.19</v>
      </c>
      <c r="L258" s="13" t="str">
        <f>VLOOKUP(A258,[1]Hoja1!$B$1:$F$126,5,0)</f>
        <v>#ERROR!</v>
      </c>
      <c r="M258" s="11" t="str">
        <f>VLOOKUP(A258,[1]Hoja1!$B$1:$F$126,4,0)</f>
        <v>#ERROR!</v>
      </c>
      <c r="N258" s="13"/>
      <c r="O258" s="13">
        <f t="shared" si="364"/>
        <v>22684.81</v>
      </c>
      <c r="P258" s="11"/>
      <c r="Q258" s="13">
        <f t="shared" ref="Q258:Q260" si="367">+K258+R258</f>
        <v>22684.81</v>
      </c>
      <c r="R258" s="13">
        <f t="shared" ref="R258:R260" si="368">+ROUND(O258,0)</f>
        <v>22685</v>
      </c>
      <c r="S258" s="11" t="str">
        <f t="shared" si="365"/>
        <v/>
      </c>
    </row>
    <row r="259" ht="15.75" customHeight="1" outlineLevel="2">
      <c r="A259" s="11" t="s">
        <v>135</v>
      </c>
      <c r="B259" s="12" t="s">
        <v>32</v>
      </c>
      <c r="C259" s="11" t="s">
        <v>33</v>
      </c>
      <c r="D259" s="13">
        <v>15481.02</v>
      </c>
      <c r="E259" s="13">
        <v>3132.96</v>
      </c>
      <c r="F259" s="13">
        <f>+D259/D262</f>
        <v>0.002776732586</v>
      </c>
      <c r="G259" s="13" t="str">
        <f>VLOOKUP(A259,[1]Hoja1!$B$1:$F$126,3,0)</f>
        <v>#ERROR!</v>
      </c>
      <c r="H259" s="13" t="str">
        <f>VLOOKUP(A259,[1]Hoja1!$B$1:$F$126,2,0)</f>
        <v>#ERROR!</v>
      </c>
      <c r="I259" s="13" t="str">
        <f t="shared" si="363"/>
        <v>#ERROR!</v>
      </c>
      <c r="J259" s="13">
        <v>0.0</v>
      </c>
      <c r="K259" s="13">
        <f t="shared" si="366"/>
        <v>0.02</v>
      </c>
      <c r="L259" s="13" t="str">
        <f>VLOOKUP(A259,[1]Hoja1!$B$1:$F$126,5,0)</f>
        <v>#ERROR!</v>
      </c>
      <c r="M259" s="11" t="str">
        <f>VLOOKUP(A259,[1]Hoja1!$B$1:$F$126,4,0)</f>
        <v>#ERROR!</v>
      </c>
      <c r="N259" s="13"/>
      <c r="O259" s="13">
        <f t="shared" si="364"/>
        <v>15481.02</v>
      </c>
      <c r="P259" s="11"/>
      <c r="Q259" s="13">
        <f t="shared" si="367"/>
        <v>15481.02</v>
      </c>
      <c r="R259" s="13">
        <f t="shared" si="368"/>
        <v>15481</v>
      </c>
      <c r="S259" s="11" t="str">
        <f t="shared" si="365"/>
        <v/>
      </c>
    </row>
    <row r="260" ht="15.75" customHeight="1" outlineLevel="2">
      <c r="A260" s="11" t="s">
        <v>135</v>
      </c>
      <c r="B260" s="12" t="s">
        <v>42</v>
      </c>
      <c r="C260" s="11" t="s">
        <v>43</v>
      </c>
      <c r="D260" s="13">
        <v>8942.57</v>
      </c>
      <c r="E260" s="13">
        <v>1809.75</v>
      </c>
      <c r="F260" s="13">
        <f>+D260/D262</f>
        <v>0.001603972188</v>
      </c>
      <c r="G260" s="13" t="str">
        <f>VLOOKUP(A260,[1]Hoja1!$B$1:$F$126,3,0)</f>
        <v>#ERROR!</v>
      </c>
      <c r="H260" s="13" t="str">
        <f>VLOOKUP(A260,[1]Hoja1!$B$1:$F$126,2,0)</f>
        <v>#ERROR!</v>
      </c>
      <c r="I260" s="13" t="str">
        <f t="shared" si="363"/>
        <v>#ERROR!</v>
      </c>
      <c r="J260" s="13">
        <v>0.0</v>
      </c>
      <c r="K260" s="13">
        <f t="shared" si="366"/>
        <v>-0.43</v>
      </c>
      <c r="L260" s="13" t="str">
        <f>VLOOKUP(A260,[1]Hoja1!$B$1:$F$126,5,0)</f>
        <v>#ERROR!</v>
      </c>
      <c r="M260" s="11" t="str">
        <f>VLOOKUP(A260,[1]Hoja1!$B$1:$F$126,4,0)</f>
        <v>#ERROR!</v>
      </c>
      <c r="N260" s="13"/>
      <c r="O260" s="13">
        <f t="shared" si="364"/>
        <v>8942.57</v>
      </c>
      <c r="P260" s="11"/>
      <c r="Q260" s="13">
        <f t="shared" si="367"/>
        <v>8942.57</v>
      </c>
      <c r="R260" s="13">
        <f t="shared" si="368"/>
        <v>8943</v>
      </c>
      <c r="S260" s="11" t="str">
        <f t="shared" si="365"/>
        <v/>
      </c>
    </row>
    <row r="261" ht="15.75" customHeight="1" outlineLevel="2">
      <c r="A261" s="11" t="s">
        <v>135</v>
      </c>
      <c r="B261" s="12" t="s">
        <v>60</v>
      </c>
      <c r="C261" s="11" t="s">
        <v>61</v>
      </c>
      <c r="D261" s="13">
        <v>1168389.68</v>
      </c>
      <c r="E261" s="13">
        <v>236452.39</v>
      </c>
      <c r="F261" s="13">
        <f>+D261/D262</f>
        <v>0.2095666628</v>
      </c>
      <c r="G261" s="13" t="str">
        <f>VLOOKUP(A261,[1]Hoja1!$B$1:$F$126,3,0)</f>
        <v>#ERROR!</v>
      </c>
      <c r="H261" s="13" t="str">
        <f>VLOOKUP(A261,[1]Hoja1!$B$1:$F$126,2,0)</f>
        <v>#ERROR!</v>
      </c>
      <c r="I261" s="13" t="str">
        <f t="shared" si="363"/>
        <v>#ERROR!</v>
      </c>
      <c r="J261" s="13">
        <v>0.0</v>
      </c>
      <c r="K261" s="13">
        <f>+D261-P261</f>
        <v>-0.3200000001</v>
      </c>
      <c r="L261" s="13" t="str">
        <f>VLOOKUP(A261,[1]Hoja1!$B$1:$F$126,5,0)</f>
        <v>#ERROR!</v>
      </c>
      <c r="M261" s="11" t="str">
        <f>VLOOKUP(A261,[1]Hoja1!$B$1:$F$126,4,0)</f>
        <v>#ERROR!</v>
      </c>
      <c r="N261" s="13"/>
      <c r="O261" s="13">
        <f t="shared" si="364"/>
        <v>1168389.68</v>
      </c>
      <c r="P261" s="13">
        <f>+ROUND(O261,0)</f>
        <v>1168390</v>
      </c>
      <c r="Q261" s="13">
        <f>+K261+P261</f>
        <v>1168389.68</v>
      </c>
      <c r="R261" s="11"/>
      <c r="S261" s="13">
        <f t="shared" si="365"/>
        <v>1168390</v>
      </c>
    </row>
    <row r="262" ht="15.75" customHeight="1" outlineLevel="1">
      <c r="A262" s="14" t="s">
        <v>136</v>
      </c>
      <c r="B262" s="12"/>
      <c r="C262" s="11"/>
      <c r="D262" s="13">
        <f t="shared" ref="D262:F262" si="369">SUBTOTAL(9,D257:D261)</f>
        <v>5575265</v>
      </c>
      <c r="E262" s="13">
        <f t="shared" si="369"/>
        <v>1128292</v>
      </c>
      <c r="F262" s="13">
        <f t="shared" si="369"/>
        <v>1</v>
      </c>
      <c r="G262" s="13"/>
      <c r="H262" s="13"/>
      <c r="I262" s="13"/>
      <c r="J262" s="13">
        <f t="shared" ref="J262:L262" si="370">SUBTOTAL(9,J257:J261)</f>
        <v>0</v>
      </c>
      <c r="K262" s="13">
        <f t="shared" si="370"/>
        <v>-1</v>
      </c>
      <c r="L262" s="13" t="str">
        <f t="shared" si="370"/>
        <v>#ERROR!</v>
      </c>
      <c r="M262" s="11"/>
      <c r="N262" s="13"/>
      <c r="O262" s="13">
        <f t="shared" ref="O262:Q262" si="371">SUBTOTAL(9,O257:O261)</f>
        <v>5575265</v>
      </c>
      <c r="P262" s="11">
        <f t="shared" si="371"/>
        <v>5528157</v>
      </c>
      <c r="Q262" s="13">
        <f t="shared" si="371"/>
        <v>5575265</v>
      </c>
      <c r="R262" s="11"/>
      <c r="S262" s="11">
        <f>SUBTOTAL(9,S257:S261)</f>
        <v>5528157</v>
      </c>
    </row>
    <row r="263" ht="15.75" customHeight="1" outlineLevel="2">
      <c r="A263" s="11" t="s">
        <v>137</v>
      </c>
      <c r="B263" s="12" t="s">
        <v>20</v>
      </c>
      <c r="C263" s="11" t="s">
        <v>21</v>
      </c>
      <c r="D263" s="13">
        <v>4.712344979E7</v>
      </c>
      <c r="E263" s="13">
        <v>9581832.2</v>
      </c>
      <c r="F263" s="13">
        <f>+D263/D268</f>
        <v>0.8703202158</v>
      </c>
      <c r="G263" s="13" t="str">
        <f>VLOOKUP(A263,[1]Hoja1!$B$1:$F$126,3,0)</f>
        <v>#ERROR!</v>
      </c>
      <c r="H263" s="13" t="str">
        <f>VLOOKUP(A263,[1]Hoja1!$B$1:$F$126,2,0)</f>
        <v>#ERROR!</v>
      </c>
      <c r="I263" s="13" t="str">
        <f t="shared" ref="I263:I267" si="372">+G263/11</f>
        <v>#ERROR!</v>
      </c>
      <c r="J263" s="13" t="str">
        <f t="shared" ref="J263:J267" si="373">+F263*I263</f>
        <v>#ERROR!</v>
      </c>
      <c r="K263" s="13">
        <v>0.0</v>
      </c>
      <c r="L263" s="13" t="str">
        <f>VLOOKUP(A263,[1]Hoja1!$B$1:$F$126,5,0)</f>
        <v>#ERROR!</v>
      </c>
      <c r="M263" s="11" t="str">
        <f>VLOOKUP(A263,[1]Hoja1!$B$1:$F$126,4,0)</f>
        <v>#ERROR!</v>
      </c>
      <c r="N263" s="13"/>
      <c r="O263" s="13" t="str">
        <f t="shared" ref="O263:O267" si="374">+D263-J263</f>
        <v>#ERROR!</v>
      </c>
      <c r="P263" s="11" t="str">
        <f>+ROUND(O263,0)</f>
        <v>#ERROR!</v>
      </c>
      <c r="Q263" s="13" t="str">
        <f>+K263+P263</f>
        <v>#ERROR!</v>
      </c>
      <c r="R263" s="11"/>
      <c r="S263" s="11" t="str">
        <f t="shared" ref="S263:S267" si="375">+P263</f>
        <v>#ERROR!</v>
      </c>
    </row>
    <row r="264" ht="15.75" customHeight="1" outlineLevel="2">
      <c r="A264" s="11" t="s">
        <v>137</v>
      </c>
      <c r="B264" s="12" t="s">
        <v>46</v>
      </c>
      <c r="C264" s="11" t="s">
        <v>47</v>
      </c>
      <c r="D264" s="13">
        <v>16956.5</v>
      </c>
      <c r="E264" s="13">
        <v>3447.84</v>
      </c>
      <c r="F264" s="13">
        <f>+D264/D268</f>
        <v>0.0003131685988</v>
      </c>
      <c r="G264" s="13" t="str">
        <f>VLOOKUP(A264,[1]Hoja1!$B$1:$F$126,3,0)</f>
        <v>#ERROR!</v>
      </c>
      <c r="H264" s="13" t="str">
        <f>VLOOKUP(A264,[1]Hoja1!$B$1:$F$126,2,0)</f>
        <v>#ERROR!</v>
      </c>
      <c r="I264" s="13" t="str">
        <f t="shared" si="372"/>
        <v>#ERROR!</v>
      </c>
      <c r="J264" s="13" t="str">
        <f t="shared" si="373"/>
        <v>#ERROR!</v>
      </c>
      <c r="K264" s="13">
        <v>0.0</v>
      </c>
      <c r="L264" s="13" t="str">
        <f>VLOOKUP(A264,[1]Hoja1!$B$1:$F$126,5,0)</f>
        <v>#ERROR!</v>
      </c>
      <c r="M264" s="11" t="str">
        <f>VLOOKUP(A264,[1]Hoja1!$B$1:$F$126,4,0)</f>
        <v>#ERROR!</v>
      </c>
      <c r="N264" s="13"/>
      <c r="O264" s="13" t="str">
        <f t="shared" si="374"/>
        <v>#ERROR!</v>
      </c>
      <c r="P264" s="11"/>
      <c r="Q264" s="13" t="str">
        <f>+K264+R264</f>
        <v>#ERROR!</v>
      </c>
      <c r="R264" s="11" t="str">
        <f>+ROUND(O264,0)</f>
        <v>#ERROR!</v>
      </c>
      <c r="S264" s="11" t="str">
        <f t="shared" si="375"/>
        <v/>
      </c>
    </row>
    <row r="265" ht="15.75" customHeight="1" outlineLevel="2">
      <c r="A265" s="11" t="s">
        <v>137</v>
      </c>
      <c r="B265" s="12" t="s">
        <v>32</v>
      </c>
      <c r="C265" s="11" t="s">
        <v>33</v>
      </c>
      <c r="D265" s="13">
        <v>164690.0</v>
      </c>
      <c r="E265" s="13">
        <v>33487.19</v>
      </c>
      <c r="F265" s="13">
        <f>+D265/D268</f>
        <v>0.0030416499</v>
      </c>
      <c r="G265" s="13" t="str">
        <f>VLOOKUP(A265,[1]Hoja1!$B$1:$F$126,3,0)</f>
        <v>#ERROR!</v>
      </c>
      <c r="H265" s="13" t="str">
        <f>VLOOKUP(A265,[1]Hoja1!$B$1:$F$126,2,0)</f>
        <v>#ERROR!</v>
      </c>
      <c r="I265" s="13" t="str">
        <f t="shared" si="372"/>
        <v>#ERROR!</v>
      </c>
      <c r="J265" s="13" t="str">
        <f t="shared" si="373"/>
        <v>#ERROR!</v>
      </c>
      <c r="K265" s="13" t="str">
        <f>+D265-P265</f>
        <v>#ERROR!</v>
      </c>
      <c r="L265" s="13" t="str">
        <f>VLOOKUP(A265,[1]Hoja1!$B$1:$F$126,5,0)</f>
        <v>#ERROR!</v>
      </c>
      <c r="M265" s="11" t="str">
        <f>VLOOKUP(A265,[1]Hoja1!$B$1:$F$126,4,0)</f>
        <v>#ERROR!</v>
      </c>
      <c r="N265" s="13"/>
      <c r="O265" s="13" t="str">
        <f t="shared" si="374"/>
        <v>#ERROR!</v>
      </c>
      <c r="P265" s="11" t="str">
        <f>+ROUND(O265,0)</f>
        <v>#ERROR!</v>
      </c>
      <c r="Q265" s="13" t="str">
        <f>+K265+P265</f>
        <v>#ERROR!</v>
      </c>
      <c r="R265" s="11"/>
      <c r="S265" s="11" t="str">
        <f t="shared" si="375"/>
        <v>#ERROR!</v>
      </c>
    </row>
    <row r="266" ht="15.75" customHeight="1" outlineLevel="2">
      <c r="A266" s="11" t="s">
        <v>137</v>
      </c>
      <c r="B266" s="12" t="s">
        <v>42</v>
      </c>
      <c r="C266" s="11" t="s">
        <v>43</v>
      </c>
      <c r="D266" s="13">
        <v>77260.26</v>
      </c>
      <c r="E266" s="13">
        <v>15709.69</v>
      </c>
      <c r="F266" s="13">
        <f>+D266/D268</f>
        <v>0.001426915187</v>
      </c>
      <c r="G266" s="13" t="str">
        <f>VLOOKUP(A266,[1]Hoja1!$B$1:$F$126,3,0)</f>
        <v>#ERROR!</v>
      </c>
      <c r="H266" s="13" t="str">
        <f>VLOOKUP(A266,[1]Hoja1!$B$1:$F$126,2,0)</f>
        <v>#ERROR!</v>
      </c>
      <c r="I266" s="13" t="str">
        <f t="shared" si="372"/>
        <v>#ERROR!</v>
      </c>
      <c r="J266" s="13" t="str">
        <f t="shared" si="373"/>
        <v>#ERROR!</v>
      </c>
      <c r="K266" s="13">
        <v>0.0</v>
      </c>
      <c r="L266" s="13" t="str">
        <f>VLOOKUP(A266,[1]Hoja1!$B$1:$F$126,5,0)</f>
        <v>#ERROR!</v>
      </c>
      <c r="M266" s="11" t="str">
        <f>VLOOKUP(A266,[1]Hoja1!$B$1:$F$126,4,0)</f>
        <v>#ERROR!</v>
      </c>
      <c r="N266" s="13"/>
      <c r="O266" s="13" t="str">
        <f t="shared" si="374"/>
        <v>#ERROR!</v>
      </c>
      <c r="P266" s="11"/>
      <c r="Q266" s="13" t="str">
        <f>+K266+R266</f>
        <v>#ERROR!</v>
      </c>
      <c r="R266" s="11" t="str">
        <f>+ROUND(O266,0)</f>
        <v>#ERROR!</v>
      </c>
      <c r="S266" s="11" t="str">
        <f t="shared" si="375"/>
        <v/>
      </c>
    </row>
    <row r="267" ht="15.75" customHeight="1" outlineLevel="2">
      <c r="A267" s="11" t="s">
        <v>137</v>
      </c>
      <c r="B267" s="12" t="s">
        <v>60</v>
      </c>
      <c r="C267" s="11" t="s">
        <v>61</v>
      </c>
      <c r="D267" s="13">
        <v>6762599.45</v>
      </c>
      <c r="E267" s="13">
        <v>1375071.08</v>
      </c>
      <c r="F267" s="13">
        <f>+D267/D268</f>
        <v>0.1248980505</v>
      </c>
      <c r="G267" s="13" t="str">
        <f>VLOOKUP(A267,[1]Hoja1!$B$1:$F$126,3,0)</f>
        <v>#ERROR!</v>
      </c>
      <c r="H267" s="13" t="str">
        <f>VLOOKUP(A267,[1]Hoja1!$B$1:$F$126,2,0)</f>
        <v>#ERROR!</v>
      </c>
      <c r="I267" s="13" t="str">
        <f t="shared" si="372"/>
        <v>#ERROR!</v>
      </c>
      <c r="J267" s="13" t="str">
        <f t="shared" si="373"/>
        <v>#ERROR!</v>
      </c>
      <c r="K267" s="13">
        <v>0.0</v>
      </c>
      <c r="L267" s="13" t="str">
        <f>VLOOKUP(A267,[1]Hoja1!$B$1:$F$126,5,0)</f>
        <v>#ERROR!</v>
      </c>
      <c r="M267" s="11" t="str">
        <f>VLOOKUP(A267,[1]Hoja1!$B$1:$F$126,4,0)</f>
        <v>#ERROR!</v>
      </c>
      <c r="N267" s="13"/>
      <c r="O267" s="13" t="str">
        <f t="shared" si="374"/>
        <v>#ERROR!</v>
      </c>
      <c r="P267" s="11" t="str">
        <f>+ROUND(O267,0)</f>
        <v>#ERROR!</v>
      </c>
      <c r="Q267" s="13" t="str">
        <f>+K267+P267</f>
        <v>#ERROR!</v>
      </c>
      <c r="R267" s="11"/>
      <c r="S267" s="11" t="str">
        <f t="shared" si="375"/>
        <v>#ERROR!</v>
      </c>
    </row>
    <row r="268" ht="15.75" customHeight="1" outlineLevel="1">
      <c r="A268" s="14" t="s">
        <v>138</v>
      </c>
      <c r="B268" s="12"/>
      <c r="C268" s="11"/>
      <c r="D268" s="13">
        <f t="shared" ref="D268:F268" si="376">SUBTOTAL(9,D263:D267)</f>
        <v>54144956</v>
      </c>
      <c r="E268" s="13">
        <f t="shared" si="376"/>
        <v>11009548</v>
      </c>
      <c r="F268" s="13">
        <f t="shared" si="376"/>
        <v>1</v>
      </c>
      <c r="G268" s="13"/>
      <c r="H268" s="13"/>
      <c r="I268" s="13"/>
      <c r="J268" s="13" t="str">
        <f>SUBTOTAL(9,J263:J267)</f>
        <v>#ERROR!</v>
      </c>
      <c r="K268" s="13">
        <v>0.0</v>
      </c>
      <c r="L268" s="13" t="str">
        <f>SUBTOTAL(9,L263:L267)</f>
        <v>#ERROR!</v>
      </c>
      <c r="M268" s="11"/>
      <c r="N268" s="13"/>
      <c r="O268" s="13" t="str">
        <f t="shared" ref="O268:Q268" si="377">SUBTOTAL(9,O263:O267)</f>
        <v>#ERROR!</v>
      </c>
      <c r="P268" s="11" t="str">
        <f t="shared" si="377"/>
        <v>#ERROR!</v>
      </c>
      <c r="Q268" s="13" t="str">
        <f t="shared" si="377"/>
        <v>#ERROR!</v>
      </c>
      <c r="R268" s="11"/>
      <c r="S268" s="11" t="str">
        <f>SUBTOTAL(9,S263:S267)</f>
        <v>#ERROR!</v>
      </c>
    </row>
    <row r="269" ht="15.75" customHeight="1" outlineLevel="2">
      <c r="A269" s="11" t="s">
        <v>139</v>
      </c>
      <c r="B269" s="12" t="s">
        <v>20</v>
      </c>
      <c r="C269" s="11" t="s">
        <v>21</v>
      </c>
      <c r="D269" s="13">
        <v>6.290147083E7</v>
      </c>
      <c r="E269" s="13">
        <v>4317545.26</v>
      </c>
      <c r="F269" s="13">
        <f>+D269/D276</f>
        <v>0.9931948767</v>
      </c>
      <c r="G269" s="13" t="str">
        <f>VLOOKUP(A269,[1]Hoja1!$B$1:$F$126,3,0)</f>
        <v>#ERROR!</v>
      </c>
      <c r="H269" s="13" t="str">
        <f>VLOOKUP(A269,[1]Hoja1!$B$1:$F$126,2,0)</f>
        <v>#ERROR!</v>
      </c>
      <c r="I269" s="13" t="str">
        <f t="shared" ref="I269:I275" si="378">+G269/11</f>
        <v>#ERROR!</v>
      </c>
      <c r="J269" s="13" t="str">
        <f>+F269*I269</f>
        <v>#ERROR!</v>
      </c>
      <c r="K269" s="13" t="str">
        <f>+D269-P269</f>
        <v>#ERROR!</v>
      </c>
      <c r="L269" s="13" t="str">
        <f>VLOOKUP(A269,[1]Hoja1!$B$1:$F$126,5,0)</f>
        <v>#ERROR!</v>
      </c>
      <c r="M269" s="11" t="str">
        <f>VLOOKUP(A269,[1]Hoja1!$B$1:$F$126,4,0)</f>
        <v>#ERROR!</v>
      </c>
      <c r="N269" s="13"/>
      <c r="O269" s="13" t="str">
        <f>+D269-J269+18134.5</f>
        <v>#ERROR!</v>
      </c>
      <c r="P269" s="11" t="str">
        <f>+ROUND(O269,0)</f>
        <v>#ERROR!</v>
      </c>
      <c r="Q269" s="13" t="str">
        <f>+K269+P269</f>
        <v>#ERROR!</v>
      </c>
      <c r="R269" s="11"/>
      <c r="S269" s="11" t="str">
        <f t="shared" ref="S269:S275" si="379">+P269</f>
        <v>#ERROR!</v>
      </c>
    </row>
    <row r="270" ht="15.75" customHeight="1" outlineLevel="2">
      <c r="A270" s="11" t="s">
        <v>139</v>
      </c>
      <c r="B270" s="12" t="s">
        <v>22</v>
      </c>
      <c r="C270" s="11" t="s">
        <v>23</v>
      </c>
      <c r="D270" s="13">
        <v>14550.67</v>
      </c>
      <c r="E270" s="13">
        <v>998.76</v>
      </c>
      <c r="F270" s="13">
        <f>+D270/D276</f>
        <v>0.0002297506037</v>
      </c>
      <c r="G270" s="13" t="str">
        <f>VLOOKUP(A270,[1]Hoja1!$B$1:$F$126,3,0)</f>
        <v>#ERROR!</v>
      </c>
      <c r="H270" s="13" t="str">
        <f>VLOOKUP(A270,[1]Hoja1!$B$1:$F$126,2,0)</f>
        <v>#ERROR!</v>
      </c>
      <c r="I270" s="13" t="str">
        <f t="shared" si="378"/>
        <v>#ERROR!</v>
      </c>
      <c r="J270" s="13">
        <f t="shared" ref="J270:J271" si="380">+D270</f>
        <v>14550.67</v>
      </c>
      <c r="K270" s="13">
        <f t="shared" ref="K270:K275" si="381">+D270-R270</f>
        <v>14550.67</v>
      </c>
      <c r="L270" s="13" t="str">
        <f>VLOOKUP(A270,[1]Hoja1!$B$1:$F$126,5,0)</f>
        <v>#ERROR!</v>
      </c>
      <c r="M270" s="11" t="str">
        <f>VLOOKUP(A270,[1]Hoja1!$B$1:$F$126,4,0)</f>
        <v>#ERROR!</v>
      </c>
      <c r="N270" s="13"/>
      <c r="O270" s="13">
        <f t="shared" ref="O270:O275" si="382">+D270-J270</f>
        <v>0</v>
      </c>
      <c r="P270" s="11"/>
      <c r="Q270" s="13">
        <f t="shared" ref="Q270:Q275" si="383">+K270+R270</f>
        <v>14550.67</v>
      </c>
      <c r="R270" s="13">
        <f t="shared" ref="R270:R275" si="384">+ROUND(O270,0)</f>
        <v>0</v>
      </c>
      <c r="S270" s="11" t="str">
        <f t="shared" si="379"/>
        <v/>
      </c>
    </row>
    <row r="271" ht="15.75" customHeight="1" outlineLevel="2">
      <c r="A271" s="11" t="s">
        <v>139</v>
      </c>
      <c r="B271" s="12" t="s">
        <v>24</v>
      </c>
      <c r="C271" s="11" t="s">
        <v>25</v>
      </c>
      <c r="D271" s="13">
        <v>10900.58</v>
      </c>
      <c r="E271" s="13">
        <v>748.21</v>
      </c>
      <c r="F271" s="13">
        <f>+D271/D276</f>
        <v>0.0001721168053</v>
      </c>
      <c r="G271" s="13" t="str">
        <f>VLOOKUP(A271,[1]Hoja1!$B$1:$F$126,3,0)</f>
        <v>#ERROR!</v>
      </c>
      <c r="H271" s="13" t="str">
        <f>VLOOKUP(A271,[1]Hoja1!$B$1:$F$126,2,0)</f>
        <v>#ERROR!</v>
      </c>
      <c r="I271" s="13" t="str">
        <f t="shared" si="378"/>
        <v>#ERROR!</v>
      </c>
      <c r="J271" s="13">
        <f t="shared" si="380"/>
        <v>10900.58</v>
      </c>
      <c r="K271" s="13">
        <f t="shared" si="381"/>
        <v>10900.58</v>
      </c>
      <c r="L271" s="13" t="str">
        <f>VLOOKUP(A271,[1]Hoja1!$B$1:$F$126,5,0)</f>
        <v>#ERROR!</v>
      </c>
      <c r="M271" s="11" t="str">
        <f>VLOOKUP(A271,[1]Hoja1!$B$1:$F$126,4,0)</f>
        <v>#ERROR!</v>
      </c>
      <c r="N271" s="13"/>
      <c r="O271" s="13">
        <f t="shared" si="382"/>
        <v>0</v>
      </c>
      <c r="P271" s="11"/>
      <c r="Q271" s="13">
        <f t="shared" si="383"/>
        <v>10900.58</v>
      </c>
      <c r="R271" s="13">
        <f t="shared" si="384"/>
        <v>0</v>
      </c>
      <c r="S271" s="11" t="str">
        <f t="shared" si="379"/>
        <v/>
      </c>
    </row>
    <row r="272" ht="15.75" customHeight="1" outlineLevel="2">
      <c r="A272" s="11" t="s">
        <v>139</v>
      </c>
      <c r="B272" s="12" t="s">
        <v>30</v>
      </c>
      <c r="C272" s="11" t="s">
        <v>31</v>
      </c>
      <c r="D272" s="13">
        <v>89199.83</v>
      </c>
      <c r="E272" s="13">
        <v>6122.66</v>
      </c>
      <c r="F272" s="13">
        <f>+D272/D276</f>
        <v>0.001408437879</v>
      </c>
      <c r="G272" s="13" t="str">
        <f>VLOOKUP(A272,[1]Hoja1!$B$1:$F$126,3,0)</f>
        <v>#ERROR!</v>
      </c>
      <c r="H272" s="13" t="str">
        <f>VLOOKUP(A272,[1]Hoja1!$B$1:$F$126,2,0)</f>
        <v>#ERROR!</v>
      </c>
      <c r="I272" s="13" t="str">
        <f t="shared" si="378"/>
        <v>#ERROR!</v>
      </c>
      <c r="J272" s="13" t="str">
        <f t="shared" ref="J272:J275" si="385">+F272*I272</f>
        <v>#ERROR!</v>
      </c>
      <c r="K272" s="13" t="str">
        <f t="shared" si="381"/>
        <v>#ERROR!</v>
      </c>
      <c r="L272" s="13" t="str">
        <f>VLOOKUP(A272,[1]Hoja1!$B$1:$F$126,5,0)</f>
        <v>#ERROR!</v>
      </c>
      <c r="M272" s="11" t="str">
        <f>VLOOKUP(A272,[1]Hoja1!$B$1:$F$126,4,0)</f>
        <v>#ERROR!</v>
      </c>
      <c r="N272" s="13"/>
      <c r="O272" s="13" t="str">
        <f t="shared" si="382"/>
        <v>#ERROR!</v>
      </c>
      <c r="P272" s="11"/>
      <c r="Q272" s="13" t="str">
        <f t="shared" si="383"/>
        <v>#ERROR!</v>
      </c>
      <c r="R272" s="11" t="str">
        <f t="shared" si="384"/>
        <v>#ERROR!</v>
      </c>
      <c r="S272" s="11" t="str">
        <f t="shared" si="379"/>
        <v/>
      </c>
    </row>
    <row r="273" ht="15.75" customHeight="1" outlineLevel="2">
      <c r="A273" s="11" t="s">
        <v>139</v>
      </c>
      <c r="B273" s="12" t="s">
        <v>32</v>
      </c>
      <c r="C273" s="11" t="s">
        <v>33</v>
      </c>
      <c r="D273" s="13">
        <v>131189.36</v>
      </c>
      <c r="E273" s="13">
        <v>9004.81</v>
      </c>
      <c r="F273" s="13">
        <f>+D273/D276</f>
        <v>0.002071439642</v>
      </c>
      <c r="G273" s="13" t="str">
        <f>VLOOKUP(A273,[1]Hoja1!$B$1:$F$126,3,0)</f>
        <v>#ERROR!</v>
      </c>
      <c r="H273" s="13" t="str">
        <f>VLOOKUP(A273,[1]Hoja1!$B$1:$F$126,2,0)</f>
        <v>#ERROR!</v>
      </c>
      <c r="I273" s="13" t="str">
        <f t="shared" si="378"/>
        <v>#ERROR!</v>
      </c>
      <c r="J273" s="13" t="str">
        <f t="shared" si="385"/>
        <v>#ERROR!</v>
      </c>
      <c r="K273" s="13" t="str">
        <f t="shared" si="381"/>
        <v>#ERROR!</v>
      </c>
      <c r="L273" s="13" t="str">
        <f>VLOOKUP(A273,[1]Hoja1!$B$1:$F$126,5,0)</f>
        <v>#ERROR!</v>
      </c>
      <c r="M273" s="11" t="str">
        <f>VLOOKUP(A273,[1]Hoja1!$B$1:$F$126,4,0)</f>
        <v>#ERROR!</v>
      </c>
      <c r="N273" s="13"/>
      <c r="O273" s="13" t="str">
        <f t="shared" si="382"/>
        <v>#ERROR!</v>
      </c>
      <c r="P273" s="11"/>
      <c r="Q273" s="13" t="str">
        <f t="shared" si="383"/>
        <v>#ERROR!</v>
      </c>
      <c r="R273" s="11" t="str">
        <f t="shared" si="384"/>
        <v>#ERROR!</v>
      </c>
      <c r="S273" s="11" t="str">
        <f t="shared" si="379"/>
        <v/>
      </c>
    </row>
    <row r="274" ht="15.75" customHeight="1" outlineLevel="2">
      <c r="A274" s="11" t="s">
        <v>139</v>
      </c>
      <c r="B274" s="12" t="s">
        <v>34</v>
      </c>
      <c r="C274" s="11" t="s">
        <v>35</v>
      </c>
      <c r="D274" s="13">
        <v>57817.59</v>
      </c>
      <c r="E274" s="13">
        <v>3968.59</v>
      </c>
      <c r="F274" s="13">
        <f>+D274/D276</f>
        <v>0.0009129219622</v>
      </c>
      <c r="G274" s="13" t="str">
        <f>VLOOKUP(A274,[1]Hoja1!$B$1:$F$126,3,0)</f>
        <v>#ERROR!</v>
      </c>
      <c r="H274" s="13" t="str">
        <f>VLOOKUP(A274,[1]Hoja1!$B$1:$F$126,2,0)</f>
        <v>#ERROR!</v>
      </c>
      <c r="I274" s="13" t="str">
        <f t="shared" si="378"/>
        <v>#ERROR!</v>
      </c>
      <c r="J274" s="13" t="str">
        <f t="shared" si="385"/>
        <v>#ERROR!</v>
      </c>
      <c r="K274" s="13" t="str">
        <f t="shared" si="381"/>
        <v>#ERROR!</v>
      </c>
      <c r="L274" s="13" t="str">
        <f>VLOOKUP(A274,[1]Hoja1!$B$1:$F$126,5,0)</f>
        <v>#ERROR!</v>
      </c>
      <c r="M274" s="11" t="str">
        <f>VLOOKUP(A274,[1]Hoja1!$B$1:$F$126,4,0)</f>
        <v>#ERROR!</v>
      </c>
      <c r="N274" s="13"/>
      <c r="O274" s="13" t="str">
        <f t="shared" si="382"/>
        <v>#ERROR!</v>
      </c>
      <c r="P274" s="11"/>
      <c r="Q274" s="13" t="str">
        <f t="shared" si="383"/>
        <v>#ERROR!</v>
      </c>
      <c r="R274" s="11" t="str">
        <f t="shared" si="384"/>
        <v>#ERROR!</v>
      </c>
      <c r="S274" s="11" t="str">
        <f t="shared" si="379"/>
        <v/>
      </c>
    </row>
    <row r="275" ht="15.75" customHeight="1" outlineLevel="2">
      <c r="A275" s="11" t="s">
        <v>139</v>
      </c>
      <c r="B275" s="12" t="s">
        <v>42</v>
      </c>
      <c r="C275" s="11" t="s">
        <v>43</v>
      </c>
      <c r="D275" s="13">
        <v>127327.14</v>
      </c>
      <c r="E275" s="13">
        <v>8739.71</v>
      </c>
      <c r="F275" s="13">
        <f>+D275/D276</f>
        <v>0.002010456376</v>
      </c>
      <c r="G275" s="13" t="str">
        <f>VLOOKUP(A275,[1]Hoja1!$B$1:$F$126,3,0)</f>
        <v>#ERROR!</v>
      </c>
      <c r="H275" s="13" t="str">
        <f>VLOOKUP(A275,[1]Hoja1!$B$1:$F$126,2,0)</f>
        <v>#ERROR!</v>
      </c>
      <c r="I275" s="13" t="str">
        <f t="shared" si="378"/>
        <v>#ERROR!</v>
      </c>
      <c r="J275" s="13" t="str">
        <f t="shared" si="385"/>
        <v>#ERROR!</v>
      </c>
      <c r="K275" s="13" t="str">
        <f t="shared" si="381"/>
        <v>#ERROR!</v>
      </c>
      <c r="L275" s="13" t="str">
        <f>VLOOKUP(A275,[1]Hoja1!$B$1:$F$126,5,0)</f>
        <v>#ERROR!</v>
      </c>
      <c r="M275" s="11" t="str">
        <f>VLOOKUP(A275,[1]Hoja1!$B$1:$F$126,4,0)</f>
        <v>#ERROR!</v>
      </c>
      <c r="N275" s="13"/>
      <c r="O275" s="13" t="str">
        <f t="shared" si="382"/>
        <v>#ERROR!</v>
      </c>
      <c r="P275" s="11"/>
      <c r="Q275" s="13" t="str">
        <f t="shared" si="383"/>
        <v>#ERROR!</v>
      </c>
      <c r="R275" s="11" t="str">
        <f t="shared" si="384"/>
        <v>#ERROR!</v>
      </c>
      <c r="S275" s="11" t="str">
        <f t="shared" si="379"/>
        <v/>
      </c>
    </row>
    <row r="276" ht="15.75" customHeight="1" outlineLevel="1">
      <c r="A276" s="14" t="s">
        <v>140</v>
      </c>
      <c r="B276" s="12"/>
      <c r="C276" s="11"/>
      <c r="D276" s="13">
        <f t="shared" ref="D276:F276" si="386">SUBTOTAL(9,D269:D275)</f>
        <v>63332456</v>
      </c>
      <c r="E276" s="13">
        <f t="shared" si="386"/>
        <v>4347128</v>
      </c>
      <c r="F276" s="13">
        <f t="shared" si="386"/>
        <v>1</v>
      </c>
      <c r="G276" s="13"/>
      <c r="H276" s="13"/>
      <c r="I276" s="13"/>
      <c r="J276" s="13" t="str">
        <f t="shared" ref="J276:L276" si="387">SUBTOTAL(9,J269:J275)</f>
        <v>#ERROR!</v>
      </c>
      <c r="K276" s="13" t="str">
        <f t="shared" si="387"/>
        <v>#ERROR!</v>
      </c>
      <c r="L276" s="13" t="str">
        <f t="shared" si="387"/>
        <v>#ERROR!</v>
      </c>
      <c r="M276" s="11"/>
      <c r="N276" s="13"/>
      <c r="O276" s="13" t="str">
        <f t="shared" ref="O276:Q276" si="388">SUBTOTAL(9,O269:O275)</f>
        <v>#ERROR!</v>
      </c>
      <c r="P276" s="11" t="str">
        <f t="shared" si="388"/>
        <v>#ERROR!</v>
      </c>
      <c r="Q276" s="13" t="str">
        <f t="shared" si="388"/>
        <v>#ERROR!</v>
      </c>
      <c r="R276" s="11"/>
      <c r="S276" s="11" t="str">
        <f>SUBTOTAL(9,S269:S275)</f>
        <v>#ERROR!</v>
      </c>
    </row>
    <row r="277" ht="15.75" customHeight="1" outlineLevel="2">
      <c r="A277" s="11" t="s">
        <v>141</v>
      </c>
      <c r="B277" s="12" t="s">
        <v>46</v>
      </c>
      <c r="C277" s="11" t="s">
        <v>47</v>
      </c>
      <c r="D277" s="13">
        <v>289382.08</v>
      </c>
      <c r="E277" s="13">
        <v>517907.06</v>
      </c>
      <c r="F277" s="13">
        <f>+D277/D282</f>
        <v>0.1189760845</v>
      </c>
      <c r="G277" s="13" t="str">
        <f>VLOOKUP(A277,[1]Hoja1!$B$1:$F$126,3,0)</f>
        <v>#ERROR!</v>
      </c>
      <c r="H277" s="13" t="str">
        <f>VLOOKUP(A277,[1]Hoja1!$B$1:$F$126,2,0)</f>
        <v>#ERROR!</v>
      </c>
      <c r="I277" s="13" t="str">
        <f t="shared" ref="I277:I281" si="389">+G277/11</f>
        <v>#ERROR!</v>
      </c>
      <c r="J277" s="13" t="str">
        <f t="shared" ref="J277:J281" si="390">+F277*I277</f>
        <v>#ERROR!</v>
      </c>
      <c r="K277" s="13">
        <v>0.0</v>
      </c>
      <c r="L277" s="13" t="str">
        <f>VLOOKUP(A277,[1]Hoja1!$B$1:$F$126,5,0)</f>
        <v>#ERROR!</v>
      </c>
      <c r="M277" s="11" t="str">
        <f>VLOOKUP(A277,[1]Hoja1!$B$1:$F$126,4,0)</f>
        <v>#ERROR!</v>
      </c>
      <c r="N277" s="13"/>
      <c r="O277" s="13" t="str">
        <f t="shared" ref="O277:O281" si="391">+D277-J277</f>
        <v>#ERROR!</v>
      </c>
      <c r="P277" s="11" t="str">
        <f t="shared" ref="P277:P278" si="392">+ROUND(O277,0)</f>
        <v>#ERROR!</v>
      </c>
      <c r="Q277" s="13" t="str">
        <f t="shared" ref="Q277:Q278" si="393">+K277+P277</f>
        <v>#ERROR!</v>
      </c>
      <c r="R277" s="11"/>
      <c r="S277" s="11" t="str">
        <f t="shared" ref="S277:S281" si="394">+P277</f>
        <v>#ERROR!</v>
      </c>
    </row>
    <row r="278" ht="15.75" customHeight="1" outlineLevel="2">
      <c r="A278" s="11" t="s">
        <v>141</v>
      </c>
      <c r="B278" s="12" t="s">
        <v>74</v>
      </c>
      <c r="C278" s="11" t="s">
        <v>75</v>
      </c>
      <c r="D278" s="13">
        <v>332980.0</v>
      </c>
      <c r="E278" s="13">
        <v>595934.25</v>
      </c>
      <c r="F278" s="13">
        <f>+D278/D282</f>
        <v>0.1369008634</v>
      </c>
      <c r="G278" s="13" t="str">
        <f>VLOOKUP(A278,[1]Hoja1!$B$1:$F$126,3,0)</f>
        <v>#ERROR!</v>
      </c>
      <c r="H278" s="13" t="str">
        <f>VLOOKUP(A278,[1]Hoja1!$B$1:$F$126,2,0)</f>
        <v>#ERROR!</v>
      </c>
      <c r="I278" s="13" t="str">
        <f t="shared" si="389"/>
        <v>#ERROR!</v>
      </c>
      <c r="J278" s="13" t="str">
        <f t="shared" si="390"/>
        <v>#ERROR!</v>
      </c>
      <c r="K278" s="13" t="str">
        <f>+D278-P278</f>
        <v>#ERROR!</v>
      </c>
      <c r="L278" s="13" t="str">
        <f>VLOOKUP(A278,[1]Hoja1!$B$1:$F$126,5,0)</f>
        <v>#ERROR!</v>
      </c>
      <c r="M278" s="11" t="str">
        <f>VLOOKUP(A278,[1]Hoja1!$B$1:$F$126,4,0)</f>
        <v>#ERROR!</v>
      </c>
      <c r="N278" s="13"/>
      <c r="O278" s="13" t="str">
        <f t="shared" si="391"/>
        <v>#ERROR!</v>
      </c>
      <c r="P278" s="11" t="str">
        <f t="shared" si="392"/>
        <v>#ERROR!</v>
      </c>
      <c r="Q278" s="13" t="str">
        <f t="shared" si="393"/>
        <v>#ERROR!</v>
      </c>
      <c r="R278" s="11"/>
      <c r="S278" s="11" t="str">
        <f t="shared" si="394"/>
        <v>#ERROR!</v>
      </c>
    </row>
    <row r="279" ht="15.75" customHeight="1" outlineLevel="2">
      <c r="A279" s="11" t="s">
        <v>141</v>
      </c>
      <c r="B279" s="12" t="s">
        <v>32</v>
      </c>
      <c r="C279" s="11" t="s">
        <v>33</v>
      </c>
      <c r="D279" s="13">
        <v>8321.35</v>
      </c>
      <c r="E279" s="13">
        <v>14892.73</v>
      </c>
      <c r="F279" s="13">
        <f>+D279/D282</f>
        <v>0.0034212265</v>
      </c>
      <c r="G279" s="13" t="str">
        <f>VLOOKUP(A279,[1]Hoja1!$B$1:$F$126,3,0)</f>
        <v>#ERROR!</v>
      </c>
      <c r="H279" s="13" t="str">
        <f>VLOOKUP(A279,[1]Hoja1!$B$1:$F$126,2,0)</f>
        <v>#ERROR!</v>
      </c>
      <c r="I279" s="13" t="str">
        <f t="shared" si="389"/>
        <v>#ERROR!</v>
      </c>
      <c r="J279" s="13" t="str">
        <f t="shared" si="390"/>
        <v>#ERROR!</v>
      </c>
      <c r="K279" s="13">
        <v>0.0</v>
      </c>
      <c r="L279" s="13" t="str">
        <f>VLOOKUP(A279,[1]Hoja1!$B$1:$F$126,5,0)</f>
        <v>#ERROR!</v>
      </c>
      <c r="M279" s="11" t="str">
        <f>VLOOKUP(A279,[1]Hoja1!$B$1:$F$126,4,0)</f>
        <v>#ERROR!</v>
      </c>
      <c r="N279" s="13"/>
      <c r="O279" s="13" t="str">
        <f t="shared" si="391"/>
        <v>#ERROR!</v>
      </c>
      <c r="P279" s="11"/>
      <c r="Q279" s="13" t="str">
        <f t="shared" ref="Q279:Q280" si="395">+K279+R279</f>
        <v>#ERROR!</v>
      </c>
      <c r="R279" s="11" t="str">
        <f t="shared" ref="R279:R280" si="396">+ROUND(O279,0)</f>
        <v>#ERROR!</v>
      </c>
      <c r="S279" s="11" t="str">
        <f t="shared" si="394"/>
        <v/>
      </c>
    </row>
    <row r="280" ht="15.75" customHeight="1" outlineLevel="2">
      <c r="A280" s="11" t="s">
        <v>141</v>
      </c>
      <c r="B280" s="12" t="s">
        <v>42</v>
      </c>
      <c r="C280" s="11" t="s">
        <v>43</v>
      </c>
      <c r="D280" s="13">
        <v>1942.62</v>
      </c>
      <c r="E280" s="13">
        <v>3476.71</v>
      </c>
      <c r="F280" s="13">
        <f>+D280/D282</f>
        <v>0.0007986856728</v>
      </c>
      <c r="G280" s="13" t="str">
        <f>VLOOKUP(A280,[1]Hoja1!$B$1:$F$126,3,0)</f>
        <v>#ERROR!</v>
      </c>
      <c r="H280" s="13" t="str">
        <f>VLOOKUP(A280,[1]Hoja1!$B$1:$F$126,2,0)</f>
        <v>#ERROR!</v>
      </c>
      <c r="I280" s="13" t="str">
        <f t="shared" si="389"/>
        <v>#ERROR!</v>
      </c>
      <c r="J280" s="13" t="str">
        <f t="shared" si="390"/>
        <v>#ERROR!</v>
      </c>
      <c r="K280" s="13">
        <v>0.0</v>
      </c>
      <c r="L280" s="13" t="str">
        <f>VLOOKUP(A280,[1]Hoja1!$B$1:$F$126,5,0)</f>
        <v>#ERROR!</v>
      </c>
      <c r="M280" s="11" t="str">
        <f>VLOOKUP(A280,[1]Hoja1!$B$1:$F$126,4,0)</f>
        <v>#ERROR!</v>
      </c>
      <c r="N280" s="13"/>
      <c r="O280" s="13" t="str">
        <f t="shared" si="391"/>
        <v>#ERROR!</v>
      </c>
      <c r="P280" s="11"/>
      <c r="Q280" s="13" t="str">
        <f t="shared" si="395"/>
        <v>#ERROR!</v>
      </c>
      <c r="R280" s="11" t="str">
        <f t="shared" si="396"/>
        <v>#ERROR!</v>
      </c>
      <c r="S280" s="11" t="str">
        <f t="shared" si="394"/>
        <v/>
      </c>
    </row>
    <row r="281" ht="15.75" customHeight="1" outlineLevel="2">
      <c r="A281" s="11" t="s">
        <v>141</v>
      </c>
      <c r="B281" s="12" t="s">
        <v>48</v>
      </c>
      <c r="C281" s="11" t="s">
        <v>49</v>
      </c>
      <c r="D281" s="13">
        <v>1799644.95</v>
      </c>
      <c r="E281" s="13">
        <v>3220824.25</v>
      </c>
      <c r="F281" s="13">
        <f>+D281/D282</f>
        <v>0.7399031399</v>
      </c>
      <c r="G281" s="13" t="str">
        <f>VLOOKUP(A281,[1]Hoja1!$B$1:$F$126,3,0)</f>
        <v>#ERROR!</v>
      </c>
      <c r="H281" s="13" t="str">
        <f>VLOOKUP(A281,[1]Hoja1!$B$1:$F$126,2,0)</f>
        <v>#ERROR!</v>
      </c>
      <c r="I281" s="13" t="str">
        <f t="shared" si="389"/>
        <v>#ERROR!</v>
      </c>
      <c r="J281" s="13" t="str">
        <f t="shared" si="390"/>
        <v>#ERROR!</v>
      </c>
      <c r="K281" s="13">
        <v>0.0</v>
      </c>
      <c r="L281" s="13" t="str">
        <f>VLOOKUP(A281,[1]Hoja1!$B$1:$F$126,5,0)</f>
        <v>#ERROR!</v>
      </c>
      <c r="M281" s="11" t="str">
        <f>VLOOKUP(A281,[1]Hoja1!$B$1:$F$126,4,0)</f>
        <v>#ERROR!</v>
      </c>
      <c r="N281" s="13"/>
      <c r="O281" s="13" t="str">
        <f t="shared" si="391"/>
        <v>#ERROR!</v>
      </c>
      <c r="P281" s="11" t="str">
        <f>+ROUND(O281,0)</f>
        <v>#ERROR!</v>
      </c>
      <c r="Q281" s="13" t="str">
        <f>+K281+P281</f>
        <v>#ERROR!</v>
      </c>
      <c r="R281" s="11"/>
      <c r="S281" s="11" t="str">
        <f t="shared" si="394"/>
        <v>#ERROR!</v>
      </c>
    </row>
    <row r="282" ht="15.75" customHeight="1" outlineLevel="1">
      <c r="A282" s="14" t="s">
        <v>142</v>
      </c>
      <c r="B282" s="12"/>
      <c r="C282" s="11"/>
      <c r="D282" s="13">
        <f t="shared" ref="D282:F282" si="397">SUBTOTAL(9,D277:D281)</f>
        <v>2432271</v>
      </c>
      <c r="E282" s="13">
        <f t="shared" si="397"/>
        <v>4353035</v>
      </c>
      <c r="F282" s="13">
        <f t="shared" si="397"/>
        <v>1</v>
      </c>
      <c r="G282" s="13"/>
      <c r="H282" s="13"/>
      <c r="I282" s="13"/>
      <c r="J282" s="13" t="str">
        <f>SUBTOTAL(9,J277:J281)</f>
        <v>#ERROR!</v>
      </c>
      <c r="K282" s="13">
        <v>0.0</v>
      </c>
      <c r="L282" s="13" t="str">
        <f>SUBTOTAL(9,L277:L281)</f>
        <v>#ERROR!</v>
      </c>
      <c r="M282" s="11"/>
      <c r="N282" s="13"/>
      <c r="O282" s="13" t="str">
        <f t="shared" ref="O282:Q282" si="398">SUBTOTAL(9,O277:O281)</f>
        <v>#ERROR!</v>
      </c>
      <c r="P282" s="11" t="str">
        <f t="shared" si="398"/>
        <v>#ERROR!</v>
      </c>
      <c r="Q282" s="13" t="str">
        <f t="shared" si="398"/>
        <v>#ERROR!</v>
      </c>
      <c r="R282" s="11"/>
      <c r="S282" s="11" t="str">
        <f>SUBTOTAL(9,S277:S281)</f>
        <v>#ERROR!</v>
      </c>
    </row>
    <row r="283" ht="15.75" customHeight="1" outlineLevel="2">
      <c r="A283" s="11" t="s">
        <v>143</v>
      </c>
      <c r="B283" s="12" t="s">
        <v>20</v>
      </c>
      <c r="C283" s="11" t="s">
        <v>21</v>
      </c>
      <c r="D283" s="13">
        <v>3.714363636E7</v>
      </c>
      <c r="E283" s="13">
        <v>1.230232038E7</v>
      </c>
      <c r="F283" s="13">
        <f>+D283/D288</f>
        <v>0.9919830131</v>
      </c>
      <c r="G283" s="13" t="str">
        <f>VLOOKUP(A283,[1]Hoja1!$B$1:$F$126,3,0)</f>
        <v>#ERROR!</v>
      </c>
      <c r="H283" s="13" t="str">
        <f>VLOOKUP(A283,[1]Hoja1!$B$1:$F$126,2,0)</f>
        <v>#ERROR!</v>
      </c>
      <c r="I283" s="13" t="str">
        <f t="shared" ref="I283:I287" si="399">+G283/11</f>
        <v>#ERROR!</v>
      </c>
      <c r="J283" s="13" t="str">
        <f t="shared" ref="J283:J287" si="400">+F283*I283</f>
        <v>#ERROR!</v>
      </c>
      <c r="K283" s="13">
        <v>0.0</v>
      </c>
      <c r="L283" s="13" t="str">
        <f>VLOOKUP(A283,[1]Hoja1!$B$1:$F$126,5,0)</f>
        <v>#ERROR!</v>
      </c>
      <c r="M283" s="11" t="str">
        <f>VLOOKUP(A283,[1]Hoja1!$B$1:$F$126,4,0)</f>
        <v>#ERROR!</v>
      </c>
      <c r="N283" s="13"/>
      <c r="O283" s="13" t="str">
        <f t="shared" ref="O283:O287" si="401">+D283-J283</f>
        <v>#ERROR!</v>
      </c>
      <c r="P283" s="11" t="str">
        <f>+ROUND(O283,0)</f>
        <v>#ERROR!</v>
      </c>
      <c r="Q283" s="13" t="str">
        <f>+K283+P283</f>
        <v>#ERROR!</v>
      </c>
      <c r="R283" s="11"/>
      <c r="S283" s="11" t="str">
        <f t="shared" ref="S283:S287" si="402">+P283</f>
        <v>#ERROR!</v>
      </c>
    </row>
    <row r="284" ht="15.75" customHeight="1" outlineLevel="2">
      <c r="A284" s="11" t="s">
        <v>143</v>
      </c>
      <c r="B284" s="12" t="s">
        <v>30</v>
      </c>
      <c r="C284" s="11" t="s">
        <v>31</v>
      </c>
      <c r="D284" s="13">
        <v>75241.99</v>
      </c>
      <c r="E284" s="13">
        <v>24920.85</v>
      </c>
      <c r="F284" s="13">
        <f>+D284/D288</f>
        <v>0.00200946335</v>
      </c>
      <c r="G284" s="13" t="str">
        <f>VLOOKUP(A284,[1]Hoja1!$B$1:$F$126,3,0)</f>
        <v>#ERROR!</v>
      </c>
      <c r="H284" s="13" t="str">
        <f>VLOOKUP(A284,[1]Hoja1!$B$1:$F$126,2,0)</f>
        <v>#ERROR!</v>
      </c>
      <c r="I284" s="13" t="str">
        <f t="shared" si="399"/>
        <v>#ERROR!</v>
      </c>
      <c r="J284" s="13" t="str">
        <f t="shared" si="400"/>
        <v>#ERROR!</v>
      </c>
      <c r="K284" s="13">
        <v>0.0</v>
      </c>
      <c r="L284" s="13" t="str">
        <f>VLOOKUP(A284,[1]Hoja1!$B$1:$F$126,5,0)</f>
        <v>#ERROR!</v>
      </c>
      <c r="M284" s="11" t="str">
        <f>VLOOKUP(A284,[1]Hoja1!$B$1:$F$126,4,0)</f>
        <v>#ERROR!</v>
      </c>
      <c r="N284" s="13"/>
      <c r="O284" s="13" t="str">
        <f t="shared" si="401"/>
        <v>#ERROR!</v>
      </c>
      <c r="P284" s="11"/>
      <c r="Q284" s="13" t="str">
        <f>+K284+R284</f>
        <v>#ERROR!</v>
      </c>
      <c r="R284" s="11" t="str">
        <f>+ROUND(O284,0)</f>
        <v>#ERROR!</v>
      </c>
      <c r="S284" s="11" t="str">
        <f t="shared" si="402"/>
        <v/>
      </c>
    </row>
    <row r="285" ht="15.75" customHeight="1" outlineLevel="2">
      <c r="A285" s="11" t="s">
        <v>143</v>
      </c>
      <c r="B285" s="12" t="s">
        <v>32</v>
      </c>
      <c r="C285" s="11" t="s">
        <v>33</v>
      </c>
      <c r="D285" s="13">
        <v>155234.16</v>
      </c>
      <c r="E285" s="13">
        <v>51415.01</v>
      </c>
      <c r="F285" s="13">
        <f>+D285/D288</f>
        <v>0.004145788212</v>
      </c>
      <c r="G285" s="13" t="str">
        <f>VLOOKUP(A285,[1]Hoja1!$B$1:$F$126,3,0)</f>
        <v>#ERROR!</v>
      </c>
      <c r="H285" s="13" t="str">
        <f>VLOOKUP(A285,[1]Hoja1!$B$1:$F$126,2,0)</f>
        <v>#ERROR!</v>
      </c>
      <c r="I285" s="13" t="str">
        <f t="shared" si="399"/>
        <v>#ERROR!</v>
      </c>
      <c r="J285" s="13" t="str">
        <f t="shared" si="400"/>
        <v>#ERROR!</v>
      </c>
      <c r="K285" s="13">
        <v>0.0</v>
      </c>
      <c r="L285" s="13" t="str">
        <f>VLOOKUP(A285,[1]Hoja1!$B$1:$F$126,5,0)</f>
        <v>#ERROR!</v>
      </c>
      <c r="M285" s="11" t="str">
        <f>VLOOKUP(A285,[1]Hoja1!$B$1:$F$126,4,0)</f>
        <v>#ERROR!</v>
      </c>
      <c r="N285" s="13"/>
      <c r="O285" s="13" t="str">
        <f t="shared" si="401"/>
        <v>#ERROR!</v>
      </c>
      <c r="P285" s="11" t="str">
        <f>+ROUND(O285,0)</f>
        <v>#ERROR!</v>
      </c>
      <c r="Q285" s="13" t="str">
        <f>+K285+P285</f>
        <v>#ERROR!</v>
      </c>
      <c r="R285" s="11"/>
      <c r="S285" s="11" t="str">
        <f t="shared" si="402"/>
        <v>#ERROR!</v>
      </c>
    </row>
    <row r="286" ht="15.75" customHeight="1" outlineLevel="2">
      <c r="A286" s="11" t="s">
        <v>143</v>
      </c>
      <c r="B286" s="12" t="s">
        <v>34</v>
      </c>
      <c r="C286" s="11" t="s">
        <v>35</v>
      </c>
      <c r="D286" s="13">
        <v>47049.11</v>
      </c>
      <c r="E286" s="13">
        <v>15583.1</v>
      </c>
      <c r="F286" s="13">
        <f>+D286/D288</f>
        <v>0.001256525275</v>
      </c>
      <c r="G286" s="13" t="str">
        <f>VLOOKUP(A286,[1]Hoja1!$B$1:$F$126,3,0)</f>
        <v>#ERROR!</v>
      </c>
      <c r="H286" s="13" t="str">
        <f>VLOOKUP(A286,[1]Hoja1!$B$1:$F$126,2,0)</f>
        <v>#ERROR!</v>
      </c>
      <c r="I286" s="13" t="str">
        <f t="shared" si="399"/>
        <v>#ERROR!</v>
      </c>
      <c r="J286" s="13" t="str">
        <f t="shared" si="400"/>
        <v>#ERROR!</v>
      </c>
      <c r="K286" s="13">
        <v>0.0</v>
      </c>
      <c r="L286" s="13" t="str">
        <f>VLOOKUP(A286,[1]Hoja1!$B$1:$F$126,5,0)</f>
        <v>#ERROR!</v>
      </c>
      <c r="M286" s="11" t="str">
        <f>VLOOKUP(A286,[1]Hoja1!$B$1:$F$126,4,0)</f>
        <v>#ERROR!</v>
      </c>
      <c r="N286" s="13"/>
      <c r="O286" s="13" t="str">
        <f t="shared" si="401"/>
        <v>#ERROR!</v>
      </c>
      <c r="P286" s="11"/>
      <c r="Q286" s="13" t="str">
        <f t="shared" ref="Q286:Q287" si="403">+K286+R286</f>
        <v>#ERROR!</v>
      </c>
      <c r="R286" s="11" t="str">
        <f t="shared" ref="R286:R287" si="404">+ROUND(O286,0)</f>
        <v>#ERROR!</v>
      </c>
      <c r="S286" s="11" t="str">
        <f t="shared" si="402"/>
        <v/>
      </c>
    </row>
    <row r="287" ht="15.75" customHeight="1" outlineLevel="2">
      <c r="A287" s="11" t="s">
        <v>143</v>
      </c>
      <c r="B287" s="12" t="s">
        <v>42</v>
      </c>
      <c r="C287" s="11" t="s">
        <v>43</v>
      </c>
      <c r="D287" s="13">
        <v>22661.38</v>
      </c>
      <c r="E287" s="13">
        <v>7505.66</v>
      </c>
      <c r="F287" s="13">
        <f>+D287/D288</f>
        <v>0.0006052101037</v>
      </c>
      <c r="G287" s="13" t="str">
        <f>VLOOKUP(A287,[1]Hoja1!$B$1:$F$126,3,0)</f>
        <v>#ERROR!</v>
      </c>
      <c r="H287" s="13" t="str">
        <f>VLOOKUP(A287,[1]Hoja1!$B$1:$F$126,2,0)</f>
        <v>#ERROR!</v>
      </c>
      <c r="I287" s="13" t="str">
        <f t="shared" si="399"/>
        <v>#ERROR!</v>
      </c>
      <c r="J287" s="13" t="str">
        <f t="shared" si="400"/>
        <v>#ERROR!</v>
      </c>
      <c r="K287" s="13">
        <v>0.0</v>
      </c>
      <c r="L287" s="13" t="str">
        <f>VLOOKUP(A287,[1]Hoja1!$B$1:$F$126,5,0)</f>
        <v>#ERROR!</v>
      </c>
      <c r="M287" s="11" t="str">
        <f>VLOOKUP(A287,[1]Hoja1!$B$1:$F$126,4,0)</f>
        <v>#ERROR!</v>
      </c>
      <c r="N287" s="13"/>
      <c r="O287" s="13" t="str">
        <f t="shared" si="401"/>
        <v>#ERROR!</v>
      </c>
      <c r="P287" s="11"/>
      <c r="Q287" s="13" t="str">
        <f t="shared" si="403"/>
        <v>#ERROR!</v>
      </c>
      <c r="R287" s="11" t="str">
        <f t="shared" si="404"/>
        <v>#ERROR!</v>
      </c>
      <c r="S287" s="11" t="str">
        <f t="shared" si="402"/>
        <v/>
      </c>
    </row>
    <row r="288" ht="15.75" customHeight="1" outlineLevel="1">
      <c r="A288" s="14" t="s">
        <v>144</v>
      </c>
      <c r="B288" s="12"/>
      <c r="C288" s="11"/>
      <c r="D288" s="13">
        <f t="shared" ref="D288:F288" si="405">SUBTOTAL(9,D283:D287)</f>
        <v>37443823</v>
      </c>
      <c r="E288" s="13">
        <f t="shared" si="405"/>
        <v>12401745</v>
      </c>
      <c r="F288" s="13">
        <f t="shared" si="405"/>
        <v>1</v>
      </c>
      <c r="G288" s="13"/>
      <c r="H288" s="13"/>
      <c r="I288" s="13"/>
      <c r="J288" s="13" t="str">
        <f t="shared" ref="J288:L288" si="406">SUBTOTAL(9,J283:J287)</f>
        <v>#ERROR!</v>
      </c>
      <c r="K288" s="13">
        <f t="shared" si="406"/>
        <v>0</v>
      </c>
      <c r="L288" s="13" t="str">
        <f t="shared" si="406"/>
        <v>#ERROR!</v>
      </c>
      <c r="M288" s="11"/>
      <c r="N288" s="13"/>
      <c r="O288" s="13" t="str">
        <f t="shared" ref="O288:Q288" si="407">SUBTOTAL(9,O283:O287)</f>
        <v>#ERROR!</v>
      </c>
      <c r="P288" s="11" t="str">
        <f t="shared" si="407"/>
        <v>#ERROR!</v>
      </c>
      <c r="Q288" s="13" t="str">
        <f t="shared" si="407"/>
        <v>#ERROR!</v>
      </c>
      <c r="R288" s="11"/>
      <c r="S288" s="11" t="str">
        <f>SUBTOTAL(9,S283:S287)</f>
        <v>#ERROR!</v>
      </c>
    </row>
    <row r="289" ht="15.75" customHeight="1" outlineLevel="2">
      <c r="A289" s="11" t="s">
        <v>145</v>
      </c>
      <c r="B289" s="12" t="s">
        <v>20</v>
      </c>
      <c r="C289" s="11" t="s">
        <v>21</v>
      </c>
      <c r="D289" s="13">
        <v>5.830988606E7</v>
      </c>
      <c r="E289" s="13">
        <v>3344470.84</v>
      </c>
      <c r="F289" s="13">
        <f>+D289/D292</f>
        <v>0.9963484818</v>
      </c>
      <c r="G289" s="13" t="str">
        <f>VLOOKUP(A289,[1]Hoja1!$B$1:$F$126,3,0)</f>
        <v>#ERROR!</v>
      </c>
      <c r="H289" s="13" t="str">
        <f>VLOOKUP(A289,[1]Hoja1!$B$1:$F$126,2,0)</f>
        <v>#ERROR!</v>
      </c>
      <c r="I289" s="13" t="str">
        <f t="shared" ref="I289:I291" si="408">+G289/11</f>
        <v>#ERROR!</v>
      </c>
      <c r="J289" s="13" t="str">
        <f t="shared" ref="J289:J291" si="409">+F289*I289</f>
        <v>#ERROR!</v>
      </c>
      <c r="K289" s="13">
        <v>0.0</v>
      </c>
      <c r="L289" s="13" t="str">
        <f>VLOOKUP(A289,[1]Hoja1!$B$1:$F$126,5,0)</f>
        <v>#ERROR!</v>
      </c>
      <c r="M289" s="11" t="str">
        <f>VLOOKUP(A289,[1]Hoja1!$B$1:$F$126,4,0)</f>
        <v>#ERROR!</v>
      </c>
      <c r="N289" s="13"/>
      <c r="O289" s="13" t="str">
        <f t="shared" ref="O289:O291" si="410">+D289-J289</f>
        <v>#ERROR!</v>
      </c>
      <c r="P289" s="11" t="str">
        <f t="shared" ref="P289:P290" si="411">+ROUND(O289,0)</f>
        <v>#ERROR!</v>
      </c>
      <c r="Q289" s="13" t="str">
        <f t="shared" ref="Q289:Q290" si="412">+K289+P289</f>
        <v>#ERROR!</v>
      </c>
      <c r="R289" s="11"/>
      <c r="S289" s="11" t="str">
        <f t="shared" ref="S289:S290" si="413">+P289</f>
        <v>#ERROR!</v>
      </c>
    </row>
    <row r="290" ht="15.75" customHeight="1" outlineLevel="2">
      <c r="A290" s="11" t="s">
        <v>145</v>
      </c>
      <c r="B290" s="12" t="s">
        <v>32</v>
      </c>
      <c r="C290" s="11" t="s">
        <v>33</v>
      </c>
      <c r="D290" s="13">
        <v>120664.04</v>
      </c>
      <c r="E290" s="13">
        <v>6920.91</v>
      </c>
      <c r="F290" s="13">
        <f>+D290/D292</f>
        <v>0.002061801886</v>
      </c>
      <c r="G290" s="13" t="str">
        <f>VLOOKUP(A290,[1]Hoja1!$B$1:$F$126,3,0)</f>
        <v>#ERROR!</v>
      </c>
      <c r="H290" s="13" t="str">
        <f>VLOOKUP(A290,[1]Hoja1!$B$1:$F$126,2,0)</f>
        <v>#ERROR!</v>
      </c>
      <c r="I290" s="13" t="str">
        <f t="shared" si="408"/>
        <v>#ERROR!</v>
      </c>
      <c r="J290" s="13" t="str">
        <f t="shared" si="409"/>
        <v>#ERROR!</v>
      </c>
      <c r="K290" s="13">
        <v>0.0</v>
      </c>
      <c r="L290" s="13" t="str">
        <f>VLOOKUP(A290,[1]Hoja1!$B$1:$F$126,5,0)</f>
        <v>#ERROR!</v>
      </c>
      <c r="M290" s="11" t="str">
        <f>VLOOKUP(A290,[1]Hoja1!$B$1:$F$126,4,0)</f>
        <v>#ERROR!</v>
      </c>
      <c r="N290" s="13"/>
      <c r="O290" s="13" t="str">
        <f t="shared" si="410"/>
        <v>#ERROR!</v>
      </c>
      <c r="P290" s="11" t="str">
        <f t="shared" si="411"/>
        <v>#ERROR!</v>
      </c>
      <c r="Q290" s="13" t="str">
        <f t="shared" si="412"/>
        <v>#ERROR!</v>
      </c>
      <c r="R290" s="11"/>
      <c r="S290" s="11" t="str">
        <f t="shared" si="413"/>
        <v>#ERROR!</v>
      </c>
    </row>
    <row r="291" ht="15.75" customHeight="1" outlineLevel="2">
      <c r="A291" s="11" t="s">
        <v>145</v>
      </c>
      <c r="B291" s="12" t="s">
        <v>42</v>
      </c>
      <c r="C291" s="11" t="s">
        <v>43</v>
      </c>
      <c r="D291" s="13">
        <v>93035.9</v>
      </c>
      <c r="E291" s="13">
        <v>5336.25</v>
      </c>
      <c r="F291" s="13">
        <f>+D291/D292</f>
        <v>0.001589716324</v>
      </c>
      <c r="G291" s="13" t="str">
        <f>VLOOKUP(A291,[1]Hoja1!$B$1:$F$126,3,0)</f>
        <v>#ERROR!</v>
      </c>
      <c r="H291" s="13" t="str">
        <f>VLOOKUP(A291,[1]Hoja1!$B$1:$F$126,2,0)</f>
        <v>#ERROR!</v>
      </c>
      <c r="I291" s="13" t="str">
        <f t="shared" si="408"/>
        <v>#ERROR!</v>
      </c>
      <c r="J291" s="13" t="str">
        <f t="shared" si="409"/>
        <v>#ERROR!</v>
      </c>
      <c r="K291" s="13">
        <v>0.0</v>
      </c>
      <c r="L291" s="13" t="str">
        <f>VLOOKUP(A291,[1]Hoja1!$B$1:$F$126,5,0)</f>
        <v>#ERROR!</v>
      </c>
      <c r="M291" s="11" t="str">
        <f>VLOOKUP(A291,[1]Hoja1!$B$1:$F$126,4,0)</f>
        <v>#ERROR!</v>
      </c>
      <c r="N291" s="13"/>
      <c r="O291" s="13" t="str">
        <f t="shared" si="410"/>
        <v>#ERROR!</v>
      </c>
      <c r="P291" s="11"/>
      <c r="Q291" s="13" t="str">
        <f>+K291+R291</f>
        <v>#ERROR!</v>
      </c>
      <c r="R291" s="11" t="str">
        <f>+ROUND(O291,0)</f>
        <v>#ERROR!</v>
      </c>
      <c r="S291" s="11"/>
    </row>
    <row r="292" ht="15.75" customHeight="1" outlineLevel="1">
      <c r="A292" s="14" t="s">
        <v>146</v>
      </c>
      <c r="B292" s="12"/>
      <c r="C292" s="11"/>
      <c r="D292" s="13">
        <f t="shared" ref="D292:F292" si="414">SUBTOTAL(9,D289:D291)</f>
        <v>58523586</v>
      </c>
      <c r="E292" s="13">
        <f t="shared" si="414"/>
        <v>3356728</v>
      </c>
      <c r="F292" s="13">
        <f t="shared" si="414"/>
        <v>1</v>
      </c>
      <c r="G292" s="13"/>
      <c r="H292" s="13"/>
      <c r="I292" s="13"/>
      <c r="J292" s="13" t="str">
        <f>SUBTOTAL(9,J289:J291)</f>
        <v>#ERROR!</v>
      </c>
      <c r="K292" s="13">
        <v>0.0</v>
      </c>
      <c r="L292" s="13" t="str">
        <f>SUBTOTAL(9,L289:L291)</f>
        <v>#ERROR!</v>
      </c>
      <c r="M292" s="11"/>
      <c r="N292" s="13"/>
      <c r="O292" s="13" t="str">
        <f t="shared" ref="O292:Q292" si="415">SUBTOTAL(9,O289:O291)</f>
        <v>#ERROR!</v>
      </c>
      <c r="P292" s="11" t="str">
        <f t="shared" si="415"/>
        <v>#ERROR!</v>
      </c>
      <c r="Q292" s="13" t="str">
        <f t="shared" si="415"/>
        <v>#ERROR!</v>
      </c>
      <c r="R292" s="11"/>
      <c r="S292" s="11" t="str">
        <f>SUBTOTAL(9,S289:S291)</f>
        <v>#ERROR!</v>
      </c>
    </row>
    <row r="293" ht="15.75" customHeight="1" outlineLevel="2">
      <c r="A293" s="11" t="s">
        <v>147</v>
      </c>
      <c r="B293" s="12" t="s">
        <v>20</v>
      </c>
      <c r="C293" s="11" t="s">
        <v>21</v>
      </c>
      <c r="D293" s="13">
        <v>1.235628174E7</v>
      </c>
      <c r="E293" s="13">
        <v>962858.9</v>
      </c>
      <c r="F293" s="13">
        <f>+D293/D300</f>
        <v>0.05683611718</v>
      </c>
      <c r="G293" s="13" t="str">
        <f>VLOOKUP(A293,[1]Hoja1!$B$1:$F$126,3,0)</f>
        <v>#ERROR!</v>
      </c>
      <c r="H293" s="13" t="str">
        <f>VLOOKUP(A293,[1]Hoja1!$B$1:$F$126,2,0)</f>
        <v>#ERROR!</v>
      </c>
      <c r="I293" s="13" t="str">
        <f t="shared" ref="I293:I299" si="416">+G293/11</f>
        <v>#ERROR!</v>
      </c>
      <c r="J293" s="13" t="str">
        <f t="shared" ref="J293:J299" si="417">+F293*I293</f>
        <v>#ERROR!</v>
      </c>
      <c r="K293" s="13">
        <v>0.0</v>
      </c>
      <c r="L293" s="13" t="str">
        <f>VLOOKUP(A293,[1]Hoja1!$B$1:$F$126,5,0)</f>
        <v>#ERROR!</v>
      </c>
      <c r="M293" s="11" t="str">
        <f>VLOOKUP(A293,[1]Hoja1!$B$1:$F$126,4,0)</f>
        <v>#ERROR!</v>
      </c>
      <c r="N293" s="13"/>
      <c r="O293" s="13" t="str">
        <f t="shared" ref="O293:O299" si="418">+D293-J293</f>
        <v>#ERROR!</v>
      </c>
      <c r="P293" s="11" t="str">
        <f t="shared" ref="P293:P297" si="419">+ROUND(O293,0)</f>
        <v>#ERROR!</v>
      </c>
      <c r="Q293" s="13" t="str">
        <f t="shared" ref="Q293:Q297" si="420">+K293+P293</f>
        <v>#ERROR!</v>
      </c>
      <c r="R293" s="11"/>
      <c r="S293" s="11" t="str">
        <f t="shared" ref="S293:S299" si="421">+P293</f>
        <v>#ERROR!</v>
      </c>
    </row>
    <row r="294" ht="15.75" customHeight="1" outlineLevel="2">
      <c r="A294" s="11" t="s">
        <v>147</v>
      </c>
      <c r="B294" s="12" t="s">
        <v>46</v>
      </c>
      <c r="C294" s="11" t="s">
        <v>47</v>
      </c>
      <c r="D294" s="13">
        <v>2.612139946E7</v>
      </c>
      <c r="E294" s="13">
        <v>2035500.85</v>
      </c>
      <c r="F294" s="13">
        <f>+D294/D300</f>
        <v>0.120152563</v>
      </c>
      <c r="G294" s="13" t="str">
        <f>VLOOKUP(A294,[1]Hoja1!$B$1:$F$126,3,0)</f>
        <v>#ERROR!</v>
      </c>
      <c r="H294" s="13" t="str">
        <f>VLOOKUP(A294,[1]Hoja1!$B$1:$F$126,2,0)</f>
        <v>#ERROR!</v>
      </c>
      <c r="I294" s="13" t="str">
        <f t="shared" si="416"/>
        <v>#ERROR!</v>
      </c>
      <c r="J294" s="13" t="str">
        <f t="shared" si="417"/>
        <v>#ERROR!</v>
      </c>
      <c r="K294" s="13">
        <v>0.0</v>
      </c>
      <c r="L294" s="13" t="str">
        <f>VLOOKUP(A294,[1]Hoja1!$B$1:$F$126,5,0)</f>
        <v>#ERROR!</v>
      </c>
      <c r="M294" s="11" t="str">
        <f>VLOOKUP(A294,[1]Hoja1!$B$1:$F$126,4,0)</f>
        <v>#ERROR!</v>
      </c>
      <c r="N294" s="13"/>
      <c r="O294" s="13" t="str">
        <f t="shared" si="418"/>
        <v>#ERROR!</v>
      </c>
      <c r="P294" s="11" t="str">
        <f t="shared" si="419"/>
        <v>#ERROR!</v>
      </c>
      <c r="Q294" s="13" t="str">
        <f t="shared" si="420"/>
        <v>#ERROR!</v>
      </c>
      <c r="R294" s="11"/>
      <c r="S294" s="11" t="str">
        <f t="shared" si="421"/>
        <v>#ERROR!</v>
      </c>
    </row>
    <row r="295" ht="15.75" customHeight="1" outlineLevel="2">
      <c r="A295" s="11" t="s">
        <v>147</v>
      </c>
      <c r="B295" s="12" t="s">
        <v>74</v>
      </c>
      <c r="C295" s="11" t="s">
        <v>75</v>
      </c>
      <c r="D295" s="13">
        <v>5567803.5</v>
      </c>
      <c r="E295" s="13">
        <v>433869.13</v>
      </c>
      <c r="F295" s="13">
        <f>+D295/D300</f>
        <v>0.02561064395</v>
      </c>
      <c r="G295" s="13" t="str">
        <f>VLOOKUP(A295,[1]Hoja1!$B$1:$F$126,3,0)</f>
        <v>#ERROR!</v>
      </c>
      <c r="H295" s="13" t="str">
        <f>VLOOKUP(A295,[1]Hoja1!$B$1:$F$126,2,0)</f>
        <v>#ERROR!</v>
      </c>
      <c r="I295" s="13" t="str">
        <f t="shared" si="416"/>
        <v>#ERROR!</v>
      </c>
      <c r="J295" s="13" t="str">
        <f t="shared" si="417"/>
        <v>#ERROR!</v>
      </c>
      <c r="K295" s="13">
        <v>0.0</v>
      </c>
      <c r="L295" s="13" t="str">
        <f>VLOOKUP(A295,[1]Hoja1!$B$1:$F$126,5,0)</f>
        <v>#ERROR!</v>
      </c>
      <c r="M295" s="11" t="str">
        <f>VLOOKUP(A295,[1]Hoja1!$B$1:$F$126,4,0)</f>
        <v>#ERROR!</v>
      </c>
      <c r="N295" s="13"/>
      <c r="O295" s="13" t="str">
        <f t="shared" si="418"/>
        <v>#ERROR!</v>
      </c>
      <c r="P295" s="11" t="str">
        <f t="shared" si="419"/>
        <v>#ERROR!</v>
      </c>
      <c r="Q295" s="13" t="str">
        <f t="shared" si="420"/>
        <v>#ERROR!</v>
      </c>
      <c r="R295" s="11"/>
      <c r="S295" s="11" t="str">
        <f t="shared" si="421"/>
        <v>#ERROR!</v>
      </c>
    </row>
    <row r="296" ht="15.75" customHeight="1" outlineLevel="2">
      <c r="A296" s="11" t="s">
        <v>147</v>
      </c>
      <c r="B296" s="12" t="s">
        <v>32</v>
      </c>
      <c r="C296" s="11" t="s">
        <v>33</v>
      </c>
      <c r="D296" s="13">
        <v>1139414.44</v>
      </c>
      <c r="E296" s="13">
        <v>88788.47</v>
      </c>
      <c r="F296" s="13">
        <f>+D296/D300</f>
        <v>0.00524105018</v>
      </c>
      <c r="G296" s="13" t="str">
        <f>VLOOKUP(A296,[1]Hoja1!$B$1:$F$126,3,0)</f>
        <v>#ERROR!</v>
      </c>
      <c r="H296" s="13" t="str">
        <f>VLOOKUP(A296,[1]Hoja1!$B$1:$F$126,2,0)</f>
        <v>#ERROR!</v>
      </c>
      <c r="I296" s="13" t="str">
        <f t="shared" si="416"/>
        <v>#ERROR!</v>
      </c>
      <c r="J296" s="13" t="str">
        <f t="shared" si="417"/>
        <v>#ERROR!</v>
      </c>
      <c r="K296" s="13">
        <v>0.0</v>
      </c>
      <c r="L296" s="13" t="str">
        <f>VLOOKUP(A296,[1]Hoja1!$B$1:$F$126,5,0)</f>
        <v>#ERROR!</v>
      </c>
      <c r="M296" s="11" t="str">
        <f>VLOOKUP(A296,[1]Hoja1!$B$1:$F$126,4,0)</f>
        <v>#ERROR!</v>
      </c>
      <c r="N296" s="13"/>
      <c r="O296" s="13" t="str">
        <f t="shared" si="418"/>
        <v>#ERROR!</v>
      </c>
      <c r="P296" s="11" t="str">
        <f t="shared" si="419"/>
        <v>#ERROR!</v>
      </c>
      <c r="Q296" s="13" t="str">
        <f t="shared" si="420"/>
        <v>#ERROR!</v>
      </c>
      <c r="R296" s="11"/>
      <c r="S296" s="11" t="str">
        <f t="shared" si="421"/>
        <v>#ERROR!</v>
      </c>
    </row>
    <row r="297" ht="15.75" customHeight="1" outlineLevel="2">
      <c r="A297" s="11" t="s">
        <v>147</v>
      </c>
      <c r="B297" s="12" t="s">
        <v>34</v>
      </c>
      <c r="C297" s="11" t="s">
        <v>35</v>
      </c>
      <c r="D297" s="13">
        <v>167747.15</v>
      </c>
      <c r="E297" s="13">
        <v>13071.64</v>
      </c>
      <c r="F297" s="13">
        <f>+D297/D300</f>
        <v>0.0007715991651</v>
      </c>
      <c r="G297" s="13" t="str">
        <f>VLOOKUP(A297,[1]Hoja1!$B$1:$F$126,3,0)</f>
        <v>#ERROR!</v>
      </c>
      <c r="H297" s="13" t="str">
        <f>VLOOKUP(A297,[1]Hoja1!$B$1:$F$126,2,0)</f>
        <v>#ERROR!</v>
      </c>
      <c r="I297" s="13" t="str">
        <f t="shared" si="416"/>
        <v>#ERROR!</v>
      </c>
      <c r="J297" s="13" t="str">
        <f t="shared" si="417"/>
        <v>#ERROR!</v>
      </c>
      <c r="K297" s="13">
        <v>0.0</v>
      </c>
      <c r="L297" s="13" t="str">
        <f>VLOOKUP(A297,[1]Hoja1!$B$1:$F$126,5,0)</f>
        <v>#ERROR!</v>
      </c>
      <c r="M297" s="11" t="str">
        <f>VLOOKUP(A297,[1]Hoja1!$B$1:$F$126,4,0)</f>
        <v>#ERROR!</v>
      </c>
      <c r="N297" s="13"/>
      <c r="O297" s="13" t="str">
        <f t="shared" si="418"/>
        <v>#ERROR!</v>
      </c>
      <c r="P297" s="11" t="str">
        <f t="shared" si="419"/>
        <v>#ERROR!</v>
      </c>
      <c r="Q297" s="13" t="str">
        <f t="shared" si="420"/>
        <v>#ERROR!</v>
      </c>
      <c r="R297" s="11"/>
      <c r="S297" s="11" t="str">
        <f t="shared" si="421"/>
        <v>#ERROR!</v>
      </c>
    </row>
    <row r="298" ht="15.75" customHeight="1" outlineLevel="2">
      <c r="A298" s="11" t="s">
        <v>147</v>
      </c>
      <c r="B298" s="12" t="s">
        <v>42</v>
      </c>
      <c r="C298" s="11" t="s">
        <v>43</v>
      </c>
      <c r="D298" s="13">
        <v>45565.49</v>
      </c>
      <c r="E298" s="13">
        <v>3550.67</v>
      </c>
      <c r="F298" s="13">
        <f>+D298/D300</f>
        <v>0.0002095910067</v>
      </c>
      <c r="G298" s="13" t="str">
        <f>VLOOKUP(A298,[1]Hoja1!$B$1:$F$126,3,0)</f>
        <v>#ERROR!</v>
      </c>
      <c r="H298" s="13" t="str">
        <f>VLOOKUP(A298,[1]Hoja1!$B$1:$F$126,2,0)</f>
        <v>#ERROR!</v>
      </c>
      <c r="I298" s="13" t="str">
        <f t="shared" si="416"/>
        <v>#ERROR!</v>
      </c>
      <c r="J298" s="13" t="str">
        <f t="shared" si="417"/>
        <v>#ERROR!</v>
      </c>
      <c r="K298" s="13">
        <v>0.0</v>
      </c>
      <c r="L298" s="13" t="str">
        <f>VLOOKUP(A298,[1]Hoja1!$B$1:$F$126,5,0)</f>
        <v>#ERROR!</v>
      </c>
      <c r="M298" s="11" t="str">
        <f>VLOOKUP(A298,[1]Hoja1!$B$1:$F$126,4,0)</f>
        <v>#ERROR!</v>
      </c>
      <c r="N298" s="13"/>
      <c r="O298" s="13" t="str">
        <f t="shared" si="418"/>
        <v>#ERROR!</v>
      </c>
      <c r="P298" s="11"/>
      <c r="Q298" s="13" t="str">
        <f>+K298+R298</f>
        <v>#ERROR!</v>
      </c>
      <c r="R298" s="11" t="str">
        <f>+ROUND(O298,0)</f>
        <v>#ERROR!</v>
      </c>
      <c r="S298" s="11" t="str">
        <f t="shared" si="421"/>
        <v/>
      </c>
    </row>
    <row r="299" ht="15.75" customHeight="1" outlineLevel="2">
      <c r="A299" s="11" t="s">
        <v>147</v>
      </c>
      <c r="B299" s="12" t="s">
        <v>48</v>
      </c>
      <c r="C299" s="11" t="s">
        <v>49</v>
      </c>
      <c r="D299" s="13">
        <v>1.7200372122E8</v>
      </c>
      <c r="E299" s="13">
        <v>1.340332934E7</v>
      </c>
      <c r="F299" s="13">
        <f>+D299/D300</f>
        <v>0.7911784355</v>
      </c>
      <c r="G299" s="13" t="str">
        <f>VLOOKUP(A299,[1]Hoja1!$B$1:$F$126,3,0)</f>
        <v>#ERROR!</v>
      </c>
      <c r="H299" s="13" t="str">
        <f>VLOOKUP(A299,[1]Hoja1!$B$1:$F$126,2,0)</f>
        <v>#ERROR!</v>
      </c>
      <c r="I299" s="13" t="str">
        <f t="shared" si="416"/>
        <v>#ERROR!</v>
      </c>
      <c r="J299" s="13" t="str">
        <f t="shared" si="417"/>
        <v>#ERROR!</v>
      </c>
      <c r="K299" s="13">
        <v>0.0</v>
      </c>
      <c r="L299" s="13" t="str">
        <f>VLOOKUP(A299,[1]Hoja1!$B$1:$F$126,5,0)</f>
        <v>#ERROR!</v>
      </c>
      <c r="M299" s="11" t="str">
        <f>VLOOKUP(A299,[1]Hoja1!$B$1:$F$126,4,0)</f>
        <v>#ERROR!</v>
      </c>
      <c r="N299" s="13"/>
      <c r="O299" s="13" t="str">
        <f t="shared" si="418"/>
        <v>#ERROR!</v>
      </c>
      <c r="P299" s="11" t="str">
        <f>+ROUND(O299,0)</f>
        <v>#ERROR!</v>
      </c>
      <c r="Q299" s="13" t="str">
        <f>+K299+P299</f>
        <v>#ERROR!</v>
      </c>
      <c r="R299" s="11"/>
      <c r="S299" s="11" t="str">
        <f t="shared" si="421"/>
        <v>#ERROR!</v>
      </c>
    </row>
    <row r="300" ht="15.75" customHeight="1" outlineLevel="1">
      <c r="A300" s="14" t="s">
        <v>148</v>
      </c>
      <c r="B300" s="12"/>
      <c r="C300" s="11"/>
      <c r="D300" s="13">
        <f t="shared" ref="D300:F300" si="422">SUBTOTAL(9,D293:D299)</f>
        <v>217401933</v>
      </c>
      <c r="E300" s="13">
        <f t="shared" si="422"/>
        <v>16940969</v>
      </c>
      <c r="F300" s="13">
        <f t="shared" si="422"/>
        <v>1</v>
      </c>
      <c r="G300" s="13"/>
      <c r="H300" s="13"/>
      <c r="I300" s="13"/>
      <c r="J300" s="13" t="str">
        <f t="shared" ref="J300:L300" si="423">SUBTOTAL(9,J293:J299)</f>
        <v>#ERROR!</v>
      </c>
      <c r="K300" s="13">
        <f t="shared" si="423"/>
        <v>0</v>
      </c>
      <c r="L300" s="13" t="str">
        <f t="shared" si="423"/>
        <v>#ERROR!</v>
      </c>
      <c r="M300" s="11"/>
      <c r="N300" s="13"/>
      <c r="O300" s="13" t="str">
        <f t="shared" ref="O300:Q300" si="424">SUBTOTAL(9,O293:O299)</f>
        <v>#ERROR!</v>
      </c>
      <c r="P300" s="11" t="str">
        <f t="shared" si="424"/>
        <v>#ERROR!</v>
      </c>
      <c r="Q300" s="13" t="str">
        <f t="shared" si="424"/>
        <v>#ERROR!</v>
      </c>
      <c r="R300" s="11"/>
      <c r="S300" s="11" t="str">
        <f>SUBTOTAL(9,S293:S299)</f>
        <v>#ERROR!</v>
      </c>
    </row>
    <row r="301" ht="15.75" customHeight="1" outlineLevel="2">
      <c r="A301" s="11" t="s">
        <v>149</v>
      </c>
      <c r="B301" s="12" t="s">
        <v>20</v>
      </c>
      <c r="C301" s="11" t="s">
        <v>21</v>
      </c>
      <c r="D301" s="13">
        <v>2587391.67</v>
      </c>
      <c r="E301" s="13">
        <v>708646.12</v>
      </c>
      <c r="F301" s="13">
        <f>+D301/D305</f>
        <v>0.9936162695</v>
      </c>
      <c r="G301" s="13" t="str">
        <f>VLOOKUP(A301,[1]Hoja1!$B$1:$F$126,3,0)</f>
        <v>#ERROR!</v>
      </c>
      <c r="H301" s="13" t="str">
        <f>VLOOKUP(A301,[1]Hoja1!$B$1:$F$126,2,0)</f>
        <v>#ERROR!</v>
      </c>
      <c r="I301" s="13" t="str">
        <f t="shared" ref="I301:I304" si="425">+G301/11</f>
        <v>#ERROR!</v>
      </c>
      <c r="J301" s="13">
        <v>0.0</v>
      </c>
      <c r="K301" s="13">
        <f>+D301-P301</f>
        <v>-0.3300000001</v>
      </c>
      <c r="L301" s="13" t="str">
        <f>VLOOKUP(A301,[1]Hoja1!$B$1:$F$126,5,0)</f>
        <v>#ERROR!</v>
      </c>
      <c r="M301" s="11" t="str">
        <f>VLOOKUP(A301,[1]Hoja1!$B$1:$F$126,4,0)</f>
        <v>#ERROR!</v>
      </c>
      <c r="N301" s="13"/>
      <c r="O301" s="13">
        <f t="shared" ref="O301:O304" si="426">+D301-J301</f>
        <v>2587391.67</v>
      </c>
      <c r="P301" s="13">
        <f>+ROUND(O301,0)</f>
        <v>2587392</v>
      </c>
      <c r="Q301" s="13">
        <f>+K301+P301</f>
        <v>2587391.67</v>
      </c>
      <c r="R301" s="11"/>
      <c r="S301" s="13">
        <f t="shared" ref="S301:S304" si="427">+P301</f>
        <v>2587392</v>
      </c>
    </row>
    <row r="302" ht="15.75" customHeight="1" outlineLevel="2">
      <c r="A302" s="11" t="s">
        <v>149</v>
      </c>
      <c r="B302" s="12" t="s">
        <v>32</v>
      </c>
      <c r="C302" s="11" t="s">
        <v>33</v>
      </c>
      <c r="D302" s="13">
        <v>3620.72</v>
      </c>
      <c r="E302" s="13">
        <v>991.66</v>
      </c>
      <c r="F302" s="13">
        <f>+D302/D305</f>
        <v>0.001390437459</v>
      </c>
      <c r="G302" s="13" t="str">
        <f>VLOOKUP(A302,[1]Hoja1!$B$1:$F$126,3,0)</f>
        <v>#ERROR!</v>
      </c>
      <c r="H302" s="13" t="str">
        <f>VLOOKUP(A302,[1]Hoja1!$B$1:$F$126,2,0)</f>
        <v>#ERROR!</v>
      </c>
      <c r="I302" s="13" t="str">
        <f t="shared" si="425"/>
        <v>#ERROR!</v>
      </c>
      <c r="J302" s="13">
        <v>0.0</v>
      </c>
      <c r="K302" s="13">
        <f t="shared" ref="K302:K304" si="428">+D302-R302</f>
        <v>-0.28</v>
      </c>
      <c r="L302" s="13" t="str">
        <f>VLOOKUP(A302,[1]Hoja1!$B$1:$F$126,5,0)</f>
        <v>#ERROR!</v>
      </c>
      <c r="M302" s="11" t="str">
        <f>VLOOKUP(A302,[1]Hoja1!$B$1:$F$126,4,0)</f>
        <v>#ERROR!</v>
      </c>
      <c r="N302" s="13"/>
      <c r="O302" s="13">
        <f t="shared" si="426"/>
        <v>3620.72</v>
      </c>
      <c r="P302" s="11"/>
      <c r="Q302" s="13">
        <f t="shared" ref="Q302:Q304" si="429">+K302+R302</f>
        <v>3620.72</v>
      </c>
      <c r="R302" s="13">
        <f t="shared" ref="R302:R304" si="430">+ROUND(O302,0)</f>
        <v>3621</v>
      </c>
      <c r="S302" s="11" t="str">
        <f t="shared" si="427"/>
        <v/>
      </c>
    </row>
    <row r="303" ht="15.75" customHeight="1" outlineLevel="2">
      <c r="A303" s="11" t="s">
        <v>149</v>
      </c>
      <c r="B303" s="12" t="s">
        <v>34</v>
      </c>
      <c r="C303" s="11" t="s">
        <v>35</v>
      </c>
      <c r="D303" s="13">
        <v>12399.16</v>
      </c>
      <c r="E303" s="13">
        <v>3395.94</v>
      </c>
      <c r="F303" s="13">
        <f>+D303/D305</f>
        <v>0.004761554753</v>
      </c>
      <c r="G303" s="13" t="str">
        <f>VLOOKUP(A303,[1]Hoja1!$B$1:$F$126,3,0)</f>
        <v>#ERROR!</v>
      </c>
      <c r="H303" s="13" t="str">
        <f>VLOOKUP(A303,[1]Hoja1!$B$1:$F$126,2,0)</f>
        <v>#ERROR!</v>
      </c>
      <c r="I303" s="13" t="str">
        <f t="shared" si="425"/>
        <v>#ERROR!</v>
      </c>
      <c r="J303" s="13">
        <v>0.0</v>
      </c>
      <c r="K303" s="13">
        <f t="shared" si="428"/>
        <v>0.16</v>
      </c>
      <c r="L303" s="13" t="str">
        <f>VLOOKUP(A303,[1]Hoja1!$B$1:$F$126,5,0)</f>
        <v>#ERROR!</v>
      </c>
      <c r="M303" s="11" t="str">
        <f>VLOOKUP(A303,[1]Hoja1!$B$1:$F$126,4,0)</f>
        <v>#ERROR!</v>
      </c>
      <c r="N303" s="13"/>
      <c r="O303" s="13">
        <f t="shared" si="426"/>
        <v>12399.16</v>
      </c>
      <c r="P303" s="11"/>
      <c r="Q303" s="13">
        <f t="shared" si="429"/>
        <v>12399.16</v>
      </c>
      <c r="R303" s="13">
        <f t="shared" si="430"/>
        <v>12399</v>
      </c>
      <c r="S303" s="11" t="str">
        <f t="shared" si="427"/>
        <v/>
      </c>
    </row>
    <row r="304" ht="15.75" customHeight="1" outlineLevel="2">
      <c r="A304" s="11" t="s">
        <v>149</v>
      </c>
      <c r="B304" s="12" t="s">
        <v>42</v>
      </c>
      <c r="C304" s="11" t="s">
        <v>43</v>
      </c>
      <c r="D304" s="13">
        <v>603.45</v>
      </c>
      <c r="E304" s="13">
        <v>165.28</v>
      </c>
      <c r="F304" s="13">
        <f>+D304/D305</f>
        <v>0.0002317382964</v>
      </c>
      <c r="G304" s="13" t="str">
        <f>VLOOKUP(A304,[1]Hoja1!$B$1:$F$126,3,0)</f>
        <v>#ERROR!</v>
      </c>
      <c r="H304" s="13" t="str">
        <f>VLOOKUP(A304,[1]Hoja1!$B$1:$F$126,2,0)</f>
        <v>#ERROR!</v>
      </c>
      <c r="I304" s="13" t="str">
        <f t="shared" si="425"/>
        <v>#ERROR!</v>
      </c>
      <c r="J304" s="13">
        <v>0.0</v>
      </c>
      <c r="K304" s="13">
        <f t="shared" si="428"/>
        <v>0.45</v>
      </c>
      <c r="L304" s="13" t="str">
        <f>VLOOKUP(A304,[1]Hoja1!$B$1:$F$126,5,0)</f>
        <v>#ERROR!</v>
      </c>
      <c r="M304" s="11" t="str">
        <f>VLOOKUP(A304,[1]Hoja1!$B$1:$F$126,4,0)</f>
        <v>#ERROR!</v>
      </c>
      <c r="N304" s="13"/>
      <c r="O304" s="13">
        <f t="shared" si="426"/>
        <v>603.45</v>
      </c>
      <c r="P304" s="11"/>
      <c r="Q304" s="13">
        <f t="shared" si="429"/>
        <v>603.45</v>
      </c>
      <c r="R304" s="13">
        <f t="shared" si="430"/>
        <v>603</v>
      </c>
      <c r="S304" s="11" t="str">
        <f t="shared" si="427"/>
        <v/>
      </c>
    </row>
    <row r="305" ht="15.75" customHeight="1" outlineLevel="1">
      <c r="A305" s="14" t="s">
        <v>150</v>
      </c>
      <c r="B305" s="12"/>
      <c r="C305" s="11"/>
      <c r="D305" s="13">
        <f t="shared" ref="D305:F305" si="431">SUBTOTAL(9,D301:D304)</f>
        <v>2604015</v>
      </c>
      <c r="E305" s="13">
        <f t="shared" si="431"/>
        <v>713199</v>
      </c>
      <c r="F305" s="13">
        <f t="shared" si="431"/>
        <v>1</v>
      </c>
      <c r="G305" s="13"/>
      <c r="H305" s="13"/>
      <c r="I305" s="13"/>
      <c r="J305" s="13">
        <f t="shared" ref="J305:L305" si="432">SUBTOTAL(9,J301:J304)</f>
        <v>0</v>
      </c>
      <c r="K305" s="13">
        <f t="shared" si="432"/>
        <v>0</v>
      </c>
      <c r="L305" s="13" t="str">
        <f t="shared" si="432"/>
        <v>#ERROR!</v>
      </c>
      <c r="M305" s="11"/>
      <c r="N305" s="13"/>
      <c r="O305" s="13">
        <f t="shared" ref="O305:Q305" si="433">SUBTOTAL(9,O301:O304)</f>
        <v>2604015</v>
      </c>
      <c r="P305" s="11">
        <f t="shared" si="433"/>
        <v>2587392</v>
      </c>
      <c r="Q305" s="13">
        <f t="shared" si="433"/>
        <v>2604015</v>
      </c>
      <c r="R305" s="11"/>
      <c r="S305" s="11">
        <f>SUBTOTAL(9,S301:S304)</f>
        <v>2587392</v>
      </c>
    </row>
    <row r="306" ht="15.75" customHeight="1" outlineLevel="2">
      <c r="A306" s="11" t="s">
        <v>151</v>
      </c>
      <c r="B306" s="12" t="s">
        <v>20</v>
      </c>
      <c r="C306" s="11" t="s">
        <v>21</v>
      </c>
      <c r="D306" s="13">
        <v>1643435.73</v>
      </c>
      <c r="E306" s="13">
        <v>3.657596782E7</v>
      </c>
      <c r="F306" s="13">
        <f>+D306/D314</f>
        <v>0.9862932169</v>
      </c>
      <c r="G306" s="13" t="str">
        <f>VLOOKUP(A306,[1]Hoja1!$B$1:$F$126,3,0)</f>
        <v>#ERROR!</v>
      </c>
      <c r="H306" s="13" t="str">
        <f>VLOOKUP(A306,[1]Hoja1!$B$1:$F$126,2,0)</f>
        <v>#ERROR!</v>
      </c>
      <c r="I306" s="13" t="str">
        <f t="shared" ref="I306:I313" si="434">+G306/11</f>
        <v>#ERROR!</v>
      </c>
      <c r="J306" s="13" t="str">
        <f t="shared" ref="J306:J313" si="435">+F306*I306</f>
        <v>#ERROR!</v>
      </c>
      <c r="K306" s="13" t="str">
        <f t="shared" ref="K306:K313" si="436">+D306-P306</f>
        <v>#ERROR!</v>
      </c>
      <c r="L306" s="13" t="str">
        <f>VLOOKUP(A306,[1]Hoja1!$B$1:$F$126,5,0)</f>
        <v>#ERROR!</v>
      </c>
      <c r="M306" s="11" t="str">
        <f>VLOOKUP(A306,[1]Hoja1!$B$1:$F$126,4,0)</f>
        <v>#ERROR!</v>
      </c>
      <c r="N306" s="13"/>
      <c r="O306" s="13" t="str">
        <f t="shared" ref="O306:O313" si="437">+D306-J306</f>
        <v>#ERROR!</v>
      </c>
      <c r="P306" s="11" t="str">
        <f t="shared" ref="P306:P313" si="438">+ROUND(O306,0)</f>
        <v>#ERROR!</v>
      </c>
      <c r="Q306" s="13" t="str">
        <f t="shared" ref="Q306:Q313" si="439">+K306+P306</f>
        <v>#ERROR!</v>
      </c>
      <c r="R306" s="11"/>
      <c r="S306" s="11" t="str">
        <f t="shared" ref="S306:S313" si="440">+P306</f>
        <v>#ERROR!</v>
      </c>
    </row>
    <row r="307" ht="15.75" customHeight="1" outlineLevel="2">
      <c r="A307" s="11" t="s">
        <v>151</v>
      </c>
      <c r="B307" s="12" t="s">
        <v>46</v>
      </c>
      <c r="C307" s="11" t="s">
        <v>47</v>
      </c>
      <c r="D307" s="13">
        <v>11554.57</v>
      </c>
      <c r="E307" s="13">
        <v>257156.15</v>
      </c>
      <c r="F307" s="13">
        <f>+D307/D314</f>
        <v>0.006934371577</v>
      </c>
      <c r="G307" s="13" t="str">
        <f>VLOOKUP(A307,[1]Hoja1!$B$1:$F$126,3,0)</f>
        <v>#ERROR!</v>
      </c>
      <c r="H307" s="13" t="str">
        <f>VLOOKUP(A307,[1]Hoja1!$B$1:$F$126,2,0)</f>
        <v>#ERROR!</v>
      </c>
      <c r="I307" s="13" t="str">
        <f t="shared" si="434"/>
        <v>#ERROR!</v>
      </c>
      <c r="J307" s="13" t="str">
        <f t="shared" si="435"/>
        <v>#ERROR!</v>
      </c>
      <c r="K307" s="13" t="str">
        <f t="shared" si="436"/>
        <v>#ERROR!</v>
      </c>
      <c r="L307" s="13" t="str">
        <f>VLOOKUP(A307,[1]Hoja1!$B$1:$F$126,5,0)</f>
        <v>#ERROR!</v>
      </c>
      <c r="M307" s="11" t="str">
        <f>VLOOKUP(A307,[1]Hoja1!$B$1:$F$126,4,0)</f>
        <v>#ERROR!</v>
      </c>
      <c r="N307" s="13"/>
      <c r="O307" s="13" t="str">
        <f t="shared" si="437"/>
        <v>#ERROR!</v>
      </c>
      <c r="P307" s="11" t="str">
        <f t="shared" si="438"/>
        <v>#ERROR!</v>
      </c>
      <c r="Q307" s="13" t="str">
        <f t="shared" si="439"/>
        <v>#ERROR!</v>
      </c>
      <c r="R307" s="11"/>
      <c r="S307" s="11" t="str">
        <f t="shared" si="440"/>
        <v>#ERROR!</v>
      </c>
    </row>
    <row r="308" ht="15.75" customHeight="1" outlineLevel="2">
      <c r="A308" s="11" t="s">
        <v>151</v>
      </c>
      <c r="B308" s="12" t="s">
        <v>22</v>
      </c>
      <c r="C308" s="11" t="s">
        <v>23</v>
      </c>
      <c r="D308" s="13">
        <v>1198.3</v>
      </c>
      <c r="E308" s="13">
        <v>26669.08</v>
      </c>
      <c r="F308" s="13">
        <f>+D308/D314</f>
        <v>0.000719149</v>
      </c>
      <c r="G308" s="13" t="str">
        <f>VLOOKUP(A308,[1]Hoja1!$B$1:$F$126,3,0)</f>
        <v>#ERROR!</v>
      </c>
      <c r="H308" s="13" t="str">
        <f>VLOOKUP(A308,[1]Hoja1!$B$1:$F$126,2,0)</f>
        <v>#ERROR!</v>
      </c>
      <c r="I308" s="13" t="str">
        <f t="shared" si="434"/>
        <v>#ERROR!</v>
      </c>
      <c r="J308" s="13" t="str">
        <f t="shared" si="435"/>
        <v>#ERROR!</v>
      </c>
      <c r="K308" s="13" t="str">
        <f t="shared" si="436"/>
        <v>#ERROR!</v>
      </c>
      <c r="L308" s="13" t="str">
        <f>VLOOKUP(A308,[1]Hoja1!$B$1:$F$126,5,0)</f>
        <v>#ERROR!</v>
      </c>
      <c r="M308" s="11" t="str">
        <f>VLOOKUP(A308,[1]Hoja1!$B$1:$F$126,4,0)</f>
        <v>#ERROR!</v>
      </c>
      <c r="N308" s="13"/>
      <c r="O308" s="13" t="str">
        <f t="shared" si="437"/>
        <v>#ERROR!</v>
      </c>
      <c r="P308" s="11" t="str">
        <f t="shared" si="438"/>
        <v>#ERROR!</v>
      </c>
      <c r="Q308" s="13" t="str">
        <f t="shared" si="439"/>
        <v>#ERROR!</v>
      </c>
      <c r="R308" s="11"/>
      <c r="S308" s="11" t="str">
        <f t="shared" si="440"/>
        <v>#ERROR!</v>
      </c>
    </row>
    <row r="309" ht="15.75" customHeight="1" outlineLevel="2">
      <c r="A309" s="11" t="s">
        <v>151</v>
      </c>
      <c r="B309" s="12" t="s">
        <v>24</v>
      </c>
      <c r="C309" s="11" t="s">
        <v>25</v>
      </c>
      <c r="D309" s="13">
        <v>2444.07</v>
      </c>
      <c r="E309" s="13">
        <v>54394.81</v>
      </c>
      <c r="F309" s="13">
        <f>+D309/D314</f>
        <v>0.001466786695</v>
      </c>
      <c r="G309" s="13" t="str">
        <f>VLOOKUP(A309,[1]Hoja1!$B$1:$F$126,3,0)</f>
        <v>#ERROR!</v>
      </c>
      <c r="H309" s="13" t="str">
        <f>VLOOKUP(A309,[1]Hoja1!$B$1:$F$126,2,0)</f>
        <v>#ERROR!</v>
      </c>
      <c r="I309" s="13" t="str">
        <f t="shared" si="434"/>
        <v>#ERROR!</v>
      </c>
      <c r="J309" s="13" t="str">
        <f t="shared" si="435"/>
        <v>#ERROR!</v>
      </c>
      <c r="K309" s="13" t="str">
        <f t="shared" si="436"/>
        <v>#ERROR!</v>
      </c>
      <c r="L309" s="13" t="str">
        <f>VLOOKUP(A309,[1]Hoja1!$B$1:$F$126,5,0)</f>
        <v>#ERROR!</v>
      </c>
      <c r="M309" s="11" t="str">
        <f>VLOOKUP(A309,[1]Hoja1!$B$1:$F$126,4,0)</f>
        <v>#ERROR!</v>
      </c>
      <c r="N309" s="13"/>
      <c r="O309" s="13" t="str">
        <f t="shared" si="437"/>
        <v>#ERROR!</v>
      </c>
      <c r="P309" s="11" t="str">
        <f t="shared" si="438"/>
        <v>#ERROR!</v>
      </c>
      <c r="Q309" s="13" t="str">
        <f t="shared" si="439"/>
        <v>#ERROR!</v>
      </c>
      <c r="R309" s="11"/>
      <c r="S309" s="11" t="str">
        <f t="shared" si="440"/>
        <v>#ERROR!</v>
      </c>
    </row>
    <row r="310" ht="15.75" customHeight="1" outlineLevel="2">
      <c r="A310" s="11" t="s">
        <v>151</v>
      </c>
      <c r="B310" s="12" t="s">
        <v>30</v>
      </c>
      <c r="C310" s="11" t="s">
        <v>31</v>
      </c>
      <c r="D310" s="13">
        <v>3013.27</v>
      </c>
      <c r="E310" s="13">
        <v>67062.67</v>
      </c>
      <c r="F310" s="13">
        <f>+D310/D314</f>
        <v>0.001808386971</v>
      </c>
      <c r="G310" s="13" t="str">
        <f>VLOOKUP(A310,[1]Hoja1!$B$1:$F$126,3,0)</f>
        <v>#ERROR!</v>
      </c>
      <c r="H310" s="13" t="str">
        <f>VLOOKUP(A310,[1]Hoja1!$B$1:$F$126,2,0)</f>
        <v>#ERROR!</v>
      </c>
      <c r="I310" s="13" t="str">
        <f t="shared" si="434"/>
        <v>#ERROR!</v>
      </c>
      <c r="J310" s="13" t="str">
        <f t="shared" si="435"/>
        <v>#ERROR!</v>
      </c>
      <c r="K310" s="13" t="str">
        <f t="shared" si="436"/>
        <v>#ERROR!</v>
      </c>
      <c r="L310" s="13" t="str">
        <f>VLOOKUP(A310,[1]Hoja1!$B$1:$F$126,5,0)</f>
        <v>#ERROR!</v>
      </c>
      <c r="M310" s="11" t="str">
        <f>VLOOKUP(A310,[1]Hoja1!$B$1:$F$126,4,0)</f>
        <v>#ERROR!</v>
      </c>
      <c r="N310" s="13"/>
      <c r="O310" s="13" t="str">
        <f t="shared" si="437"/>
        <v>#ERROR!</v>
      </c>
      <c r="P310" s="11" t="str">
        <f t="shared" si="438"/>
        <v>#ERROR!</v>
      </c>
      <c r="Q310" s="13" t="str">
        <f t="shared" si="439"/>
        <v>#ERROR!</v>
      </c>
      <c r="R310" s="11"/>
      <c r="S310" s="11" t="str">
        <f t="shared" si="440"/>
        <v>#ERROR!</v>
      </c>
    </row>
    <row r="311" ht="15.75" customHeight="1" outlineLevel="2">
      <c r="A311" s="11" t="s">
        <v>151</v>
      </c>
      <c r="B311" s="12" t="s">
        <v>32</v>
      </c>
      <c r="C311" s="11" t="s">
        <v>33</v>
      </c>
      <c r="D311" s="13">
        <v>1959.58</v>
      </c>
      <c r="E311" s="13">
        <v>43611.95</v>
      </c>
      <c r="F311" s="13">
        <f>+D311/D314</f>
        <v>0.001176024366</v>
      </c>
      <c r="G311" s="13" t="str">
        <f>VLOOKUP(A311,[1]Hoja1!$B$1:$F$126,3,0)</f>
        <v>#ERROR!</v>
      </c>
      <c r="H311" s="13" t="str">
        <f>VLOOKUP(A311,[1]Hoja1!$B$1:$F$126,2,0)</f>
        <v>#ERROR!</v>
      </c>
      <c r="I311" s="13" t="str">
        <f t="shared" si="434"/>
        <v>#ERROR!</v>
      </c>
      <c r="J311" s="13" t="str">
        <f t="shared" si="435"/>
        <v>#ERROR!</v>
      </c>
      <c r="K311" s="13" t="str">
        <f t="shared" si="436"/>
        <v>#ERROR!</v>
      </c>
      <c r="L311" s="13" t="str">
        <f>VLOOKUP(A311,[1]Hoja1!$B$1:$F$126,5,0)</f>
        <v>#ERROR!</v>
      </c>
      <c r="M311" s="11" t="str">
        <f>VLOOKUP(A311,[1]Hoja1!$B$1:$F$126,4,0)</f>
        <v>#ERROR!</v>
      </c>
      <c r="N311" s="13"/>
      <c r="O311" s="13" t="str">
        <f t="shared" si="437"/>
        <v>#ERROR!</v>
      </c>
      <c r="P311" s="11" t="str">
        <f t="shared" si="438"/>
        <v>#ERROR!</v>
      </c>
      <c r="Q311" s="13" t="str">
        <f t="shared" si="439"/>
        <v>#ERROR!</v>
      </c>
      <c r="R311" s="11"/>
      <c r="S311" s="11" t="str">
        <f t="shared" si="440"/>
        <v>#ERROR!</v>
      </c>
    </row>
    <row r="312" ht="15.75" customHeight="1" outlineLevel="2">
      <c r="A312" s="11" t="s">
        <v>151</v>
      </c>
      <c r="B312" s="12" t="s">
        <v>34</v>
      </c>
      <c r="C312" s="11" t="s">
        <v>35</v>
      </c>
      <c r="D312" s="13">
        <v>621.95</v>
      </c>
      <c r="E312" s="13">
        <v>13842.07</v>
      </c>
      <c r="F312" s="13">
        <f>+D312/D314</f>
        <v>0.0003732577156</v>
      </c>
      <c r="G312" s="13" t="str">
        <f>VLOOKUP(A312,[1]Hoja1!$B$1:$F$126,3,0)</f>
        <v>#ERROR!</v>
      </c>
      <c r="H312" s="13" t="str">
        <f>VLOOKUP(A312,[1]Hoja1!$B$1:$F$126,2,0)</f>
        <v>#ERROR!</v>
      </c>
      <c r="I312" s="13" t="str">
        <f t="shared" si="434"/>
        <v>#ERROR!</v>
      </c>
      <c r="J312" s="13" t="str">
        <f t="shared" si="435"/>
        <v>#ERROR!</v>
      </c>
      <c r="K312" s="13" t="str">
        <f t="shared" si="436"/>
        <v>#ERROR!</v>
      </c>
      <c r="L312" s="13" t="str">
        <f>VLOOKUP(A312,[1]Hoja1!$B$1:$F$126,5,0)</f>
        <v>#ERROR!</v>
      </c>
      <c r="M312" s="11" t="str">
        <f>VLOOKUP(A312,[1]Hoja1!$B$1:$F$126,4,0)</f>
        <v>#ERROR!</v>
      </c>
      <c r="N312" s="13"/>
      <c r="O312" s="13" t="str">
        <f t="shared" si="437"/>
        <v>#ERROR!</v>
      </c>
      <c r="P312" s="11" t="str">
        <f t="shared" si="438"/>
        <v>#ERROR!</v>
      </c>
      <c r="Q312" s="13" t="str">
        <f t="shared" si="439"/>
        <v>#ERROR!</v>
      </c>
      <c r="R312" s="11"/>
      <c r="S312" s="11" t="str">
        <f t="shared" si="440"/>
        <v>#ERROR!</v>
      </c>
    </row>
    <row r="313" ht="15.75" customHeight="1" outlineLevel="2">
      <c r="A313" s="11" t="s">
        <v>151</v>
      </c>
      <c r="B313" s="12" t="s">
        <v>42</v>
      </c>
      <c r="C313" s="11" t="s">
        <v>43</v>
      </c>
      <c r="D313" s="13">
        <v>2047.53</v>
      </c>
      <c r="E313" s="13">
        <v>45569.45</v>
      </c>
      <c r="F313" s="13">
        <f>+D313/D314</f>
        <v>0.00122880677</v>
      </c>
      <c r="G313" s="13" t="str">
        <f>VLOOKUP(A313,[1]Hoja1!$B$1:$F$126,3,0)</f>
        <v>#ERROR!</v>
      </c>
      <c r="H313" s="13" t="str">
        <f>VLOOKUP(A313,[1]Hoja1!$B$1:$F$126,2,0)</f>
        <v>#ERROR!</v>
      </c>
      <c r="I313" s="13" t="str">
        <f t="shared" si="434"/>
        <v>#ERROR!</v>
      </c>
      <c r="J313" s="13" t="str">
        <f t="shared" si="435"/>
        <v>#ERROR!</v>
      </c>
      <c r="K313" s="13" t="str">
        <f t="shared" si="436"/>
        <v>#ERROR!</v>
      </c>
      <c r="L313" s="13" t="str">
        <f>VLOOKUP(A313,[1]Hoja1!$B$1:$F$126,5,0)</f>
        <v>#ERROR!</v>
      </c>
      <c r="M313" s="11" t="str">
        <f>VLOOKUP(A313,[1]Hoja1!$B$1:$F$126,4,0)</f>
        <v>#ERROR!</v>
      </c>
      <c r="N313" s="13"/>
      <c r="O313" s="13" t="str">
        <f t="shared" si="437"/>
        <v>#ERROR!</v>
      </c>
      <c r="P313" s="11" t="str">
        <f t="shared" si="438"/>
        <v>#ERROR!</v>
      </c>
      <c r="Q313" s="13" t="str">
        <f t="shared" si="439"/>
        <v>#ERROR!</v>
      </c>
      <c r="R313" s="11"/>
      <c r="S313" s="11" t="str">
        <f t="shared" si="440"/>
        <v>#ERROR!</v>
      </c>
    </row>
    <row r="314" ht="15.75" customHeight="1" outlineLevel="1">
      <c r="A314" s="14" t="s">
        <v>152</v>
      </c>
      <c r="B314" s="12"/>
      <c r="C314" s="11"/>
      <c r="D314" s="13">
        <f t="shared" ref="D314:F314" si="441">SUBTOTAL(9,D306:D313)</f>
        <v>1666275</v>
      </c>
      <c r="E314" s="13">
        <f t="shared" si="441"/>
        <v>37084274</v>
      </c>
      <c r="F314" s="13">
        <f t="shared" si="441"/>
        <v>1</v>
      </c>
      <c r="G314" s="13"/>
      <c r="H314" s="13"/>
      <c r="I314" s="13"/>
      <c r="J314" s="13" t="str">
        <f t="shared" ref="J314:L314" si="442">SUBTOTAL(9,J306:J313)</f>
        <v>#ERROR!</v>
      </c>
      <c r="K314" s="13" t="str">
        <f t="shared" si="442"/>
        <v>#ERROR!</v>
      </c>
      <c r="L314" s="13" t="str">
        <f t="shared" si="442"/>
        <v>#ERROR!</v>
      </c>
      <c r="M314" s="11"/>
      <c r="N314" s="13"/>
      <c r="O314" s="13" t="str">
        <f t="shared" ref="O314:Q314" si="443">SUBTOTAL(9,O306:O313)</f>
        <v>#ERROR!</v>
      </c>
      <c r="P314" s="11" t="str">
        <f t="shared" si="443"/>
        <v>#ERROR!</v>
      </c>
      <c r="Q314" s="13" t="str">
        <f t="shared" si="443"/>
        <v>#ERROR!</v>
      </c>
      <c r="R314" s="11"/>
      <c r="S314" s="11" t="str">
        <f>SUBTOTAL(9,S306:S313)</f>
        <v>#ERROR!</v>
      </c>
    </row>
    <row r="315" ht="15.75" customHeight="1" outlineLevel="2">
      <c r="A315" s="11" t="s">
        <v>153</v>
      </c>
      <c r="B315" s="12" t="s">
        <v>20</v>
      </c>
      <c r="C315" s="11" t="s">
        <v>21</v>
      </c>
      <c r="D315" s="13">
        <v>3.926376216E7</v>
      </c>
      <c r="E315" s="13">
        <v>2922910.01</v>
      </c>
      <c r="F315" s="13">
        <f>+D315/D321</f>
        <v>0.8507968438</v>
      </c>
      <c r="G315" s="13" t="str">
        <f>VLOOKUP(A315,[1]Hoja1!$B$1:$F$126,3,0)</f>
        <v>#ERROR!</v>
      </c>
      <c r="H315" s="13" t="str">
        <f>VLOOKUP(A315,[1]Hoja1!$B$1:$F$126,2,0)</f>
        <v>#ERROR!</v>
      </c>
      <c r="I315" s="13" t="str">
        <f t="shared" ref="I315:I320" si="444">+G315/11</f>
        <v>#ERROR!</v>
      </c>
      <c r="J315" s="13" t="str">
        <f t="shared" ref="J315:J320" si="445">+F315*I315</f>
        <v>#ERROR!</v>
      </c>
      <c r="K315" s="13">
        <v>0.0</v>
      </c>
      <c r="L315" s="13" t="str">
        <f>VLOOKUP(A315,[1]Hoja1!$B$1:$F$126,5,0)</f>
        <v>#ERROR!</v>
      </c>
      <c r="M315" s="11" t="str">
        <f>VLOOKUP(A315,[1]Hoja1!$B$1:$F$126,4,0)</f>
        <v>#ERROR!</v>
      </c>
      <c r="N315" s="13"/>
      <c r="O315" s="13" t="str">
        <f t="shared" ref="O315:O320" si="446">+D315-J315</f>
        <v>#ERROR!</v>
      </c>
      <c r="P315" s="11" t="str">
        <f t="shared" ref="P315:P316" si="447">+ROUND(O315,0)</f>
        <v>#ERROR!</v>
      </c>
      <c r="Q315" s="13" t="str">
        <f t="shared" ref="Q315:Q316" si="448">+K315+P315</f>
        <v>#ERROR!</v>
      </c>
      <c r="R315" s="11"/>
      <c r="S315" s="11" t="str">
        <f t="shared" ref="S315:S320" si="449">+P315</f>
        <v>#ERROR!</v>
      </c>
    </row>
    <row r="316" ht="15.75" customHeight="1" outlineLevel="2">
      <c r="A316" s="11" t="s">
        <v>153</v>
      </c>
      <c r="B316" s="12" t="s">
        <v>46</v>
      </c>
      <c r="C316" s="11" t="s">
        <v>47</v>
      </c>
      <c r="D316" s="13">
        <v>6443997.46</v>
      </c>
      <c r="E316" s="13">
        <v>479710.13</v>
      </c>
      <c r="F316" s="13">
        <f>+D316/D321</f>
        <v>0.1396334024</v>
      </c>
      <c r="G316" s="13" t="str">
        <f>VLOOKUP(A316,[1]Hoja1!$B$1:$F$126,3,0)</f>
        <v>#ERROR!</v>
      </c>
      <c r="H316" s="13" t="str">
        <f>VLOOKUP(A316,[1]Hoja1!$B$1:$F$126,2,0)</f>
        <v>#ERROR!</v>
      </c>
      <c r="I316" s="13" t="str">
        <f t="shared" si="444"/>
        <v>#ERROR!</v>
      </c>
      <c r="J316" s="13" t="str">
        <f t="shared" si="445"/>
        <v>#ERROR!</v>
      </c>
      <c r="K316" s="13">
        <v>0.0</v>
      </c>
      <c r="L316" s="13" t="str">
        <f>VLOOKUP(A316,[1]Hoja1!$B$1:$F$126,5,0)</f>
        <v>#ERROR!</v>
      </c>
      <c r="M316" s="11" t="str">
        <f>VLOOKUP(A316,[1]Hoja1!$B$1:$F$126,4,0)</f>
        <v>#ERROR!</v>
      </c>
      <c r="N316" s="13"/>
      <c r="O316" s="13" t="str">
        <f t="shared" si="446"/>
        <v>#ERROR!</v>
      </c>
      <c r="P316" s="11" t="str">
        <f t="shared" si="447"/>
        <v>#ERROR!</v>
      </c>
      <c r="Q316" s="13" t="str">
        <f t="shared" si="448"/>
        <v>#ERROR!</v>
      </c>
      <c r="R316" s="11"/>
      <c r="S316" s="11" t="str">
        <f t="shared" si="449"/>
        <v>#ERROR!</v>
      </c>
    </row>
    <row r="317" ht="15.75" customHeight="1" outlineLevel="2">
      <c r="A317" s="11" t="s">
        <v>153</v>
      </c>
      <c r="B317" s="12" t="s">
        <v>22</v>
      </c>
      <c r="C317" s="11" t="s">
        <v>23</v>
      </c>
      <c r="D317" s="13">
        <v>65063.14</v>
      </c>
      <c r="E317" s="13">
        <v>4843.49</v>
      </c>
      <c r="F317" s="13">
        <f>+D317/D321</f>
        <v>0.001409837242</v>
      </c>
      <c r="G317" s="13" t="str">
        <f>VLOOKUP(A317,[1]Hoja1!$B$1:$F$126,3,0)</f>
        <v>#ERROR!</v>
      </c>
      <c r="H317" s="13" t="str">
        <f>VLOOKUP(A317,[1]Hoja1!$B$1:$F$126,2,0)</f>
        <v>#ERROR!</v>
      </c>
      <c r="I317" s="13" t="str">
        <f t="shared" si="444"/>
        <v>#ERROR!</v>
      </c>
      <c r="J317" s="13" t="str">
        <f t="shared" si="445"/>
        <v>#ERROR!</v>
      </c>
      <c r="K317" s="13">
        <v>0.0</v>
      </c>
      <c r="L317" s="13" t="str">
        <f>VLOOKUP(A317,[1]Hoja1!$B$1:$F$126,5,0)</f>
        <v>#ERROR!</v>
      </c>
      <c r="M317" s="11" t="str">
        <f>VLOOKUP(A317,[1]Hoja1!$B$1:$F$126,4,0)</f>
        <v>#ERROR!</v>
      </c>
      <c r="N317" s="13"/>
      <c r="O317" s="13" t="str">
        <f t="shared" si="446"/>
        <v>#ERROR!</v>
      </c>
      <c r="P317" s="11"/>
      <c r="Q317" s="13" t="str">
        <f>+K317+R317</f>
        <v>#ERROR!</v>
      </c>
      <c r="R317" s="11" t="str">
        <f>+ROUND(O317,0)</f>
        <v>#ERROR!</v>
      </c>
      <c r="S317" s="11" t="str">
        <f t="shared" si="449"/>
        <v/>
      </c>
    </row>
    <row r="318" ht="15.75" customHeight="1" outlineLevel="2">
      <c r="A318" s="11" t="s">
        <v>153</v>
      </c>
      <c r="B318" s="12" t="s">
        <v>32</v>
      </c>
      <c r="C318" s="11" t="s">
        <v>33</v>
      </c>
      <c r="D318" s="13">
        <v>200970.03</v>
      </c>
      <c r="E318" s="13">
        <v>14960.8</v>
      </c>
      <c r="F318" s="13">
        <f>+D318/D321</f>
        <v>0.004354770348</v>
      </c>
      <c r="G318" s="13" t="str">
        <f>VLOOKUP(A318,[1]Hoja1!$B$1:$F$126,3,0)</f>
        <v>#ERROR!</v>
      </c>
      <c r="H318" s="13" t="str">
        <f>VLOOKUP(A318,[1]Hoja1!$B$1:$F$126,2,0)</f>
        <v>#ERROR!</v>
      </c>
      <c r="I318" s="13" t="str">
        <f t="shared" si="444"/>
        <v>#ERROR!</v>
      </c>
      <c r="J318" s="13" t="str">
        <f t="shared" si="445"/>
        <v>#ERROR!</v>
      </c>
      <c r="K318" s="13">
        <v>0.0</v>
      </c>
      <c r="L318" s="13" t="str">
        <f>VLOOKUP(A318,[1]Hoja1!$B$1:$F$126,5,0)</f>
        <v>#ERROR!</v>
      </c>
      <c r="M318" s="11" t="str">
        <f>VLOOKUP(A318,[1]Hoja1!$B$1:$F$126,4,0)</f>
        <v>#ERROR!</v>
      </c>
      <c r="N318" s="13"/>
      <c r="O318" s="13" t="str">
        <f t="shared" si="446"/>
        <v>#ERROR!</v>
      </c>
      <c r="P318" s="11" t="str">
        <f>+ROUND(O318,0)</f>
        <v>#ERROR!</v>
      </c>
      <c r="Q318" s="13" t="str">
        <f>+K318+P318</f>
        <v>#ERROR!</v>
      </c>
      <c r="R318" s="11"/>
      <c r="S318" s="11" t="str">
        <f t="shared" si="449"/>
        <v>#ERROR!</v>
      </c>
    </row>
    <row r="319" ht="15.75" customHeight="1" outlineLevel="2">
      <c r="A319" s="11" t="s">
        <v>153</v>
      </c>
      <c r="B319" s="12" t="s">
        <v>34</v>
      </c>
      <c r="C319" s="11" t="s">
        <v>35</v>
      </c>
      <c r="D319" s="13">
        <v>91972.14</v>
      </c>
      <c r="E319" s="13">
        <v>6846.68</v>
      </c>
      <c r="F319" s="13">
        <f>+D319/D321</f>
        <v>0.001992921771</v>
      </c>
      <c r="G319" s="13" t="str">
        <f>VLOOKUP(A319,[1]Hoja1!$B$1:$F$126,3,0)</f>
        <v>#ERROR!</v>
      </c>
      <c r="H319" s="13" t="str">
        <f>VLOOKUP(A319,[1]Hoja1!$B$1:$F$126,2,0)</f>
        <v>#ERROR!</v>
      </c>
      <c r="I319" s="13" t="str">
        <f t="shared" si="444"/>
        <v>#ERROR!</v>
      </c>
      <c r="J319" s="13" t="str">
        <f t="shared" si="445"/>
        <v>#ERROR!</v>
      </c>
      <c r="K319" s="13">
        <v>0.0</v>
      </c>
      <c r="L319" s="13" t="str">
        <f>VLOOKUP(A319,[1]Hoja1!$B$1:$F$126,5,0)</f>
        <v>#ERROR!</v>
      </c>
      <c r="M319" s="11" t="str">
        <f>VLOOKUP(A319,[1]Hoja1!$B$1:$F$126,4,0)</f>
        <v>#ERROR!</v>
      </c>
      <c r="N319" s="13"/>
      <c r="O319" s="13" t="str">
        <f t="shared" si="446"/>
        <v>#ERROR!</v>
      </c>
      <c r="P319" s="11"/>
      <c r="Q319" s="13" t="str">
        <f t="shared" ref="Q319:Q320" si="450">+K319+R319</f>
        <v>#ERROR!</v>
      </c>
      <c r="R319" s="11" t="str">
        <f t="shared" ref="R319:R320" si="451">+ROUND(O319,0)</f>
        <v>#ERROR!</v>
      </c>
      <c r="S319" s="11" t="str">
        <f t="shared" si="449"/>
        <v/>
      </c>
    </row>
    <row r="320" ht="15.75" customHeight="1" outlineLevel="2">
      <c r="A320" s="11" t="s">
        <v>153</v>
      </c>
      <c r="B320" s="12" t="s">
        <v>42</v>
      </c>
      <c r="C320" s="11" t="s">
        <v>43</v>
      </c>
      <c r="D320" s="13">
        <v>83633.07</v>
      </c>
      <c r="E320" s="13">
        <v>6225.89</v>
      </c>
      <c r="F320" s="13">
        <f>+D320/D321</f>
        <v>0.001812224506</v>
      </c>
      <c r="G320" s="13" t="str">
        <f>VLOOKUP(A320,[1]Hoja1!$B$1:$F$126,3,0)</f>
        <v>#ERROR!</v>
      </c>
      <c r="H320" s="13" t="str">
        <f>VLOOKUP(A320,[1]Hoja1!$B$1:$F$126,2,0)</f>
        <v>#ERROR!</v>
      </c>
      <c r="I320" s="13" t="str">
        <f t="shared" si="444"/>
        <v>#ERROR!</v>
      </c>
      <c r="J320" s="13" t="str">
        <f t="shared" si="445"/>
        <v>#ERROR!</v>
      </c>
      <c r="K320" s="13">
        <v>0.0</v>
      </c>
      <c r="L320" s="13" t="str">
        <f>VLOOKUP(A320,[1]Hoja1!$B$1:$F$126,5,0)</f>
        <v>#ERROR!</v>
      </c>
      <c r="M320" s="11" t="str">
        <f>VLOOKUP(A320,[1]Hoja1!$B$1:$F$126,4,0)</f>
        <v>#ERROR!</v>
      </c>
      <c r="N320" s="13"/>
      <c r="O320" s="13" t="str">
        <f t="shared" si="446"/>
        <v>#ERROR!</v>
      </c>
      <c r="P320" s="11"/>
      <c r="Q320" s="13" t="str">
        <f t="shared" si="450"/>
        <v>#ERROR!</v>
      </c>
      <c r="R320" s="11" t="str">
        <f t="shared" si="451"/>
        <v>#ERROR!</v>
      </c>
      <c r="S320" s="11" t="str">
        <f t="shared" si="449"/>
        <v/>
      </c>
    </row>
    <row r="321" ht="15.75" customHeight="1" outlineLevel="1">
      <c r="A321" s="14" t="s">
        <v>154</v>
      </c>
      <c r="B321" s="12"/>
      <c r="C321" s="11"/>
      <c r="D321" s="13">
        <f t="shared" ref="D321:F321" si="452">SUBTOTAL(9,D315:D320)</f>
        <v>46149398</v>
      </c>
      <c r="E321" s="13">
        <f t="shared" si="452"/>
        <v>3435497</v>
      </c>
      <c r="F321" s="13">
        <f t="shared" si="452"/>
        <v>1</v>
      </c>
      <c r="G321" s="13"/>
      <c r="H321" s="13"/>
      <c r="I321" s="13"/>
      <c r="J321" s="13" t="str">
        <f t="shared" ref="J321:L321" si="453">SUBTOTAL(9,J315:J320)</f>
        <v>#ERROR!</v>
      </c>
      <c r="K321" s="13">
        <f t="shared" si="453"/>
        <v>0</v>
      </c>
      <c r="L321" s="13" t="str">
        <f t="shared" si="453"/>
        <v>#ERROR!</v>
      </c>
      <c r="M321" s="11"/>
      <c r="N321" s="13"/>
      <c r="O321" s="13" t="str">
        <f t="shared" ref="O321:Q321" si="454">SUBTOTAL(9,O315:O320)</f>
        <v>#ERROR!</v>
      </c>
      <c r="P321" s="11" t="str">
        <f t="shared" si="454"/>
        <v>#ERROR!</v>
      </c>
      <c r="Q321" s="13" t="str">
        <f t="shared" si="454"/>
        <v>#ERROR!</v>
      </c>
      <c r="R321" s="11"/>
      <c r="S321" s="11" t="str">
        <f>SUBTOTAL(9,S315:S320)</f>
        <v>#ERROR!</v>
      </c>
    </row>
    <row r="322" ht="15.75" customHeight="1" outlineLevel="2">
      <c r="A322" s="11" t="s">
        <v>155</v>
      </c>
      <c r="B322" s="12" t="s">
        <v>20</v>
      </c>
      <c r="C322" s="11" t="s">
        <v>21</v>
      </c>
      <c r="D322" s="13">
        <v>772333.11</v>
      </c>
      <c r="E322" s="13">
        <v>603563.66</v>
      </c>
      <c r="F322" s="13">
        <f>+D322/D329</f>
        <v>0.1563125798</v>
      </c>
      <c r="G322" s="13" t="str">
        <f>VLOOKUP(A322,[1]Hoja1!$B$1:$F$126,3,0)</f>
        <v>#ERROR!</v>
      </c>
      <c r="H322" s="13" t="str">
        <f>VLOOKUP(A322,[1]Hoja1!$B$1:$F$126,2,0)</f>
        <v>#ERROR!</v>
      </c>
      <c r="I322" s="13" t="str">
        <f t="shared" ref="I322:I328" si="455">+G322/11</f>
        <v>#ERROR!</v>
      </c>
      <c r="J322" s="13" t="str">
        <f t="shared" ref="J322:J328" si="456">+F322*I322</f>
        <v>#ERROR!</v>
      </c>
      <c r="K322" s="13">
        <v>0.0</v>
      </c>
      <c r="L322" s="13" t="str">
        <f>VLOOKUP(A322,[1]Hoja1!$B$1:$F$126,5,0)</f>
        <v>#ERROR!</v>
      </c>
      <c r="M322" s="11" t="str">
        <f>VLOOKUP(A322,[1]Hoja1!$B$1:$F$126,4,0)</f>
        <v>#ERROR!</v>
      </c>
      <c r="N322" s="13"/>
      <c r="O322" s="13" t="str">
        <f t="shared" ref="O322:O328" si="457">+D322-J322</f>
        <v>#ERROR!</v>
      </c>
      <c r="P322" s="11" t="str">
        <f t="shared" ref="P322:P324" si="458">+ROUND(O322,0)</f>
        <v>#ERROR!</v>
      </c>
      <c r="Q322" s="13" t="str">
        <f t="shared" ref="Q322:Q324" si="459">+K322+P322</f>
        <v>#ERROR!</v>
      </c>
      <c r="R322" s="11"/>
      <c r="S322" s="11" t="str">
        <f t="shared" ref="S322:S328" si="460">+P322</f>
        <v>#ERROR!</v>
      </c>
    </row>
    <row r="323" ht="15.75" customHeight="1" outlineLevel="2">
      <c r="A323" s="11" t="s">
        <v>155</v>
      </c>
      <c r="B323" s="12" t="s">
        <v>46</v>
      </c>
      <c r="C323" s="11" t="s">
        <v>47</v>
      </c>
      <c r="D323" s="13">
        <v>266388.88</v>
      </c>
      <c r="E323" s="13">
        <v>208177.86</v>
      </c>
      <c r="F323" s="13">
        <f>+D323/D329</f>
        <v>0.05391447358</v>
      </c>
      <c r="G323" s="13" t="str">
        <f>VLOOKUP(A323,[1]Hoja1!$B$1:$F$126,3,0)</f>
        <v>#ERROR!</v>
      </c>
      <c r="H323" s="13" t="str">
        <f>VLOOKUP(A323,[1]Hoja1!$B$1:$F$126,2,0)</f>
        <v>#ERROR!</v>
      </c>
      <c r="I323" s="13" t="str">
        <f t="shared" si="455"/>
        <v>#ERROR!</v>
      </c>
      <c r="J323" s="13" t="str">
        <f t="shared" si="456"/>
        <v>#ERROR!</v>
      </c>
      <c r="K323" s="13">
        <v>0.0</v>
      </c>
      <c r="L323" s="13" t="str">
        <f>VLOOKUP(A323,[1]Hoja1!$B$1:$F$126,5,0)</f>
        <v>#ERROR!</v>
      </c>
      <c r="M323" s="11" t="str">
        <f>VLOOKUP(A323,[1]Hoja1!$B$1:$F$126,4,0)</f>
        <v>#ERROR!</v>
      </c>
      <c r="N323" s="13"/>
      <c r="O323" s="13" t="str">
        <f t="shared" si="457"/>
        <v>#ERROR!</v>
      </c>
      <c r="P323" s="11" t="str">
        <f t="shared" si="458"/>
        <v>#ERROR!</v>
      </c>
      <c r="Q323" s="13" t="str">
        <f t="shared" si="459"/>
        <v>#ERROR!</v>
      </c>
      <c r="R323" s="11"/>
      <c r="S323" s="11" t="str">
        <f t="shared" si="460"/>
        <v>#ERROR!</v>
      </c>
    </row>
    <row r="324" ht="15.75" customHeight="1" outlineLevel="2">
      <c r="A324" s="11" t="s">
        <v>155</v>
      </c>
      <c r="B324" s="12" t="s">
        <v>74</v>
      </c>
      <c r="C324" s="11" t="s">
        <v>75</v>
      </c>
      <c r="D324" s="13">
        <v>949203.92</v>
      </c>
      <c r="E324" s="13">
        <v>741784.85</v>
      </c>
      <c r="F324" s="13">
        <f>+D324/D329</f>
        <v>0.1921094817</v>
      </c>
      <c r="G324" s="13" t="str">
        <f>VLOOKUP(A324,[1]Hoja1!$B$1:$F$126,3,0)</f>
        <v>#ERROR!</v>
      </c>
      <c r="H324" s="13" t="str">
        <f>VLOOKUP(A324,[1]Hoja1!$B$1:$F$126,2,0)</f>
        <v>#ERROR!</v>
      </c>
      <c r="I324" s="13" t="str">
        <f t="shared" si="455"/>
        <v>#ERROR!</v>
      </c>
      <c r="J324" s="13" t="str">
        <f t="shared" si="456"/>
        <v>#ERROR!</v>
      </c>
      <c r="K324" s="13">
        <v>0.0</v>
      </c>
      <c r="L324" s="13" t="str">
        <f>VLOOKUP(A324,[1]Hoja1!$B$1:$F$126,5,0)</f>
        <v>#ERROR!</v>
      </c>
      <c r="M324" s="11" t="str">
        <f>VLOOKUP(A324,[1]Hoja1!$B$1:$F$126,4,0)</f>
        <v>#ERROR!</v>
      </c>
      <c r="N324" s="13"/>
      <c r="O324" s="13" t="str">
        <f t="shared" si="457"/>
        <v>#ERROR!</v>
      </c>
      <c r="P324" s="11" t="str">
        <f t="shared" si="458"/>
        <v>#ERROR!</v>
      </c>
      <c r="Q324" s="13" t="str">
        <f t="shared" si="459"/>
        <v>#ERROR!</v>
      </c>
      <c r="R324" s="11"/>
      <c r="S324" s="11" t="str">
        <f t="shared" si="460"/>
        <v>#ERROR!</v>
      </c>
    </row>
    <row r="325" ht="15.75" customHeight="1" outlineLevel="2">
      <c r="A325" s="11" t="s">
        <v>155</v>
      </c>
      <c r="B325" s="12" t="s">
        <v>32</v>
      </c>
      <c r="C325" s="11" t="s">
        <v>33</v>
      </c>
      <c r="D325" s="13">
        <v>18976.28</v>
      </c>
      <c r="E325" s="13">
        <v>14829.6</v>
      </c>
      <c r="F325" s="13">
        <f>+D325/D329</f>
        <v>0.003840611315</v>
      </c>
      <c r="G325" s="13" t="str">
        <f>VLOOKUP(A325,[1]Hoja1!$B$1:$F$126,3,0)</f>
        <v>#ERROR!</v>
      </c>
      <c r="H325" s="13" t="str">
        <f>VLOOKUP(A325,[1]Hoja1!$B$1:$F$126,2,0)</f>
        <v>#ERROR!</v>
      </c>
      <c r="I325" s="13" t="str">
        <f t="shared" si="455"/>
        <v>#ERROR!</v>
      </c>
      <c r="J325" s="13" t="str">
        <f t="shared" si="456"/>
        <v>#ERROR!</v>
      </c>
      <c r="K325" s="13">
        <v>0.0</v>
      </c>
      <c r="L325" s="13" t="str">
        <f>VLOOKUP(A325,[1]Hoja1!$B$1:$F$126,5,0)</f>
        <v>#ERROR!</v>
      </c>
      <c r="M325" s="11" t="str">
        <f>VLOOKUP(A325,[1]Hoja1!$B$1:$F$126,4,0)</f>
        <v>#ERROR!</v>
      </c>
      <c r="N325" s="13"/>
      <c r="O325" s="13" t="str">
        <f t="shared" si="457"/>
        <v>#ERROR!</v>
      </c>
      <c r="P325" s="11"/>
      <c r="Q325" s="13" t="str">
        <f t="shared" ref="Q325:Q327" si="461">+K325+R325</f>
        <v>#ERROR!</v>
      </c>
      <c r="R325" s="11" t="str">
        <f t="shared" ref="R325:R327" si="462">+ROUND(O325,0)</f>
        <v>#ERROR!</v>
      </c>
      <c r="S325" s="11" t="str">
        <f t="shared" si="460"/>
        <v/>
      </c>
    </row>
    <row r="326" ht="15.75" customHeight="1" outlineLevel="2">
      <c r="A326" s="11" t="s">
        <v>155</v>
      </c>
      <c r="B326" s="12" t="s">
        <v>34</v>
      </c>
      <c r="C326" s="11" t="s">
        <v>35</v>
      </c>
      <c r="D326" s="13">
        <v>697.83</v>
      </c>
      <c r="E326" s="13">
        <v>545.34</v>
      </c>
      <c r="F326" s="13">
        <f>+D326/D329</f>
        <v>0.0001412338875</v>
      </c>
      <c r="G326" s="13" t="str">
        <f>VLOOKUP(A326,[1]Hoja1!$B$1:$F$126,3,0)</f>
        <v>#ERROR!</v>
      </c>
      <c r="H326" s="13" t="str">
        <f>VLOOKUP(A326,[1]Hoja1!$B$1:$F$126,2,0)</f>
        <v>#ERROR!</v>
      </c>
      <c r="I326" s="13" t="str">
        <f t="shared" si="455"/>
        <v>#ERROR!</v>
      </c>
      <c r="J326" s="13" t="str">
        <f t="shared" si="456"/>
        <v>#ERROR!</v>
      </c>
      <c r="K326" s="13">
        <v>0.0</v>
      </c>
      <c r="L326" s="13" t="str">
        <f>VLOOKUP(A326,[1]Hoja1!$B$1:$F$126,5,0)</f>
        <v>#ERROR!</v>
      </c>
      <c r="M326" s="11" t="str">
        <f>VLOOKUP(A326,[1]Hoja1!$B$1:$F$126,4,0)</f>
        <v>#ERROR!</v>
      </c>
      <c r="N326" s="13"/>
      <c r="O326" s="13" t="str">
        <f t="shared" si="457"/>
        <v>#ERROR!</v>
      </c>
      <c r="P326" s="11"/>
      <c r="Q326" s="13" t="str">
        <f t="shared" si="461"/>
        <v>#ERROR!</v>
      </c>
      <c r="R326" s="11" t="str">
        <f t="shared" si="462"/>
        <v>#ERROR!</v>
      </c>
      <c r="S326" s="11" t="str">
        <f t="shared" si="460"/>
        <v/>
      </c>
    </row>
    <row r="327" ht="15.75" customHeight="1" outlineLevel="2">
      <c r="A327" s="11" t="s">
        <v>155</v>
      </c>
      <c r="B327" s="12" t="s">
        <v>42</v>
      </c>
      <c r="C327" s="11" t="s">
        <v>43</v>
      </c>
      <c r="D327" s="13">
        <v>92.22</v>
      </c>
      <c r="E327" s="13">
        <v>72.06</v>
      </c>
      <c r="F327" s="13">
        <f>+D327/D329</f>
        <v>0.00001866441555</v>
      </c>
      <c r="G327" s="13" t="str">
        <f>VLOOKUP(A327,[1]Hoja1!$B$1:$F$126,3,0)</f>
        <v>#ERROR!</v>
      </c>
      <c r="H327" s="13" t="str">
        <f>VLOOKUP(A327,[1]Hoja1!$B$1:$F$126,2,0)</f>
        <v>#ERROR!</v>
      </c>
      <c r="I327" s="13" t="str">
        <f t="shared" si="455"/>
        <v>#ERROR!</v>
      </c>
      <c r="J327" s="13" t="str">
        <f t="shared" si="456"/>
        <v>#ERROR!</v>
      </c>
      <c r="K327" s="13">
        <v>0.0</v>
      </c>
      <c r="L327" s="13" t="str">
        <f>VLOOKUP(A327,[1]Hoja1!$B$1:$F$126,5,0)</f>
        <v>#ERROR!</v>
      </c>
      <c r="M327" s="11" t="str">
        <f>VLOOKUP(A327,[1]Hoja1!$B$1:$F$126,4,0)</f>
        <v>#ERROR!</v>
      </c>
      <c r="N327" s="13"/>
      <c r="O327" s="13" t="str">
        <f t="shared" si="457"/>
        <v>#ERROR!</v>
      </c>
      <c r="P327" s="11"/>
      <c r="Q327" s="13" t="str">
        <f t="shared" si="461"/>
        <v>#ERROR!</v>
      </c>
      <c r="R327" s="11" t="str">
        <f t="shared" si="462"/>
        <v>#ERROR!</v>
      </c>
      <c r="S327" s="11" t="str">
        <f t="shared" si="460"/>
        <v/>
      </c>
    </row>
    <row r="328" ht="15.75" customHeight="1" outlineLevel="2">
      <c r="A328" s="11" t="s">
        <v>155</v>
      </c>
      <c r="B328" s="12" t="s">
        <v>48</v>
      </c>
      <c r="C328" s="11" t="s">
        <v>49</v>
      </c>
      <c r="D328" s="13">
        <v>2933260.76</v>
      </c>
      <c r="E328" s="13">
        <v>2292287.63</v>
      </c>
      <c r="F328" s="13">
        <f>+D328/D329</f>
        <v>0.5936629553</v>
      </c>
      <c r="G328" s="13" t="str">
        <f>VLOOKUP(A328,[1]Hoja1!$B$1:$F$126,3,0)</f>
        <v>#ERROR!</v>
      </c>
      <c r="H328" s="13" t="str">
        <f>VLOOKUP(A328,[1]Hoja1!$B$1:$F$126,2,0)</f>
        <v>#ERROR!</v>
      </c>
      <c r="I328" s="13" t="str">
        <f t="shared" si="455"/>
        <v>#ERROR!</v>
      </c>
      <c r="J328" s="13" t="str">
        <f t="shared" si="456"/>
        <v>#ERROR!</v>
      </c>
      <c r="K328" s="13">
        <v>0.0</v>
      </c>
      <c r="L328" s="13" t="str">
        <f>VLOOKUP(A328,[1]Hoja1!$B$1:$F$126,5,0)</f>
        <v>#ERROR!</v>
      </c>
      <c r="M328" s="11" t="str">
        <f>VLOOKUP(A328,[1]Hoja1!$B$1:$F$126,4,0)</f>
        <v>#ERROR!</v>
      </c>
      <c r="N328" s="13"/>
      <c r="O328" s="13" t="str">
        <f t="shared" si="457"/>
        <v>#ERROR!</v>
      </c>
      <c r="P328" s="11" t="str">
        <f>+ROUND(O328,0)</f>
        <v>#ERROR!</v>
      </c>
      <c r="Q328" s="13" t="str">
        <f>+K328+P328</f>
        <v>#ERROR!</v>
      </c>
      <c r="R328" s="11"/>
      <c r="S328" s="11" t="str">
        <f t="shared" si="460"/>
        <v>#ERROR!</v>
      </c>
    </row>
    <row r="329" ht="15.75" customHeight="1" outlineLevel="1">
      <c r="A329" s="14" t="s">
        <v>156</v>
      </c>
      <c r="B329" s="12"/>
      <c r="C329" s="11"/>
      <c r="D329" s="13">
        <f t="shared" ref="D329:F329" si="463">SUBTOTAL(9,D322:D328)</f>
        <v>4940953</v>
      </c>
      <c r="E329" s="13">
        <f t="shared" si="463"/>
        <v>3861261</v>
      </c>
      <c r="F329" s="13">
        <f t="shared" si="463"/>
        <v>1</v>
      </c>
      <c r="G329" s="13"/>
      <c r="H329" s="13"/>
      <c r="I329" s="13"/>
      <c r="J329" s="13" t="str">
        <f>SUBTOTAL(9,J322:J328)</f>
        <v>#ERROR!</v>
      </c>
      <c r="K329" s="13">
        <v>0.0</v>
      </c>
      <c r="L329" s="13" t="str">
        <f>SUBTOTAL(9,L322:L328)</f>
        <v>#ERROR!</v>
      </c>
      <c r="M329" s="11"/>
      <c r="N329" s="13"/>
      <c r="O329" s="13" t="str">
        <f t="shared" ref="O329:Q329" si="464">SUBTOTAL(9,O322:O328)</f>
        <v>#ERROR!</v>
      </c>
      <c r="P329" s="11" t="str">
        <f t="shared" si="464"/>
        <v>#ERROR!</v>
      </c>
      <c r="Q329" s="13" t="str">
        <f t="shared" si="464"/>
        <v>#ERROR!</v>
      </c>
      <c r="R329" s="11"/>
      <c r="S329" s="11" t="str">
        <f>SUBTOTAL(9,S322:S328)</f>
        <v>#ERROR!</v>
      </c>
    </row>
    <row r="330" ht="15.75" customHeight="1" outlineLevel="2">
      <c r="A330" s="11" t="s">
        <v>157</v>
      </c>
      <c r="B330" s="12" t="s">
        <v>46</v>
      </c>
      <c r="C330" s="11" t="s">
        <v>47</v>
      </c>
      <c r="D330" s="13">
        <v>6737942.79</v>
      </c>
      <c r="E330" s="13">
        <v>681604.8</v>
      </c>
      <c r="F330" s="13">
        <f>+D330/D335</f>
        <v>0.7888780123</v>
      </c>
      <c r="G330" s="13" t="str">
        <f>VLOOKUP(A330,[1]Hoja1!$B$1:$F$126,3,0)</f>
        <v>#ERROR!</v>
      </c>
      <c r="H330" s="13" t="str">
        <f>VLOOKUP(A330,[1]Hoja1!$B$1:$F$126,2,0)</f>
        <v>#ERROR!</v>
      </c>
      <c r="I330" s="13" t="str">
        <f t="shared" ref="I330:I334" si="465">+G330/11</f>
        <v>#ERROR!</v>
      </c>
      <c r="J330" s="13">
        <v>0.0</v>
      </c>
      <c r="K330" s="13">
        <f>+D330-P330</f>
        <v>-0.21</v>
      </c>
      <c r="L330" s="13" t="str">
        <f>VLOOKUP(A330,[1]Hoja1!$B$1:$F$126,5,0)</f>
        <v>#ERROR!</v>
      </c>
      <c r="M330" s="11" t="str">
        <f>VLOOKUP(A330,[1]Hoja1!$B$1:$F$126,4,0)</f>
        <v>#ERROR!</v>
      </c>
      <c r="N330" s="13"/>
      <c r="O330" s="13">
        <f t="shared" ref="O330:O334" si="466">+D330-J330</f>
        <v>6737942.79</v>
      </c>
      <c r="P330" s="13">
        <f>+ROUND(O330,0)</f>
        <v>6737943</v>
      </c>
      <c r="Q330" s="13">
        <f>+K330+P330</f>
        <v>6737942.79</v>
      </c>
      <c r="R330" s="11"/>
      <c r="S330" s="13">
        <f t="shared" ref="S330:S334" si="467">+P330</f>
        <v>6737943</v>
      </c>
    </row>
    <row r="331" ht="15.75" customHeight="1" outlineLevel="2">
      <c r="A331" s="11" t="s">
        <v>157</v>
      </c>
      <c r="B331" s="12" t="s">
        <v>32</v>
      </c>
      <c r="C331" s="11" t="s">
        <v>33</v>
      </c>
      <c r="D331" s="13">
        <v>26440.41</v>
      </c>
      <c r="E331" s="13">
        <v>2674.69</v>
      </c>
      <c r="F331" s="13">
        <f>+D331/D335</f>
        <v>0.00309564191</v>
      </c>
      <c r="G331" s="13" t="str">
        <f>VLOOKUP(A331,[1]Hoja1!$B$1:$F$126,3,0)</f>
        <v>#ERROR!</v>
      </c>
      <c r="H331" s="13" t="str">
        <f>VLOOKUP(A331,[1]Hoja1!$B$1:$F$126,2,0)</f>
        <v>#ERROR!</v>
      </c>
      <c r="I331" s="13" t="str">
        <f t="shared" si="465"/>
        <v>#ERROR!</v>
      </c>
      <c r="J331" s="13">
        <v>0.0</v>
      </c>
      <c r="K331" s="13">
        <f>+D331-R331</f>
        <v>0.41</v>
      </c>
      <c r="L331" s="13" t="str">
        <f>VLOOKUP(A331,[1]Hoja1!$B$1:$F$126,5,0)</f>
        <v>#ERROR!</v>
      </c>
      <c r="M331" s="11" t="str">
        <f>VLOOKUP(A331,[1]Hoja1!$B$1:$F$126,4,0)</f>
        <v>#ERROR!</v>
      </c>
      <c r="N331" s="13"/>
      <c r="O331" s="13">
        <f t="shared" si="466"/>
        <v>26440.41</v>
      </c>
      <c r="P331" s="11"/>
      <c r="Q331" s="13">
        <f>+K331+R331</f>
        <v>26440.41</v>
      </c>
      <c r="R331" s="13">
        <f>+ROUND(O331,0)</f>
        <v>26440</v>
      </c>
      <c r="S331" s="11" t="str">
        <f t="shared" si="467"/>
        <v/>
      </c>
    </row>
    <row r="332" ht="15.75" customHeight="1" outlineLevel="2">
      <c r="A332" s="11" t="s">
        <v>157</v>
      </c>
      <c r="B332" s="12" t="s">
        <v>36</v>
      </c>
      <c r="C332" s="11" t="s">
        <v>37</v>
      </c>
      <c r="D332" s="13">
        <v>0.0</v>
      </c>
      <c r="E332" s="13">
        <v>0.0</v>
      </c>
      <c r="F332" s="13">
        <f>+D332/D335</f>
        <v>0</v>
      </c>
      <c r="G332" s="13" t="str">
        <f>VLOOKUP(A332,[1]Hoja1!$B$1:$F$126,3,0)</f>
        <v>#ERROR!</v>
      </c>
      <c r="H332" s="13" t="str">
        <f>VLOOKUP(A332,[1]Hoja1!$B$1:$F$126,2,0)</f>
        <v>#ERROR!</v>
      </c>
      <c r="I332" s="13" t="str">
        <f t="shared" si="465"/>
        <v>#ERROR!</v>
      </c>
      <c r="J332" s="13" t="str">
        <f>+F332*I332</f>
        <v>#ERROR!</v>
      </c>
      <c r="K332" s="13" t="str">
        <f>+D332-P332</f>
        <v>#ERROR!</v>
      </c>
      <c r="L332" s="13" t="str">
        <f>VLOOKUP(A332,[1]Hoja1!$B$1:$F$126,5,0)</f>
        <v>#ERROR!</v>
      </c>
      <c r="M332" s="11" t="str">
        <f>VLOOKUP(A332,[1]Hoja1!$B$1:$F$126,4,0)</f>
        <v>#ERROR!</v>
      </c>
      <c r="N332" s="13"/>
      <c r="O332" s="13" t="str">
        <f t="shared" si="466"/>
        <v>#ERROR!</v>
      </c>
      <c r="P332" s="11" t="str">
        <f>+ROUND(O332,0)</f>
        <v>#ERROR!</v>
      </c>
      <c r="Q332" s="13" t="str">
        <f>+K332+P332</f>
        <v>#ERROR!</v>
      </c>
      <c r="R332" s="11"/>
      <c r="S332" s="11" t="str">
        <f t="shared" si="467"/>
        <v>#ERROR!</v>
      </c>
    </row>
    <row r="333" ht="15.75" customHeight="1" outlineLevel="2">
      <c r="A333" s="11" t="s">
        <v>157</v>
      </c>
      <c r="B333" s="12" t="s">
        <v>42</v>
      </c>
      <c r="C333" s="11" t="s">
        <v>43</v>
      </c>
      <c r="D333" s="13">
        <v>3026.48</v>
      </c>
      <c r="E333" s="13">
        <v>306.16</v>
      </c>
      <c r="F333" s="13">
        <f>+D333/D335</f>
        <v>0.0003543401304</v>
      </c>
      <c r="G333" s="13" t="str">
        <f>VLOOKUP(A333,[1]Hoja1!$B$1:$F$126,3,0)</f>
        <v>#ERROR!</v>
      </c>
      <c r="H333" s="13" t="str">
        <f>VLOOKUP(A333,[1]Hoja1!$B$1:$F$126,2,0)</f>
        <v>#ERROR!</v>
      </c>
      <c r="I333" s="13" t="str">
        <f t="shared" si="465"/>
        <v>#ERROR!</v>
      </c>
      <c r="J333" s="13">
        <v>0.0</v>
      </c>
      <c r="K333" s="13">
        <f>+D333-R333</f>
        <v>0.48</v>
      </c>
      <c r="L333" s="13" t="str">
        <f>VLOOKUP(A333,[1]Hoja1!$B$1:$F$126,5,0)</f>
        <v>#ERROR!</v>
      </c>
      <c r="M333" s="11" t="str">
        <f>VLOOKUP(A333,[1]Hoja1!$B$1:$F$126,4,0)</f>
        <v>#ERROR!</v>
      </c>
      <c r="N333" s="13"/>
      <c r="O333" s="13">
        <f t="shared" si="466"/>
        <v>3026.48</v>
      </c>
      <c r="P333" s="11"/>
      <c r="Q333" s="13">
        <f>+K333+R333</f>
        <v>3026.48</v>
      </c>
      <c r="R333" s="13">
        <f>+ROUND(O333,0)</f>
        <v>3026</v>
      </c>
      <c r="S333" s="11" t="str">
        <f t="shared" si="467"/>
        <v/>
      </c>
    </row>
    <row r="334" ht="15.75" customHeight="1" outlineLevel="2">
      <c r="A334" s="11" t="s">
        <v>157</v>
      </c>
      <c r="B334" s="12" t="s">
        <v>60</v>
      </c>
      <c r="C334" s="11" t="s">
        <v>61</v>
      </c>
      <c r="D334" s="13">
        <v>1773762.32</v>
      </c>
      <c r="E334" s="13">
        <v>179432.35</v>
      </c>
      <c r="F334" s="13">
        <f>+D334/D335</f>
        <v>0.2076720057</v>
      </c>
      <c r="G334" s="13" t="str">
        <f>VLOOKUP(A334,[1]Hoja1!$B$1:$F$126,3,0)</f>
        <v>#ERROR!</v>
      </c>
      <c r="H334" s="13" t="str">
        <f>VLOOKUP(A334,[1]Hoja1!$B$1:$F$126,2,0)</f>
        <v>#ERROR!</v>
      </c>
      <c r="I334" s="13" t="str">
        <f t="shared" si="465"/>
        <v>#ERROR!</v>
      </c>
      <c r="J334" s="13">
        <v>0.0</v>
      </c>
      <c r="K334" s="13">
        <f>+D334-P334</f>
        <v>0.3200000001</v>
      </c>
      <c r="L334" s="13" t="str">
        <f>VLOOKUP(A334,[1]Hoja1!$B$1:$F$126,5,0)</f>
        <v>#ERROR!</v>
      </c>
      <c r="M334" s="11" t="str">
        <f>VLOOKUP(A334,[1]Hoja1!$B$1:$F$126,4,0)</f>
        <v>#ERROR!</v>
      </c>
      <c r="N334" s="13"/>
      <c r="O334" s="13">
        <f t="shared" si="466"/>
        <v>1773762.32</v>
      </c>
      <c r="P334" s="13">
        <f>+ROUND(O334,0)</f>
        <v>1773762</v>
      </c>
      <c r="Q334" s="13">
        <f>+K334+P334</f>
        <v>1773762.32</v>
      </c>
      <c r="R334" s="11"/>
      <c r="S334" s="13">
        <f t="shared" si="467"/>
        <v>1773762</v>
      </c>
    </row>
    <row r="335" ht="15.75" customHeight="1" outlineLevel="1">
      <c r="A335" s="14" t="s">
        <v>158</v>
      </c>
      <c r="B335" s="12"/>
      <c r="C335" s="11"/>
      <c r="D335" s="13">
        <f t="shared" ref="D335:F335" si="468">SUBTOTAL(9,D330:D334)</f>
        <v>8541172</v>
      </c>
      <c r="E335" s="13">
        <f t="shared" si="468"/>
        <v>864018</v>
      </c>
      <c r="F335" s="13">
        <f t="shared" si="468"/>
        <v>1</v>
      </c>
      <c r="G335" s="13"/>
      <c r="H335" s="13"/>
      <c r="I335" s="13"/>
      <c r="J335" s="13" t="str">
        <f t="shared" ref="J335:L335" si="469">SUBTOTAL(9,J330:J334)</f>
        <v>#ERROR!</v>
      </c>
      <c r="K335" s="13" t="str">
        <f t="shared" si="469"/>
        <v>#ERROR!</v>
      </c>
      <c r="L335" s="13" t="str">
        <f t="shared" si="469"/>
        <v>#ERROR!</v>
      </c>
      <c r="M335" s="11"/>
      <c r="N335" s="13"/>
      <c r="O335" s="13" t="str">
        <f t="shared" ref="O335:Q335" si="470">SUBTOTAL(9,O330:O334)</f>
        <v>#ERROR!</v>
      </c>
      <c r="P335" s="11" t="str">
        <f t="shared" si="470"/>
        <v>#ERROR!</v>
      </c>
      <c r="Q335" s="13" t="str">
        <f t="shared" si="470"/>
        <v>#ERROR!</v>
      </c>
      <c r="R335" s="11"/>
      <c r="S335" s="11" t="str">
        <f>SUBTOTAL(9,S330:S334)</f>
        <v>#ERROR!</v>
      </c>
    </row>
    <row r="336" ht="15.75" customHeight="1" outlineLevel="2">
      <c r="A336" s="11" t="s">
        <v>159</v>
      </c>
      <c r="B336" s="12" t="s">
        <v>20</v>
      </c>
      <c r="C336" s="11" t="s">
        <v>21</v>
      </c>
      <c r="D336" s="13">
        <v>6.642537908E7</v>
      </c>
      <c r="E336" s="13">
        <v>1.456326376E7</v>
      </c>
      <c r="F336" s="13">
        <f>+D336/D344</f>
        <v>0.9879828076</v>
      </c>
      <c r="G336" s="13" t="str">
        <f>VLOOKUP(A336,[1]Hoja1!$B$1:$F$126,3,0)</f>
        <v>#ERROR!</v>
      </c>
      <c r="H336" s="13" t="str">
        <f>VLOOKUP(A336,[1]Hoja1!$B$1:$F$126,2,0)</f>
        <v>#ERROR!</v>
      </c>
      <c r="I336" s="13" t="str">
        <f t="shared" ref="I336:I343" si="471">+G336/11</f>
        <v>#ERROR!</v>
      </c>
      <c r="J336" s="13" t="str">
        <f t="shared" ref="J336:J343" si="472">+F336*I336</f>
        <v>#ERROR!</v>
      </c>
      <c r="K336" s="13">
        <v>0.0</v>
      </c>
      <c r="L336" s="13" t="str">
        <f>VLOOKUP(A336,[1]Hoja1!$B$1:$F$126,5,0)</f>
        <v>#ERROR!</v>
      </c>
      <c r="M336" s="11" t="str">
        <f>VLOOKUP(A336,[1]Hoja1!$B$1:$F$126,4,0)</f>
        <v>#ERROR!</v>
      </c>
      <c r="N336" s="13"/>
      <c r="O336" s="13" t="str">
        <f t="shared" ref="O336:O343" si="473">+D336-J336</f>
        <v>#ERROR!</v>
      </c>
      <c r="P336" s="11" t="str">
        <f>+ROUND(O336,0)</f>
        <v>#ERROR!</v>
      </c>
      <c r="Q336" s="13" t="str">
        <f>+K336+P336</f>
        <v>#ERROR!</v>
      </c>
      <c r="R336" s="11"/>
      <c r="S336" s="11" t="str">
        <f t="shared" ref="S336:S343" si="474">+P336</f>
        <v>#ERROR!</v>
      </c>
    </row>
    <row r="337" ht="15.75" customHeight="1" outlineLevel="2">
      <c r="A337" s="11" t="s">
        <v>159</v>
      </c>
      <c r="B337" s="12" t="s">
        <v>46</v>
      </c>
      <c r="C337" s="11" t="s">
        <v>47</v>
      </c>
      <c r="D337" s="13">
        <v>84030.76</v>
      </c>
      <c r="E337" s="13">
        <v>18423.11</v>
      </c>
      <c r="F337" s="13">
        <f>+D337/D344</f>
        <v>0.001249837748</v>
      </c>
      <c r="G337" s="13" t="str">
        <f>VLOOKUP(A337,[1]Hoja1!$B$1:$F$126,3,0)</f>
        <v>#ERROR!</v>
      </c>
      <c r="H337" s="13" t="str">
        <f>VLOOKUP(A337,[1]Hoja1!$B$1:$F$126,2,0)</f>
        <v>#ERROR!</v>
      </c>
      <c r="I337" s="13" t="str">
        <f t="shared" si="471"/>
        <v>#ERROR!</v>
      </c>
      <c r="J337" s="13" t="str">
        <f t="shared" si="472"/>
        <v>#ERROR!</v>
      </c>
      <c r="K337" s="13">
        <v>0.0</v>
      </c>
      <c r="L337" s="13" t="str">
        <f>VLOOKUP(A337,[1]Hoja1!$B$1:$F$126,5,0)</f>
        <v>#ERROR!</v>
      </c>
      <c r="M337" s="11" t="str">
        <f>VLOOKUP(A337,[1]Hoja1!$B$1:$F$126,4,0)</f>
        <v>#ERROR!</v>
      </c>
      <c r="N337" s="13"/>
      <c r="O337" s="13" t="str">
        <f t="shared" si="473"/>
        <v>#ERROR!</v>
      </c>
      <c r="P337" s="11"/>
      <c r="Q337" s="13" t="str">
        <f t="shared" ref="Q337:Q338" si="475">+K337+R337</f>
        <v>#ERROR!</v>
      </c>
      <c r="R337" s="11" t="str">
        <f t="shared" ref="R337:R338" si="476">+ROUND(O337,0)</f>
        <v>#ERROR!</v>
      </c>
      <c r="S337" s="11" t="str">
        <f t="shared" si="474"/>
        <v/>
      </c>
    </row>
    <row r="338" ht="15.75" customHeight="1" outlineLevel="2">
      <c r="A338" s="11" t="s">
        <v>159</v>
      </c>
      <c r="B338" s="12" t="s">
        <v>22</v>
      </c>
      <c r="C338" s="11" t="s">
        <v>23</v>
      </c>
      <c r="D338" s="13">
        <v>14900.47</v>
      </c>
      <c r="E338" s="13">
        <v>3266.81</v>
      </c>
      <c r="F338" s="13">
        <f>+D338/D344</f>
        <v>0.0002216232469</v>
      </c>
      <c r="G338" s="13" t="str">
        <f>VLOOKUP(A338,[1]Hoja1!$B$1:$F$126,3,0)</f>
        <v>#ERROR!</v>
      </c>
      <c r="H338" s="13" t="str">
        <f>VLOOKUP(A338,[1]Hoja1!$B$1:$F$126,2,0)</f>
        <v>#ERROR!</v>
      </c>
      <c r="I338" s="13" t="str">
        <f t="shared" si="471"/>
        <v>#ERROR!</v>
      </c>
      <c r="J338" s="13" t="str">
        <f t="shared" si="472"/>
        <v>#ERROR!</v>
      </c>
      <c r="K338" s="13">
        <v>0.0</v>
      </c>
      <c r="L338" s="13" t="str">
        <f>VLOOKUP(A338,[1]Hoja1!$B$1:$F$126,5,0)</f>
        <v>#ERROR!</v>
      </c>
      <c r="M338" s="11" t="str">
        <f>VLOOKUP(A338,[1]Hoja1!$B$1:$F$126,4,0)</f>
        <v>#ERROR!</v>
      </c>
      <c r="N338" s="13"/>
      <c r="O338" s="13" t="str">
        <f t="shared" si="473"/>
        <v>#ERROR!</v>
      </c>
      <c r="P338" s="11"/>
      <c r="Q338" s="13" t="str">
        <f t="shared" si="475"/>
        <v>#ERROR!</v>
      </c>
      <c r="R338" s="11" t="str">
        <f t="shared" si="476"/>
        <v>#ERROR!</v>
      </c>
      <c r="S338" s="11" t="str">
        <f t="shared" si="474"/>
        <v/>
      </c>
    </row>
    <row r="339" ht="15.75" customHeight="1" outlineLevel="2">
      <c r="A339" s="11" t="s">
        <v>159</v>
      </c>
      <c r="B339" s="12" t="s">
        <v>24</v>
      </c>
      <c r="C339" s="11" t="s">
        <v>25</v>
      </c>
      <c r="D339" s="13">
        <v>100287.01</v>
      </c>
      <c r="E339" s="13">
        <v>21987.17</v>
      </c>
      <c r="F339" s="13">
        <f>+D339/D344</f>
        <v>0.001491626289</v>
      </c>
      <c r="G339" s="13" t="str">
        <f>VLOOKUP(A339,[1]Hoja1!$B$1:$F$126,3,0)</f>
        <v>#ERROR!</v>
      </c>
      <c r="H339" s="13" t="str">
        <f>VLOOKUP(A339,[1]Hoja1!$B$1:$F$126,2,0)</f>
        <v>#ERROR!</v>
      </c>
      <c r="I339" s="13" t="str">
        <f t="shared" si="471"/>
        <v>#ERROR!</v>
      </c>
      <c r="J339" s="13" t="str">
        <f t="shared" si="472"/>
        <v>#ERROR!</v>
      </c>
      <c r="K339" s="13">
        <v>0.0</v>
      </c>
      <c r="L339" s="13" t="str">
        <f>VLOOKUP(A339,[1]Hoja1!$B$1:$F$126,5,0)</f>
        <v>#ERROR!</v>
      </c>
      <c r="M339" s="11" t="str">
        <f>VLOOKUP(A339,[1]Hoja1!$B$1:$F$126,4,0)</f>
        <v>#ERROR!</v>
      </c>
      <c r="N339" s="13"/>
      <c r="O339" s="13" t="str">
        <f t="shared" si="473"/>
        <v>#ERROR!</v>
      </c>
      <c r="P339" s="11" t="str">
        <f t="shared" ref="P339:P343" si="477">+ROUND(O339,0)</f>
        <v>#ERROR!</v>
      </c>
      <c r="Q339" s="13" t="str">
        <f t="shared" ref="Q339:Q343" si="478">+K339+P339</f>
        <v>#ERROR!</v>
      </c>
      <c r="R339" s="11"/>
      <c r="S339" s="11" t="str">
        <f t="shared" si="474"/>
        <v>#ERROR!</v>
      </c>
    </row>
    <row r="340" ht="15.75" customHeight="1" outlineLevel="2">
      <c r="A340" s="11" t="s">
        <v>159</v>
      </c>
      <c r="B340" s="12" t="s">
        <v>30</v>
      </c>
      <c r="C340" s="11" t="s">
        <v>31</v>
      </c>
      <c r="D340" s="13">
        <v>150309.33</v>
      </c>
      <c r="E340" s="13">
        <v>32954.19</v>
      </c>
      <c r="F340" s="13">
        <f>+D340/D344</f>
        <v>0.00223563698</v>
      </c>
      <c r="G340" s="13" t="str">
        <f>VLOOKUP(A340,[1]Hoja1!$B$1:$F$126,3,0)</f>
        <v>#ERROR!</v>
      </c>
      <c r="H340" s="13" t="str">
        <f>VLOOKUP(A340,[1]Hoja1!$B$1:$F$126,2,0)</f>
        <v>#ERROR!</v>
      </c>
      <c r="I340" s="13" t="str">
        <f t="shared" si="471"/>
        <v>#ERROR!</v>
      </c>
      <c r="J340" s="13" t="str">
        <f t="shared" si="472"/>
        <v>#ERROR!</v>
      </c>
      <c r="K340" s="13">
        <v>0.0</v>
      </c>
      <c r="L340" s="13" t="str">
        <f>VLOOKUP(A340,[1]Hoja1!$B$1:$F$126,5,0)</f>
        <v>#ERROR!</v>
      </c>
      <c r="M340" s="11" t="str">
        <f>VLOOKUP(A340,[1]Hoja1!$B$1:$F$126,4,0)</f>
        <v>#ERROR!</v>
      </c>
      <c r="N340" s="13"/>
      <c r="O340" s="13" t="str">
        <f t="shared" si="473"/>
        <v>#ERROR!</v>
      </c>
      <c r="P340" s="11" t="str">
        <f t="shared" si="477"/>
        <v>#ERROR!</v>
      </c>
      <c r="Q340" s="13" t="str">
        <f t="shared" si="478"/>
        <v>#ERROR!</v>
      </c>
      <c r="R340" s="11"/>
      <c r="S340" s="11" t="str">
        <f t="shared" si="474"/>
        <v>#ERROR!</v>
      </c>
    </row>
    <row r="341" ht="15.75" customHeight="1" outlineLevel="2">
      <c r="A341" s="11" t="s">
        <v>159</v>
      </c>
      <c r="B341" s="12" t="s">
        <v>32</v>
      </c>
      <c r="C341" s="11" t="s">
        <v>33</v>
      </c>
      <c r="D341" s="13">
        <v>113011.53</v>
      </c>
      <c r="E341" s="13">
        <v>24776.93</v>
      </c>
      <c r="F341" s="13">
        <f>+D341/D344</f>
        <v>0.001680885382</v>
      </c>
      <c r="G341" s="13" t="str">
        <f>VLOOKUP(A341,[1]Hoja1!$B$1:$F$126,3,0)</f>
        <v>#ERROR!</v>
      </c>
      <c r="H341" s="13" t="str">
        <f>VLOOKUP(A341,[1]Hoja1!$B$1:$F$126,2,0)</f>
        <v>#ERROR!</v>
      </c>
      <c r="I341" s="13" t="str">
        <f t="shared" si="471"/>
        <v>#ERROR!</v>
      </c>
      <c r="J341" s="13" t="str">
        <f t="shared" si="472"/>
        <v>#ERROR!</v>
      </c>
      <c r="K341" s="13">
        <v>0.0</v>
      </c>
      <c r="L341" s="13" t="str">
        <f>VLOOKUP(A341,[1]Hoja1!$B$1:$F$126,5,0)</f>
        <v>#ERROR!</v>
      </c>
      <c r="M341" s="11" t="str">
        <f>VLOOKUP(A341,[1]Hoja1!$B$1:$F$126,4,0)</f>
        <v>#ERROR!</v>
      </c>
      <c r="N341" s="13"/>
      <c r="O341" s="13" t="str">
        <f t="shared" si="473"/>
        <v>#ERROR!</v>
      </c>
      <c r="P341" s="11" t="str">
        <f t="shared" si="477"/>
        <v>#ERROR!</v>
      </c>
      <c r="Q341" s="13" t="str">
        <f t="shared" si="478"/>
        <v>#ERROR!</v>
      </c>
      <c r="R341" s="11"/>
      <c r="S341" s="11" t="str">
        <f t="shared" si="474"/>
        <v>#ERROR!</v>
      </c>
    </row>
    <row r="342" ht="15.75" customHeight="1" outlineLevel="2">
      <c r="A342" s="11" t="s">
        <v>159</v>
      </c>
      <c r="B342" s="12" t="s">
        <v>34</v>
      </c>
      <c r="C342" s="11" t="s">
        <v>35</v>
      </c>
      <c r="D342" s="13">
        <v>132509.36</v>
      </c>
      <c r="E342" s="13">
        <v>29051.68</v>
      </c>
      <c r="F342" s="13">
        <f>+D342/D344</f>
        <v>0.001970887804</v>
      </c>
      <c r="G342" s="13" t="str">
        <f>VLOOKUP(A342,[1]Hoja1!$B$1:$F$126,3,0)</f>
        <v>#ERROR!</v>
      </c>
      <c r="H342" s="13" t="str">
        <f>VLOOKUP(A342,[1]Hoja1!$B$1:$F$126,2,0)</f>
        <v>#ERROR!</v>
      </c>
      <c r="I342" s="13" t="str">
        <f t="shared" si="471"/>
        <v>#ERROR!</v>
      </c>
      <c r="J342" s="13" t="str">
        <f t="shared" si="472"/>
        <v>#ERROR!</v>
      </c>
      <c r="K342" s="13">
        <v>0.0</v>
      </c>
      <c r="L342" s="13" t="str">
        <f>VLOOKUP(A342,[1]Hoja1!$B$1:$F$126,5,0)</f>
        <v>#ERROR!</v>
      </c>
      <c r="M342" s="11" t="str">
        <f>VLOOKUP(A342,[1]Hoja1!$B$1:$F$126,4,0)</f>
        <v>#ERROR!</v>
      </c>
      <c r="N342" s="13"/>
      <c r="O342" s="13" t="str">
        <f t="shared" si="473"/>
        <v>#ERROR!</v>
      </c>
      <c r="P342" s="11" t="str">
        <f t="shared" si="477"/>
        <v>#ERROR!</v>
      </c>
      <c r="Q342" s="13" t="str">
        <f t="shared" si="478"/>
        <v>#ERROR!</v>
      </c>
      <c r="R342" s="11"/>
      <c r="S342" s="11" t="str">
        <f t="shared" si="474"/>
        <v>#ERROR!</v>
      </c>
    </row>
    <row r="343" ht="15.75" customHeight="1" outlineLevel="2">
      <c r="A343" s="11" t="s">
        <v>159</v>
      </c>
      <c r="B343" s="12" t="s">
        <v>42</v>
      </c>
      <c r="C343" s="11" t="s">
        <v>43</v>
      </c>
      <c r="D343" s="13">
        <v>212907.46</v>
      </c>
      <c r="E343" s="13">
        <v>46678.35</v>
      </c>
      <c r="F343" s="13">
        <f>+D343/D344</f>
        <v>0.003166694914</v>
      </c>
      <c r="G343" s="13" t="str">
        <f>VLOOKUP(A343,[1]Hoja1!$B$1:$F$126,3,0)</f>
        <v>#ERROR!</v>
      </c>
      <c r="H343" s="13" t="str">
        <f>VLOOKUP(A343,[1]Hoja1!$B$1:$F$126,2,0)</f>
        <v>#ERROR!</v>
      </c>
      <c r="I343" s="13" t="str">
        <f t="shared" si="471"/>
        <v>#ERROR!</v>
      </c>
      <c r="J343" s="13" t="str">
        <f t="shared" si="472"/>
        <v>#ERROR!</v>
      </c>
      <c r="K343" s="13">
        <v>0.0</v>
      </c>
      <c r="L343" s="13" t="str">
        <f>VLOOKUP(A343,[1]Hoja1!$B$1:$F$126,5,0)</f>
        <v>#ERROR!</v>
      </c>
      <c r="M343" s="11" t="str">
        <f>VLOOKUP(A343,[1]Hoja1!$B$1:$F$126,4,0)</f>
        <v>#ERROR!</v>
      </c>
      <c r="N343" s="13"/>
      <c r="O343" s="13" t="str">
        <f t="shared" si="473"/>
        <v>#ERROR!</v>
      </c>
      <c r="P343" s="11" t="str">
        <f t="shared" si="477"/>
        <v>#ERROR!</v>
      </c>
      <c r="Q343" s="13" t="str">
        <f t="shared" si="478"/>
        <v>#ERROR!</v>
      </c>
      <c r="R343" s="11"/>
      <c r="S343" s="11" t="str">
        <f t="shared" si="474"/>
        <v>#ERROR!</v>
      </c>
    </row>
    <row r="344" ht="15.75" customHeight="1" outlineLevel="1">
      <c r="A344" s="14" t="s">
        <v>160</v>
      </c>
      <c r="B344" s="12"/>
      <c r="C344" s="11"/>
      <c r="D344" s="13">
        <f t="shared" ref="D344:F344" si="479">SUBTOTAL(9,D336:D343)</f>
        <v>67233335</v>
      </c>
      <c r="E344" s="13">
        <f t="shared" si="479"/>
        <v>14740402</v>
      </c>
      <c r="F344" s="13">
        <f t="shared" si="479"/>
        <v>1</v>
      </c>
      <c r="G344" s="13"/>
      <c r="H344" s="13"/>
      <c r="I344" s="13"/>
      <c r="J344" s="13" t="str">
        <f t="shared" ref="J344:L344" si="480">SUBTOTAL(9,J336:J343)</f>
        <v>#ERROR!</v>
      </c>
      <c r="K344" s="13">
        <f t="shared" si="480"/>
        <v>0</v>
      </c>
      <c r="L344" s="13" t="str">
        <f t="shared" si="480"/>
        <v>#ERROR!</v>
      </c>
      <c r="M344" s="11"/>
      <c r="N344" s="13"/>
      <c r="O344" s="13" t="str">
        <f t="shared" ref="O344:Q344" si="481">SUBTOTAL(9,O336:O343)</f>
        <v>#ERROR!</v>
      </c>
      <c r="P344" s="11" t="str">
        <f t="shared" si="481"/>
        <v>#ERROR!</v>
      </c>
      <c r="Q344" s="13" t="str">
        <f t="shared" si="481"/>
        <v>#ERROR!</v>
      </c>
      <c r="R344" s="11"/>
      <c r="S344" s="11" t="str">
        <f>SUBTOTAL(9,S336:S343)</f>
        <v>#ERROR!</v>
      </c>
    </row>
    <row r="345" ht="15.75" customHeight="1" outlineLevel="2">
      <c r="A345" s="11" t="s">
        <v>161</v>
      </c>
      <c r="B345" s="12" t="s">
        <v>20</v>
      </c>
      <c r="C345" s="11" t="s">
        <v>21</v>
      </c>
      <c r="D345" s="13">
        <v>4.635792434E7</v>
      </c>
      <c r="E345" s="13">
        <v>1320251.02</v>
      </c>
      <c r="F345" s="13">
        <f>+D345/D349</f>
        <v>0.9887869049</v>
      </c>
      <c r="G345" s="13" t="str">
        <f>VLOOKUP(A345,[1]Hoja1!$B$1:$F$126,3,0)</f>
        <v>#ERROR!</v>
      </c>
      <c r="H345" s="13" t="str">
        <f>VLOOKUP(A345,[1]Hoja1!$B$1:$F$126,2,0)</f>
        <v>#ERROR!</v>
      </c>
      <c r="I345" s="13" t="str">
        <f t="shared" ref="I345:I348" si="482">+G345/11</f>
        <v>#ERROR!</v>
      </c>
      <c r="J345" s="13">
        <v>0.0</v>
      </c>
      <c r="K345" s="13">
        <f t="shared" ref="K345:K346" si="483">+D345-P345</f>
        <v>0.3400000036</v>
      </c>
      <c r="L345" s="13" t="str">
        <f>VLOOKUP(A345,[1]Hoja1!$B$1:$F$126,5,0)</f>
        <v>#ERROR!</v>
      </c>
      <c r="M345" s="11" t="str">
        <f>VLOOKUP(A345,[1]Hoja1!$B$1:$F$126,4,0)</f>
        <v>#ERROR!</v>
      </c>
      <c r="N345" s="13"/>
      <c r="O345" s="13">
        <f t="shared" ref="O345:O348" si="484">+D345-J345</f>
        <v>46357924.34</v>
      </c>
      <c r="P345" s="13">
        <f t="shared" ref="P345:P346" si="485">+ROUND(O345,0)</f>
        <v>46357924</v>
      </c>
      <c r="Q345" s="13">
        <f t="shared" ref="Q345:Q346" si="486">+K345+P345</f>
        <v>46357924.34</v>
      </c>
      <c r="R345" s="11"/>
      <c r="S345" s="13">
        <f t="shared" ref="S345:S348" si="487">+P345</f>
        <v>46357924</v>
      </c>
    </row>
    <row r="346" ht="15.75" customHeight="1" outlineLevel="2">
      <c r="A346" s="11" t="s">
        <v>161</v>
      </c>
      <c r="B346" s="12" t="s">
        <v>32</v>
      </c>
      <c r="C346" s="11" t="s">
        <v>33</v>
      </c>
      <c r="D346" s="13">
        <v>451852.12</v>
      </c>
      <c r="E346" s="13">
        <v>12868.53</v>
      </c>
      <c r="F346" s="13">
        <f>+D346/D349</f>
        <v>0.009637736494</v>
      </c>
      <c r="G346" s="13" t="str">
        <f>VLOOKUP(A346,[1]Hoja1!$B$1:$F$126,3,0)</f>
        <v>#ERROR!</v>
      </c>
      <c r="H346" s="13" t="str">
        <f>VLOOKUP(A346,[1]Hoja1!$B$1:$F$126,2,0)</f>
        <v>#ERROR!</v>
      </c>
      <c r="I346" s="13" t="str">
        <f t="shared" si="482"/>
        <v>#ERROR!</v>
      </c>
      <c r="J346" s="13">
        <v>0.0</v>
      </c>
      <c r="K346" s="13">
        <f t="shared" si="483"/>
        <v>0.12</v>
      </c>
      <c r="L346" s="13" t="str">
        <f>VLOOKUP(A346,[1]Hoja1!$B$1:$F$126,5,0)</f>
        <v>#ERROR!</v>
      </c>
      <c r="M346" s="11" t="str">
        <f>VLOOKUP(A346,[1]Hoja1!$B$1:$F$126,4,0)</f>
        <v>#ERROR!</v>
      </c>
      <c r="N346" s="13"/>
      <c r="O346" s="13">
        <f t="shared" si="484"/>
        <v>451852.12</v>
      </c>
      <c r="P346" s="13">
        <f t="shared" si="485"/>
        <v>451852</v>
      </c>
      <c r="Q346" s="13">
        <f t="shared" si="486"/>
        <v>451852.12</v>
      </c>
      <c r="R346" s="11"/>
      <c r="S346" s="13">
        <f t="shared" si="487"/>
        <v>451852</v>
      </c>
    </row>
    <row r="347" ht="15.75" customHeight="1" outlineLevel="2">
      <c r="A347" s="11" t="s">
        <v>161</v>
      </c>
      <c r="B347" s="12" t="s">
        <v>34</v>
      </c>
      <c r="C347" s="11" t="s">
        <v>35</v>
      </c>
      <c r="D347" s="13">
        <v>37283.0</v>
      </c>
      <c r="E347" s="13">
        <v>1061.8</v>
      </c>
      <c r="F347" s="13">
        <f>+D347/D349</f>
        <v>0.0007952241758</v>
      </c>
      <c r="G347" s="13" t="str">
        <f>VLOOKUP(A347,[1]Hoja1!$B$1:$F$126,3,0)</f>
        <v>#ERROR!</v>
      </c>
      <c r="H347" s="13" t="str">
        <f>VLOOKUP(A347,[1]Hoja1!$B$1:$F$126,2,0)</f>
        <v>#ERROR!</v>
      </c>
      <c r="I347" s="13" t="str">
        <f t="shared" si="482"/>
        <v>#ERROR!</v>
      </c>
      <c r="J347" s="13">
        <v>0.0</v>
      </c>
      <c r="K347" s="13">
        <f t="shared" ref="K347:K348" si="488">+D347-R347</f>
        <v>0</v>
      </c>
      <c r="L347" s="13" t="str">
        <f>VLOOKUP(A347,[1]Hoja1!$B$1:$F$126,5,0)</f>
        <v>#ERROR!</v>
      </c>
      <c r="M347" s="11" t="str">
        <f>VLOOKUP(A347,[1]Hoja1!$B$1:$F$126,4,0)</f>
        <v>#ERROR!</v>
      </c>
      <c r="N347" s="13"/>
      <c r="O347" s="13">
        <f t="shared" si="484"/>
        <v>37283</v>
      </c>
      <c r="P347" s="11"/>
      <c r="Q347" s="13">
        <f t="shared" ref="Q347:Q348" si="489">+K347+R347</f>
        <v>37283</v>
      </c>
      <c r="R347" s="13">
        <f t="shared" ref="R347:R348" si="490">+ROUND(O347,0)</f>
        <v>37283</v>
      </c>
      <c r="S347" s="11" t="str">
        <f t="shared" si="487"/>
        <v/>
      </c>
    </row>
    <row r="348" ht="15.75" customHeight="1" outlineLevel="2">
      <c r="A348" s="11" t="s">
        <v>161</v>
      </c>
      <c r="B348" s="12" t="s">
        <v>42</v>
      </c>
      <c r="C348" s="11" t="s">
        <v>43</v>
      </c>
      <c r="D348" s="13">
        <v>36575.54</v>
      </c>
      <c r="E348" s="13">
        <v>1041.65</v>
      </c>
      <c r="F348" s="13">
        <f>+D348/D349</f>
        <v>0.0007801344755</v>
      </c>
      <c r="G348" s="13" t="str">
        <f>VLOOKUP(A348,[1]Hoja1!$B$1:$F$126,3,0)</f>
        <v>#ERROR!</v>
      </c>
      <c r="H348" s="13" t="str">
        <f>VLOOKUP(A348,[1]Hoja1!$B$1:$F$126,2,0)</f>
        <v>#ERROR!</v>
      </c>
      <c r="I348" s="13" t="str">
        <f t="shared" si="482"/>
        <v>#ERROR!</v>
      </c>
      <c r="J348" s="13">
        <v>0.0</v>
      </c>
      <c r="K348" s="13">
        <f t="shared" si="488"/>
        <v>-0.46</v>
      </c>
      <c r="L348" s="13" t="str">
        <f>VLOOKUP(A348,[1]Hoja1!$B$1:$F$126,5,0)</f>
        <v>#ERROR!</v>
      </c>
      <c r="M348" s="11" t="str">
        <f>VLOOKUP(A348,[1]Hoja1!$B$1:$F$126,4,0)</f>
        <v>#ERROR!</v>
      </c>
      <c r="N348" s="13"/>
      <c r="O348" s="13">
        <f t="shared" si="484"/>
        <v>36575.54</v>
      </c>
      <c r="P348" s="11"/>
      <c r="Q348" s="13">
        <f t="shared" si="489"/>
        <v>36575.54</v>
      </c>
      <c r="R348" s="13">
        <f t="shared" si="490"/>
        <v>36576</v>
      </c>
      <c r="S348" s="11" t="str">
        <f t="shared" si="487"/>
        <v/>
      </c>
    </row>
    <row r="349" ht="15.75" customHeight="1" outlineLevel="1">
      <c r="A349" s="14" t="s">
        <v>162</v>
      </c>
      <c r="B349" s="12"/>
      <c r="C349" s="11"/>
      <c r="D349" s="13">
        <f t="shared" ref="D349:F349" si="491">SUBTOTAL(9,D345:D348)</f>
        <v>46883635</v>
      </c>
      <c r="E349" s="13">
        <f t="shared" si="491"/>
        <v>1335223</v>
      </c>
      <c r="F349" s="13">
        <f t="shared" si="491"/>
        <v>1</v>
      </c>
      <c r="G349" s="13"/>
      <c r="H349" s="13"/>
      <c r="I349" s="13"/>
      <c r="J349" s="13">
        <f t="shared" ref="J349:L349" si="492">SUBTOTAL(9,J345:J348)</f>
        <v>0</v>
      </c>
      <c r="K349" s="13">
        <f t="shared" si="492"/>
        <v>0.000000003572495189</v>
      </c>
      <c r="L349" s="13" t="str">
        <f t="shared" si="492"/>
        <v>#ERROR!</v>
      </c>
      <c r="M349" s="11"/>
      <c r="N349" s="13"/>
      <c r="O349" s="13">
        <f t="shared" ref="O349:Q349" si="493">SUBTOTAL(9,O345:O348)</f>
        <v>46883635</v>
      </c>
      <c r="P349" s="11">
        <f t="shared" si="493"/>
        <v>46809776</v>
      </c>
      <c r="Q349" s="13">
        <f t="shared" si="493"/>
        <v>46883635</v>
      </c>
      <c r="R349" s="11"/>
      <c r="S349" s="11">
        <f>SUBTOTAL(9,S345:S348)</f>
        <v>46809776</v>
      </c>
    </row>
    <row r="350" ht="15.75" customHeight="1" outlineLevel="2">
      <c r="A350" s="11" t="s">
        <v>163</v>
      </c>
      <c r="B350" s="12" t="s">
        <v>20</v>
      </c>
      <c r="C350" s="11" t="s">
        <v>21</v>
      </c>
      <c r="D350" s="13">
        <v>737969.48</v>
      </c>
      <c r="E350" s="13">
        <v>1151777.85</v>
      </c>
      <c r="F350" s="13">
        <f>+D350/D355</f>
        <v>0.6398303772</v>
      </c>
      <c r="G350" s="13" t="str">
        <f>VLOOKUP(A350,[1]Hoja1!$B$1:$F$126,3,0)</f>
        <v>#ERROR!</v>
      </c>
      <c r="H350" s="13" t="str">
        <f>VLOOKUP(A350,[1]Hoja1!$B$1:$F$126,2,0)</f>
        <v>#ERROR!</v>
      </c>
      <c r="I350" s="13" t="str">
        <f t="shared" ref="I350:I354" si="494">+G350/11</f>
        <v>#ERROR!</v>
      </c>
      <c r="J350" s="13" t="str">
        <f t="shared" ref="J350:J354" si="495">+F350*I350</f>
        <v>#ERROR!</v>
      </c>
      <c r="K350" s="13">
        <v>0.0</v>
      </c>
      <c r="L350" s="13" t="str">
        <f>VLOOKUP(A350,[1]Hoja1!$B$1:$F$126,5,0)</f>
        <v>#ERROR!</v>
      </c>
      <c r="M350" s="11" t="str">
        <f>VLOOKUP(A350,[1]Hoja1!$B$1:$F$126,4,0)</f>
        <v>#ERROR!</v>
      </c>
      <c r="N350" s="13"/>
      <c r="O350" s="13" t="str">
        <f t="shared" ref="O350:O354" si="496">+D350-J350</f>
        <v>#ERROR!</v>
      </c>
      <c r="P350" s="11" t="str">
        <f>+ROUND(O350,0)</f>
        <v>#ERROR!</v>
      </c>
      <c r="Q350" s="13" t="str">
        <f>+K350+P350</f>
        <v>#ERROR!</v>
      </c>
      <c r="R350" s="11"/>
      <c r="S350" s="11" t="str">
        <f t="shared" ref="S350:S354" si="497">+P350</f>
        <v>#ERROR!</v>
      </c>
    </row>
    <row r="351" ht="15.75" customHeight="1" outlineLevel="2">
      <c r="A351" s="11" t="s">
        <v>163</v>
      </c>
      <c r="B351" s="12" t="s">
        <v>32</v>
      </c>
      <c r="C351" s="11" t="s">
        <v>33</v>
      </c>
      <c r="D351" s="13">
        <v>4826.22</v>
      </c>
      <c r="E351" s="13">
        <v>7532.47</v>
      </c>
      <c r="F351" s="13">
        <f>+D351/D355</f>
        <v>0.00418440362</v>
      </c>
      <c r="G351" s="13" t="str">
        <f>VLOOKUP(A351,[1]Hoja1!$B$1:$F$126,3,0)</f>
        <v>#ERROR!</v>
      </c>
      <c r="H351" s="13" t="str">
        <f>VLOOKUP(A351,[1]Hoja1!$B$1:$F$126,2,0)</f>
        <v>#ERROR!</v>
      </c>
      <c r="I351" s="13" t="str">
        <f t="shared" si="494"/>
        <v>#ERROR!</v>
      </c>
      <c r="J351" s="13" t="str">
        <f t="shared" si="495"/>
        <v>#ERROR!</v>
      </c>
      <c r="K351" s="13">
        <v>0.0</v>
      </c>
      <c r="L351" s="13" t="str">
        <f>VLOOKUP(A351,[1]Hoja1!$B$1:$F$126,5,0)</f>
        <v>#ERROR!</v>
      </c>
      <c r="M351" s="11" t="str">
        <f>VLOOKUP(A351,[1]Hoja1!$B$1:$F$126,4,0)</f>
        <v>#ERROR!</v>
      </c>
      <c r="N351" s="13"/>
      <c r="O351" s="13" t="str">
        <f t="shared" si="496"/>
        <v>#ERROR!</v>
      </c>
      <c r="P351" s="11"/>
      <c r="Q351" s="13" t="str">
        <f t="shared" ref="Q351:Q353" si="498">+K351+R351</f>
        <v>#ERROR!</v>
      </c>
      <c r="R351" s="11" t="str">
        <f t="shared" ref="R351:R353" si="499">+ROUND(O351,0)</f>
        <v>#ERROR!</v>
      </c>
      <c r="S351" s="11" t="str">
        <f t="shared" si="497"/>
        <v/>
      </c>
    </row>
    <row r="352" ht="15.75" customHeight="1" outlineLevel="2">
      <c r="A352" s="11" t="s">
        <v>163</v>
      </c>
      <c r="B352" s="12" t="s">
        <v>36</v>
      </c>
      <c r="C352" s="11" t="s">
        <v>37</v>
      </c>
      <c r="D352" s="13">
        <v>121.72</v>
      </c>
      <c r="E352" s="13">
        <v>189.97</v>
      </c>
      <c r="F352" s="13">
        <f>+D352/D355</f>
        <v>0.0001055330276</v>
      </c>
      <c r="G352" s="13" t="str">
        <f>VLOOKUP(A352,[1]Hoja1!$B$1:$F$126,3,0)</f>
        <v>#ERROR!</v>
      </c>
      <c r="H352" s="13" t="str">
        <f>VLOOKUP(A352,[1]Hoja1!$B$1:$F$126,2,0)</f>
        <v>#ERROR!</v>
      </c>
      <c r="I352" s="13" t="str">
        <f t="shared" si="494"/>
        <v>#ERROR!</v>
      </c>
      <c r="J352" s="13" t="str">
        <f t="shared" si="495"/>
        <v>#ERROR!</v>
      </c>
      <c r="K352" s="13">
        <v>0.0</v>
      </c>
      <c r="L352" s="13" t="str">
        <f>VLOOKUP(A352,[1]Hoja1!$B$1:$F$126,5,0)</f>
        <v>#ERROR!</v>
      </c>
      <c r="M352" s="11" t="str">
        <f>VLOOKUP(A352,[1]Hoja1!$B$1:$F$126,4,0)</f>
        <v>#ERROR!</v>
      </c>
      <c r="N352" s="13"/>
      <c r="O352" s="13" t="str">
        <f t="shared" si="496"/>
        <v>#ERROR!</v>
      </c>
      <c r="P352" s="11"/>
      <c r="Q352" s="13" t="str">
        <f t="shared" si="498"/>
        <v>#ERROR!</v>
      </c>
      <c r="R352" s="11" t="str">
        <f t="shared" si="499"/>
        <v>#ERROR!</v>
      </c>
      <c r="S352" s="11" t="str">
        <f t="shared" si="497"/>
        <v/>
      </c>
    </row>
    <row r="353" ht="15.75" customHeight="1" outlineLevel="2">
      <c r="A353" s="11" t="s">
        <v>163</v>
      </c>
      <c r="B353" s="12" t="s">
        <v>42</v>
      </c>
      <c r="C353" s="11" t="s">
        <v>43</v>
      </c>
      <c r="D353" s="13">
        <v>2403.95</v>
      </c>
      <c r="E353" s="13">
        <v>3751.95</v>
      </c>
      <c r="F353" s="13">
        <f>+D353/D355</f>
        <v>0.002084259955</v>
      </c>
      <c r="G353" s="13" t="str">
        <f>VLOOKUP(A353,[1]Hoja1!$B$1:$F$126,3,0)</f>
        <v>#ERROR!</v>
      </c>
      <c r="H353" s="13" t="str">
        <f>VLOOKUP(A353,[1]Hoja1!$B$1:$F$126,2,0)</f>
        <v>#ERROR!</v>
      </c>
      <c r="I353" s="13" t="str">
        <f t="shared" si="494"/>
        <v>#ERROR!</v>
      </c>
      <c r="J353" s="13" t="str">
        <f t="shared" si="495"/>
        <v>#ERROR!</v>
      </c>
      <c r="K353" s="13">
        <v>0.0</v>
      </c>
      <c r="L353" s="13" t="str">
        <f>VLOOKUP(A353,[1]Hoja1!$B$1:$F$126,5,0)</f>
        <v>#ERROR!</v>
      </c>
      <c r="M353" s="11" t="str">
        <f>VLOOKUP(A353,[1]Hoja1!$B$1:$F$126,4,0)</f>
        <v>#ERROR!</v>
      </c>
      <c r="N353" s="13"/>
      <c r="O353" s="13" t="str">
        <f t="shared" si="496"/>
        <v>#ERROR!</v>
      </c>
      <c r="P353" s="11"/>
      <c r="Q353" s="13" t="str">
        <f t="shared" si="498"/>
        <v>#ERROR!</v>
      </c>
      <c r="R353" s="11" t="str">
        <f t="shared" si="499"/>
        <v>#ERROR!</v>
      </c>
      <c r="S353" s="11" t="str">
        <f t="shared" si="497"/>
        <v/>
      </c>
    </row>
    <row r="354" ht="15.75" customHeight="1" outlineLevel="2">
      <c r="A354" s="11" t="s">
        <v>163</v>
      </c>
      <c r="B354" s="12" t="s">
        <v>60</v>
      </c>
      <c r="C354" s="11" t="s">
        <v>61</v>
      </c>
      <c r="D354" s="13">
        <v>408061.63</v>
      </c>
      <c r="E354" s="13">
        <v>636877.76</v>
      </c>
      <c r="F354" s="13">
        <f>+D354/D355</f>
        <v>0.3537954262</v>
      </c>
      <c r="G354" s="13" t="str">
        <f>VLOOKUP(A354,[1]Hoja1!$B$1:$F$126,3,0)</f>
        <v>#ERROR!</v>
      </c>
      <c r="H354" s="13" t="str">
        <f>VLOOKUP(A354,[1]Hoja1!$B$1:$F$126,2,0)</f>
        <v>#ERROR!</v>
      </c>
      <c r="I354" s="13" t="str">
        <f t="shared" si="494"/>
        <v>#ERROR!</v>
      </c>
      <c r="J354" s="13" t="str">
        <f t="shared" si="495"/>
        <v>#ERROR!</v>
      </c>
      <c r="K354" s="13">
        <v>0.0</v>
      </c>
      <c r="L354" s="13" t="str">
        <f>VLOOKUP(A354,[1]Hoja1!$B$1:$F$126,5,0)</f>
        <v>#ERROR!</v>
      </c>
      <c r="M354" s="11" t="str">
        <f>VLOOKUP(A354,[1]Hoja1!$B$1:$F$126,4,0)</f>
        <v>#ERROR!</v>
      </c>
      <c r="N354" s="13"/>
      <c r="O354" s="13" t="str">
        <f t="shared" si="496"/>
        <v>#ERROR!</v>
      </c>
      <c r="P354" s="11" t="str">
        <f>+ROUND(O354,0)</f>
        <v>#ERROR!</v>
      </c>
      <c r="Q354" s="13" t="str">
        <f>+K354+P354</f>
        <v>#ERROR!</v>
      </c>
      <c r="R354" s="11"/>
      <c r="S354" s="11" t="str">
        <f t="shared" si="497"/>
        <v>#ERROR!</v>
      </c>
    </row>
    <row r="355" ht="15.75" customHeight="1" outlineLevel="1">
      <c r="A355" s="14" t="s">
        <v>164</v>
      </c>
      <c r="B355" s="12"/>
      <c r="C355" s="11"/>
      <c r="D355" s="13">
        <f t="shared" ref="D355:F355" si="500">SUBTOTAL(9,D350:D354)</f>
        <v>1153383</v>
      </c>
      <c r="E355" s="13">
        <f t="shared" si="500"/>
        <v>1800130</v>
      </c>
      <c r="F355" s="13">
        <f t="shared" si="500"/>
        <v>1</v>
      </c>
      <c r="G355" s="13"/>
      <c r="H355" s="13"/>
      <c r="I355" s="13"/>
      <c r="J355" s="13" t="str">
        <f>SUBTOTAL(9,J350:J354)</f>
        <v>#ERROR!</v>
      </c>
      <c r="K355" s="13">
        <v>0.0</v>
      </c>
      <c r="L355" s="13" t="str">
        <f>SUBTOTAL(9,L350:L354)</f>
        <v>#ERROR!</v>
      </c>
      <c r="M355" s="11"/>
      <c r="N355" s="13"/>
      <c r="O355" s="13" t="str">
        <f t="shared" ref="O355:Q355" si="501">SUBTOTAL(9,O350:O354)</f>
        <v>#ERROR!</v>
      </c>
      <c r="P355" s="11" t="str">
        <f t="shared" si="501"/>
        <v>#ERROR!</v>
      </c>
      <c r="Q355" s="13" t="str">
        <f t="shared" si="501"/>
        <v>#ERROR!</v>
      </c>
      <c r="R355" s="11"/>
      <c r="S355" s="11" t="str">
        <f>SUBTOTAL(9,S350:S354)</f>
        <v>#ERROR!</v>
      </c>
    </row>
    <row r="356" ht="15.75" customHeight="1" outlineLevel="2">
      <c r="A356" s="11" t="s">
        <v>165</v>
      </c>
      <c r="B356" s="12" t="s">
        <v>20</v>
      </c>
      <c r="C356" s="11" t="s">
        <v>21</v>
      </c>
      <c r="D356" s="13">
        <v>4633630.53</v>
      </c>
      <c r="E356" s="13">
        <v>1253402.96</v>
      </c>
      <c r="F356" s="13">
        <f>+D356/D360</f>
        <v>0.7200312106</v>
      </c>
      <c r="G356" s="13" t="str">
        <f>VLOOKUP(A356,[1]Hoja1!$B$1:$F$126,3,0)</f>
        <v>#ERROR!</v>
      </c>
      <c r="H356" s="13" t="str">
        <f>VLOOKUP(A356,[1]Hoja1!$B$1:$F$126,2,0)</f>
        <v>#ERROR!</v>
      </c>
      <c r="I356" s="13" t="str">
        <f t="shared" ref="I356:I359" si="502">+G356/11</f>
        <v>#ERROR!</v>
      </c>
      <c r="J356" s="13">
        <v>0.0</v>
      </c>
      <c r="K356" s="13">
        <f t="shared" ref="K356:K357" si="503">+D356-P356</f>
        <v>-0.4699999997</v>
      </c>
      <c r="L356" s="13" t="str">
        <f>VLOOKUP(A356,[1]Hoja1!$B$1:$F$126,5,0)</f>
        <v>#ERROR!</v>
      </c>
      <c r="M356" s="11" t="str">
        <f>VLOOKUP(A356,[1]Hoja1!$B$1:$F$126,4,0)</f>
        <v>#ERROR!</v>
      </c>
      <c r="N356" s="13"/>
      <c r="O356" s="13">
        <f t="shared" ref="O356:O359" si="504">+D356-J356</f>
        <v>4633630.53</v>
      </c>
      <c r="P356" s="13">
        <f t="shared" ref="P356:P357" si="505">+ROUND(O356,0)</f>
        <v>4633631</v>
      </c>
      <c r="Q356" s="13">
        <f t="shared" ref="Q356:Q357" si="506">+K356+P356</f>
        <v>4633630.53</v>
      </c>
      <c r="R356" s="11"/>
      <c r="S356" s="13">
        <f t="shared" ref="S356:S359" si="507">+P356</f>
        <v>4633631</v>
      </c>
    </row>
    <row r="357" ht="15.75" customHeight="1" outlineLevel="2">
      <c r="A357" s="11" t="s">
        <v>165</v>
      </c>
      <c r="B357" s="12" t="s">
        <v>46</v>
      </c>
      <c r="C357" s="11" t="s">
        <v>47</v>
      </c>
      <c r="D357" s="13">
        <v>1716560.2</v>
      </c>
      <c r="E357" s="13">
        <v>464331.73</v>
      </c>
      <c r="F357" s="13">
        <f>+D357/D360</f>
        <v>0.2667404988</v>
      </c>
      <c r="G357" s="13" t="str">
        <f>VLOOKUP(A357,[1]Hoja1!$B$1:$F$126,3,0)</f>
        <v>#ERROR!</v>
      </c>
      <c r="H357" s="13" t="str">
        <f>VLOOKUP(A357,[1]Hoja1!$B$1:$F$126,2,0)</f>
        <v>#ERROR!</v>
      </c>
      <c r="I357" s="13" t="str">
        <f t="shared" si="502"/>
        <v>#ERROR!</v>
      </c>
      <c r="J357" s="13">
        <v>0.0</v>
      </c>
      <c r="K357" s="13">
        <f t="shared" si="503"/>
        <v>0.2</v>
      </c>
      <c r="L357" s="13" t="str">
        <f>VLOOKUP(A357,[1]Hoja1!$B$1:$F$126,5,0)</f>
        <v>#ERROR!</v>
      </c>
      <c r="M357" s="11" t="str">
        <f>VLOOKUP(A357,[1]Hoja1!$B$1:$F$126,4,0)</f>
        <v>#ERROR!</v>
      </c>
      <c r="N357" s="13"/>
      <c r="O357" s="13">
        <f t="shared" si="504"/>
        <v>1716560.2</v>
      </c>
      <c r="P357" s="13">
        <f t="shared" si="505"/>
        <v>1716560</v>
      </c>
      <c r="Q357" s="13">
        <f t="shared" si="506"/>
        <v>1716560.2</v>
      </c>
      <c r="R357" s="11"/>
      <c r="S357" s="13">
        <f t="shared" si="507"/>
        <v>1716560</v>
      </c>
    </row>
    <row r="358" ht="15.75" customHeight="1" outlineLevel="2">
      <c r="A358" s="11" t="s">
        <v>165</v>
      </c>
      <c r="B358" s="12" t="s">
        <v>32</v>
      </c>
      <c r="C358" s="11" t="s">
        <v>33</v>
      </c>
      <c r="D358" s="13">
        <v>69386.36</v>
      </c>
      <c r="E358" s="13">
        <v>18769.1</v>
      </c>
      <c r="F358" s="13">
        <f>+D358/D360</f>
        <v>0.01078211663</v>
      </c>
      <c r="G358" s="13" t="str">
        <f>VLOOKUP(A358,[1]Hoja1!$B$1:$F$126,3,0)</f>
        <v>#ERROR!</v>
      </c>
      <c r="H358" s="13" t="str">
        <f>VLOOKUP(A358,[1]Hoja1!$B$1:$F$126,2,0)</f>
        <v>#ERROR!</v>
      </c>
      <c r="I358" s="13" t="str">
        <f t="shared" si="502"/>
        <v>#ERROR!</v>
      </c>
      <c r="J358" s="13">
        <v>0.0</v>
      </c>
      <c r="K358" s="13">
        <f t="shared" ref="K358:K359" si="508">+D358-R358</f>
        <v>0.36</v>
      </c>
      <c r="L358" s="13" t="str">
        <f>VLOOKUP(A358,[1]Hoja1!$B$1:$F$126,5,0)</f>
        <v>#ERROR!</v>
      </c>
      <c r="M358" s="11" t="str">
        <f>VLOOKUP(A358,[1]Hoja1!$B$1:$F$126,4,0)</f>
        <v>#ERROR!</v>
      </c>
      <c r="N358" s="13"/>
      <c r="O358" s="13">
        <f t="shared" si="504"/>
        <v>69386.36</v>
      </c>
      <c r="P358" s="11"/>
      <c r="Q358" s="13">
        <f t="shared" ref="Q358:Q359" si="509">+K358+R358</f>
        <v>69386.36</v>
      </c>
      <c r="R358" s="13">
        <f t="shared" ref="R358:R359" si="510">+ROUND(O358,0)</f>
        <v>69386</v>
      </c>
      <c r="S358" s="11" t="str">
        <f t="shared" si="507"/>
        <v/>
      </c>
    </row>
    <row r="359" ht="15.75" customHeight="1" outlineLevel="2">
      <c r="A359" s="11" t="s">
        <v>165</v>
      </c>
      <c r="B359" s="12" t="s">
        <v>42</v>
      </c>
      <c r="C359" s="11" t="s">
        <v>43</v>
      </c>
      <c r="D359" s="13">
        <v>15741.91</v>
      </c>
      <c r="E359" s="13">
        <v>4258.21</v>
      </c>
      <c r="F359" s="13">
        <f>+D359/D360</f>
        <v>0.002446173997</v>
      </c>
      <c r="G359" s="13" t="str">
        <f>VLOOKUP(A359,[1]Hoja1!$B$1:$F$126,3,0)</f>
        <v>#ERROR!</v>
      </c>
      <c r="H359" s="13" t="str">
        <f>VLOOKUP(A359,[1]Hoja1!$B$1:$F$126,2,0)</f>
        <v>#ERROR!</v>
      </c>
      <c r="I359" s="13" t="str">
        <f t="shared" si="502"/>
        <v>#ERROR!</v>
      </c>
      <c r="J359" s="13">
        <v>0.0</v>
      </c>
      <c r="K359" s="13">
        <f t="shared" si="508"/>
        <v>-0.09</v>
      </c>
      <c r="L359" s="13" t="str">
        <f>VLOOKUP(A359,[1]Hoja1!$B$1:$F$126,5,0)</f>
        <v>#ERROR!</v>
      </c>
      <c r="M359" s="11" t="str">
        <f>VLOOKUP(A359,[1]Hoja1!$B$1:$F$126,4,0)</f>
        <v>#ERROR!</v>
      </c>
      <c r="N359" s="13"/>
      <c r="O359" s="13">
        <f t="shared" si="504"/>
        <v>15741.91</v>
      </c>
      <c r="P359" s="11"/>
      <c r="Q359" s="13">
        <f t="shared" si="509"/>
        <v>15741.91</v>
      </c>
      <c r="R359" s="13">
        <f t="shared" si="510"/>
        <v>15742</v>
      </c>
      <c r="S359" s="11" t="str">
        <f t="shared" si="507"/>
        <v/>
      </c>
    </row>
    <row r="360" ht="15.75" customHeight="1" outlineLevel="1">
      <c r="A360" s="14" t="s">
        <v>166</v>
      </c>
      <c r="B360" s="12"/>
      <c r="C360" s="11"/>
      <c r="D360" s="13">
        <f t="shared" ref="D360:F360" si="511">SUBTOTAL(9,D356:D359)</f>
        <v>6435319</v>
      </c>
      <c r="E360" s="13">
        <f t="shared" si="511"/>
        <v>1740762</v>
      </c>
      <c r="F360" s="13">
        <f t="shared" si="511"/>
        <v>1</v>
      </c>
      <c r="G360" s="13"/>
      <c r="H360" s="13"/>
      <c r="I360" s="13"/>
      <c r="J360" s="13">
        <f t="shared" ref="J360:L360" si="512">SUBTOTAL(9,J356:J359)</f>
        <v>0</v>
      </c>
      <c r="K360" s="13">
        <f t="shared" si="512"/>
        <v>0.0000000002146407496</v>
      </c>
      <c r="L360" s="13" t="str">
        <f t="shared" si="512"/>
        <v>#ERROR!</v>
      </c>
      <c r="M360" s="11"/>
      <c r="N360" s="13"/>
      <c r="O360" s="13">
        <f t="shared" ref="O360:Q360" si="513">SUBTOTAL(9,O356:O359)</f>
        <v>6435319</v>
      </c>
      <c r="P360" s="11">
        <f t="shared" si="513"/>
        <v>6350191</v>
      </c>
      <c r="Q360" s="13">
        <f t="shared" si="513"/>
        <v>6435319</v>
      </c>
      <c r="R360" s="11"/>
      <c r="S360" s="11">
        <f>SUBTOTAL(9,S356:S359)</f>
        <v>6350191</v>
      </c>
    </row>
    <row r="361" ht="15.75" customHeight="1" outlineLevel="2">
      <c r="A361" s="11" t="s">
        <v>167</v>
      </c>
      <c r="B361" s="12" t="s">
        <v>20</v>
      </c>
      <c r="C361" s="11" t="s">
        <v>21</v>
      </c>
      <c r="D361" s="13">
        <v>8303555.89</v>
      </c>
      <c r="E361" s="13">
        <v>1.371704411E7</v>
      </c>
      <c r="F361" s="13">
        <f>+D361/D368</f>
        <v>0.8373367164</v>
      </c>
      <c r="G361" s="13" t="str">
        <f>VLOOKUP(A361,[1]Hoja1!$B$1:$F$126,3,0)</f>
        <v>#ERROR!</v>
      </c>
      <c r="H361" s="13" t="str">
        <f>VLOOKUP(A361,[1]Hoja1!$B$1:$F$126,2,0)</f>
        <v>#ERROR!</v>
      </c>
      <c r="I361" s="13" t="str">
        <f t="shared" ref="I361:I367" si="514">+G361/11</f>
        <v>#ERROR!</v>
      </c>
      <c r="J361" s="13" t="str">
        <f t="shared" ref="J361:J367" si="515">+F361*I361</f>
        <v>#ERROR!</v>
      </c>
      <c r="K361" s="13">
        <v>0.0</v>
      </c>
      <c r="L361" s="13" t="str">
        <f>VLOOKUP(A361,[1]Hoja1!$B$1:$F$126,5,0)</f>
        <v>#ERROR!</v>
      </c>
      <c r="M361" s="11" t="str">
        <f>VLOOKUP(A361,[1]Hoja1!$B$1:$F$126,4,0)</f>
        <v>#ERROR!</v>
      </c>
      <c r="N361" s="13"/>
      <c r="O361" s="13" t="str">
        <f t="shared" ref="O361:O367" si="516">+D361-J361</f>
        <v>#ERROR!</v>
      </c>
      <c r="P361" s="11" t="str">
        <f t="shared" ref="P361:P362" si="517">+ROUND(O361,0)</f>
        <v>#ERROR!</v>
      </c>
      <c r="Q361" s="13" t="str">
        <f t="shared" ref="Q361:Q362" si="518">+K361+P361</f>
        <v>#ERROR!</v>
      </c>
      <c r="R361" s="11"/>
      <c r="S361" s="11" t="str">
        <f t="shared" ref="S361:S367" si="519">+P361</f>
        <v>#ERROR!</v>
      </c>
    </row>
    <row r="362" ht="15.75" customHeight="1" outlineLevel="2">
      <c r="A362" s="11" t="s">
        <v>167</v>
      </c>
      <c r="B362" s="12" t="s">
        <v>46</v>
      </c>
      <c r="C362" s="11" t="s">
        <v>47</v>
      </c>
      <c r="D362" s="13">
        <v>1533364.31</v>
      </c>
      <c r="E362" s="13">
        <v>2533038.38</v>
      </c>
      <c r="F362" s="13">
        <f>+D362/D368</f>
        <v>0.1546255909</v>
      </c>
      <c r="G362" s="13" t="str">
        <f>VLOOKUP(A362,[1]Hoja1!$B$1:$F$126,3,0)</f>
        <v>#ERROR!</v>
      </c>
      <c r="H362" s="13" t="str">
        <f>VLOOKUP(A362,[1]Hoja1!$B$1:$F$126,2,0)</f>
        <v>#ERROR!</v>
      </c>
      <c r="I362" s="13" t="str">
        <f t="shared" si="514"/>
        <v>#ERROR!</v>
      </c>
      <c r="J362" s="13" t="str">
        <f t="shared" si="515"/>
        <v>#ERROR!</v>
      </c>
      <c r="K362" s="13">
        <v>0.0</v>
      </c>
      <c r="L362" s="13" t="str">
        <f>VLOOKUP(A362,[1]Hoja1!$B$1:$F$126,5,0)</f>
        <v>#ERROR!</v>
      </c>
      <c r="M362" s="11" t="str">
        <f>VLOOKUP(A362,[1]Hoja1!$B$1:$F$126,4,0)</f>
        <v>#ERROR!</v>
      </c>
      <c r="N362" s="13"/>
      <c r="O362" s="13" t="str">
        <f t="shared" si="516"/>
        <v>#ERROR!</v>
      </c>
      <c r="P362" s="11" t="str">
        <f t="shared" si="517"/>
        <v>#ERROR!</v>
      </c>
      <c r="Q362" s="13" t="str">
        <f t="shared" si="518"/>
        <v>#ERROR!</v>
      </c>
      <c r="R362" s="11"/>
      <c r="S362" s="11" t="str">
        <f t="shared" si="519"/>
        <v>#ERROR!</v>
      </c>
    </row>
    <row r="363" ht="15.75" customHeight="1" outlineLevel="2">
      <c r="A363" s="11" t="s">
        <v>167</v>
      </c>
      <c r="B363" s="12" t="s">
        <v>30</v>
      </c>
      <c r="C363" s="11" t="s">
        <v>31</v>
      </c>
      <c r="D363" s="13">
        <v>6837.41</v>
      </c>
      <c r="E363" s="13">
        <v>11295.05</v>
      </c>
      <c r="F363" s="13">
        <f>+D363/D368</f>
        <v>0.0006894894806</v>
      </c>
      <c r="G363" s="13" t="str">
        <f>VLOOKUP(A363,[1]Hoja1!$B$1:$F$126,3,0)</f>
        <v>#ERROR!</v>
      </c>
      <c r="H363" s="13" t="str">
        <f>VLOOKUP(A363,[1]Hoja1!$B$1:$F$126,2,0)</f>
        <v>#ERROR!</v>
      </c>
      <c r="I363" s="13" t="str">
        <f t="shared" si="514"/>
        <v>#ERROR!</v>
      </c>
      <c r="J363" s="13" t="str">
        <f t="shared" si="515"/>
        <v>#ERROR!</v>
      </c>
      <c r="K363" s="13">
        <v>0.0</v>
      </c>
      <c r="L363" s="13" t="str">
        <f>VLOOKUP(A363,[1]Hoja1!$B$1:$F$126,5,0)</f>
        <v>#ERROR!</v>
      </c>
      <c r="M363" s="11" t="str">
        <f>VLOOKUP(A363,[1]Hoja1!$B$1:$F$126,4,0)</f>
        <v>#ERROR!</v>
      </c>
      <c r="N363" s="13"/>
      <c r="O363" s="13" t="str">
        <f t="shared" si="516"/>
        <v>#ERROR!</v>
      </c>
      <c r="P363" s="11"/>
      <c r="Q363" s="13" t="str">
        <f t="shared" ref="Q363:Q366" si="520">+K363+R363</f>
        <v>#ERROR!</v>
      </c>
      <c r="R363" s="11" t="str">
        <f t="shared" ref="R363:R366" si="521">+ROUND(O363,0)</f>
        <v>#ERROR!</v>
      </c>
      <c r="S363" s="11" t="str">
        <f t="shared" si="519"/>
        <v/>
      </c>
    </row>
    <row r="364" ht="15.75" customHeight="1" outlineLevel="2">
      <c r="A364" s="11" t="s">
        <v>167</v>
      </c>
      <c r="B364" s="12" t="s">
        <v>32</v>
      </c>
      <c r="C364" s="11" t="s">
        <v>33</v>
      </c>
      <c r="D364" s="13">
        <v>7823.85</v>
      </c>
      <c r="E364" s="13">
        <v>12924.6</v>
      </c>
      <c r="F364" s="13">
        <f>+D364/D368</f>
        <v>0.0007889628197</v>
      </c>
      <c r="G364" s="13" t="str">
        <f>VLOOKUP(A364,[1]Hoja1!$B$1:$F$126,3,0)</f>
        <v>#ERROR!</v>
      </c>
      <c r="H364" s="13" t="str">
        <f>VLOOKUP(A364,[1]Hoja1!$B$1:$F$126,2,0)</f>
        <v>#ERROR!</v>
      </c>
      <c r="I364" s="13" t="str">
        <f t="shared" si="514"/>
        <v>#ERROR!</v>
      </c>
      <c r="J364" s="13" t="str">
        <f t="shared" si="515"/>
        <v>#ERROR!</v>
      </c>
      <c r="K364" s="13">
        <v>0.0</v>
      </c>
      <c r="L364" s="13" t="str">
        <f>VLOOKUP(A364,[1]Hoja1!$B$1:$F$126,5,0)</f>
        <v>#ERROR!</v>
      </c>
      <c r="M364" s="11" t="str">
        <f>VLOOKUP(A364,[1]Hoja1!$B$1:$F$126,4,0)</f>
        <v>#ERROR!</v>
      </c>
      <c r="N364" s="13"/>
      <c r="O364" s="13" t="str">
        <f t="shared" si="516"/>
        <v>#ERROR!</v>
      </c>
      <c r="P364" s="11"/>
      <c r="Q364" s="13" t="str">
        <f t="shared" si="520"/>
        <v>#ERROR!</v>
      </c>
      <c r="R364" s="11" t="str">
        <f t="shared" si="521"/>
        <v>#ERROR!</v>
      </c>
      <c r="S364" s="11" t="str">
        <f t="shared" si="519"/>
        <v/>
      </c>
    </row>
    <row r="365" ht="15.75" customHeight="1" outlineLevel="2">
      <c r="A365" s="11" t="s">
        <v>167</v>
      </c>
      <c r="B365" s="12" t="s">
        <v>34</v>
      </c>
      <c r="C365" s="11" t="s">
        <v>35</v>
      </c>
      <c r="D365" s="13">
        <v>35283.34</v>
      </c>
      <c r="E365" s="13">
        <v>58286.24</v>
      </c>
      <c r="F365" s="13">
        <f>+D365/D368</f>
        <v>0.003557998098</v>
      </c>
      <c r="G365" s="13" t="str">
        <f>VLOOKUP(A365,[1]Hoja1!$B$1:$F$126,3,0)</f>
        <v>#ERROR!</v>
      </c>
      <c r="H365" s="13" t="str">
        <f>VLOOKUP(A365,[1]Hoja1!$B$1:$F$126,2,0)</f>
        <v>#ERROR!</v>
      </c>
      <c r="I365" s="13" t="str">
        <f t="shared" si="514"/>
        <v>#ERROR!</v>
      </c>
      <c r="J365" s="13" t="str">
        <f t="shared" si="515"/>
        <v>#ERROR!</v>
      </c>
      <c r="K365" s="13">
        <v>0.0</v>
      </c>
      <c r="L365" s="13" t="str">
        <f>VLOOKUP(A365,[1]Hoja1!$B$1:$F$126,5,0)</f>
        <v>#ERROR!</v>
      </c>
      <c r="M365" s="11" t="str">
        <f>VLOOKUP(A365,[1]Hoja1!$B$1:$F$126,4,0)</f>
        <v>#ERROR!</v>
      </c>
      <c r="N365" s="13"/>
      <c r="O365" s="13" t="str">
        <f t="shared" si="516"/>
        <v>#ERROR!</v>
      </c>
      <c r="P365" s="11"/>
      <c r="Q365" s="13" t="str">
        <f t="shared" si="520"/>
        <v>#ERROR!</v>
      </c>
      <c r="R365" s="11" t="str">
        <f t="shared" si="521"/>
        <v>#ERROR!</v>
      </c>
      <c r="S365" s="11" t="str">
        <f t="shared" si="519"/>
        <v/>
      </c>
    </row>
    <row r="366" ht="15.75" customHeight="1" outlineLevel="2">
      <c r="A366" s="11" t="s">
        <v>167</v>
      </c>
      <c r="B366" s="12" t="s">
        <v>42</v>
      </c>
      <c r="C366" s="11" t="s">
        <v>43</v>
      </c>
      <c r="D366" s="13">
        <v>29762.2</v>
      </c>
      <c r="E366" s="13">
        <v>49165.62</v>
      </c>
      <c r="F366" s="13">
        <f>+D366/D368</f>
        <v>0.003001242257</v>
      </c>
      <c r="G366" s="13" t="str">
        <f>VLOOKUP(A366,[1]Hoja1!$B$1:$F$126,3,0)</f>
        <v>#ERROR!</v>
      </c>
      <c r="H366" s="13" t="str">
        <f>VLOOKUP(A366,[1]Hoja1!$B$1:$F$126,2,0)</f>
        <v>#ERROR!</v>
      </c>
      <c r="I366" s="13" t="str">
        <f t="shared" si="514"/>
        <v>#ERROR!</v>
      </c>
      <c r="J366" s="13" t="str">
        <f t="shared" si="515"/>
        <v>#ERROR!</v>
      </c>
      <c r="K366" s="13">
        <v>0.0</v>
      </c>
      <c r="L366" s="13" t="str">
        <f>VLOOKUP(A366,[1]Hoja1!$B$1:$F$126,5,0)</f>
        <v>#ERROR!</v>
      </c>
      <c r="M366" s="11" t="str">
        <f>VLOOKUP(A366,[1]Hoja1!$B$1:$F$126,4,0)</f>
        <v>#ERROR!</v>
      </c>
      <c r="N366" s="13"/>
      <c r="O366" s="13" t="str">
        <f t="shared" si="516"/>
        <v>#ERROR!</v>
      </c>
      <c r="P366" s="11"/>
      <c r="Q366" s="13" t="str">
        <f t="shared" si="520"/>
        <v>#ERROR!</v>
      </c>
      <c r="R366" s="11" t="str">
        <f t="shared" si="521"/>
        <v>#ERROR!</v>
      </c>
      <c r="S366" s="11" t="str">
        <f t="shared" si="519"/>
        <v/>
      </c>
    </row>
    <row r="367" ht="15.75" customHeight="1" outlineLevel="2">
      <c r="A367" s="11" t="s">
        <v>167</v>
      </c>
      <c r="B367" s="12" t="s">
        <v>60</v>
      </c>
      <c r="C367" s="11" t="s">
        <v>61</v>
      </c>
      <c r="D367" s="13">
        <v>0.0</v>
      </c>
      <c r="E367" s="13">
        <v>0.0</v>
      </c>
      <c r="F367" s="13">
        <f>+D367/D368</f>
        <v>0</v>
      </c>
      <c r="G367" s="13" t="str">
        <f>VLOOKUP(A367,[1]Hoja1!$B$1:$F$126,3,0)</f>
        <v>#ERROR!</v>
      </c>
      <c r="H367" s="13" t="str">
        <f>VLOOKUP(A367,[1]Hoja1!$B$1:$F$126,2,0)</f>
        <v>#ERROR!</v>
      </c>
      <c r="I367" s="13" t="str">
        <f t="shared" si="514"/>
        <v>#ERROR!</v>
      </c>
      <c r="J367" s="13" t="str">
        <f t="shared" si="515"/>
        <v>#ERROR!</v>
      </c>
      <c r="K367" s="13" t="str">
        <f>+D367-P367</f>
        <v>#ERROR!</v>
      </c>
      <c r="L367" s="13" t="str">
        <f>VLOOKUP(A367,[1]Hoja1!$B$1:$F$126,5,0)</f>
        <v>#ERROR!</v>
      </c>
      <c r="M367" s="11" t="str">
        <f>VLOOKUP(A367,[1]Hoja1!$B$1:$F$126,4,0)</f>
        <v>#ERROR!</v>
      </c>
      <c r="N367" s="13"/>
      <c r="O367" s="13" t="str">
        <f t="shared" si="516"/>
        <v>#ERROR!</v>
      </c>
      <c r="P367" s="11" t="str">
        <f>+ROUND(O367,0)</f>
        <v>#ERROR!</v>
      </c>
      <c r="Q367" s="13" t="str">
        <f>+K367+P367</f>
        <v>#ERROR!</v>
      </c>
      <c r="R367" s="11"/>
      <c r="S367" s="11" t="str">
        <f t="shared" si="519"/>
        <v>#ERROR!</v>
      </c>
    </row>
    <row r="368" ht="15.75" customHeight="1" outlineLevel="1">
      <c r="A368" s="14" t="s">
        <v>168</v>
      </c>
      <c r="B368" s="12"/>
      <c r="C368" s="11"/>
      <c r="D368" s="13">
        <f t="shared" ref="D368:F368" si="522">SUBTOTAL(9,D361:D367)</f>
        <v>9916627</v>
      </c>
      <c r="E368" s="13">
        <f t="shared" si="522"/>
        <v>16381754</v>
      </c>
      <c r="F368" s="13">
        <f t="shared" si="522"/>
        <v>1</v>
      </c>
      <c r="G368" s="13"/>
      <c r="H368" s="13"/>
      <c r="I368" s="13"/>
      <c r="J368" s="13" t="str">
        <f t="shared" ref="J368:L368" si="523">SUBTOTAL(9,J361:J367)</f>
        <v>#ERROR!</v>
      </c>
      <c r="K368" s="13" t="str">
        <f t="shared" si="523"/>
        <v>#ERROR!</v>
      </c>
      <c r="L368" s="13" t="str">
        <f t="shared" si="523"/>
        <v>#ERROR!</v>
      </c>
      <c r="M368" s="11"/>
      <c r="N368" s="13"/>
      <c r="O368" s="13" t="str">
        <f t="shared" ref="O368:Q368" si="524">SUBTOTAL(9,O361:O367)</f>
        <v>#ERROR!</v>
      </c>
      <c r="P368" s="11" t="str">
        <f t="shared" si="524"/>
        <v>#ERROR!</v>
      </c>
      <c r="Q368" s="13" t="str">
        <f t="shared" si="524"/>
        <v>#ERROR!</v>
      </c>
      <c r="R368" s="11"/>
      <c r="S368" s="11" t="str">
        <f>SUBTOTAL(9,S361:S367)</f>
        <v>#ERROR!</v>
      </c>
    </row>
    <row r="369" ht="15.75" customHeight="1" outlineLevel="2">
      <c r="A369" s="11" t="s">
        <v>169</v>
      </c>
      <c r="B369" s="12" t="s">
        <v>20</v>
      </c>
      <c r="C369" s="11" t="s">
        <v>21</v>
      </c>
      <c r="D369" s="13">
        <v>0.0</v>
      </c>
      <c r="E369" s="13">
        <v>725697.5</v>
      </c>
      <c r="F369" s="13"/>
      <c r="G369" s="13" t="str">
        <f>VLOOKUP(A369,[1]Hoja1!$B$1:$F$126,3,0)</f>
        <v>#ERROR!</v>
      </c>
      <c r="H369" s="13" t="str">
        <f>VLOOKUP(A369,[1]Hoja1!$B$1:$F$126,2,0)</f>
        <v>#ERROR!</v>
      </c>
      <c r="I369" s="13" t="str">
        <f t="shared" ref="I369:I371" si="525">+G369/11</f>
        <v>#ERROR!</v>
      </c>
      <c r="J369" s="13" t="str">
        <f t="shared" ref="J369:J371" si="526">+F369*I369</f>
        <v>#ERROR!</v>
      </c>
      <c r="K369" s="13" t="str">
        <f t="shared" ref="K369:K371" si="527">+D369-P369</f>
        <v>#ERROR!</v>
      </c>
      <c r="L369" s="13" t="str">
        <f>VLOOKUP(A369,[1]Hoja1!$B$1:$F$126,5,0)</f>
        <v>#ERROR!</v>
      </c>
      <c r="M369" s="11" t="str">
        <f>VLOOKUP(A369,[1]Hoja1!$B$1:$F$126,4,0)</f>
        <v>#ERROR!</v>
      </c>
      <c r="N369" s="13"/>
      <c r="O369" s="13" t="str">
        <f t="shared" ref="O369:O371" si="528">+D369-J369</f>
        <v>#ERROR!</v>
      </c>
      <c r="P369" s="11" t="str">
        <f t="shared" ref="P369:P371" si="529">+ROUND(O369,0)</f>
        <v>#ERROR!</v>
      </c>
      <c r="Q369" s="13" t="str">
        <f t="shared" ref="Q369:Q371" si="530">+K369+P369</f>
        <v>#ERROR!</v>
      </c>
      <c r="R369" s="11"/>
      <c r="S369" s="11" t="str">
        <f t="shared" ref="S369:S371" si="531">+P369</f>
        <v>#ERROR!</v>
      </c>
    </row>
    <row r="370" ht="15.75" customHeight="1" outlineLevel="2">
      <c r="A370" s="11" t="s">
        <v>169</v>
      </c>
      <c r="B370" s="12" t="s">
        <v>32</v>
      </c>
      <c r="C370" s="11" t="s">
        <v>33</v>
      </c>
      <c r="D370" s="13">
        <v>0.0</v>
      </c>
      <c r="E370" s="13">
        <v>2871.85</v>
      </c>
      <c r="F370" s="13"/>
      <c r="G370" s="13" t="str">
        <f>VLOOKUP(A370,[1]Hoja1!$B$1:$F$126,3,0)</f>
        <v>#ERROR!</v>
      </c>
      <c r="H370" s="13" t="str">
        <f>VLOOKUP(A370,[1]Hoja1!$B$1:$F$126,2,0)</f>
        <v>#ERROR!</v>
      </c>
      <c r="I370" s="13" t="str">
        <f t="shared" si="525"/>
        <v>#ERROR!</v>
      </c>
      <c r="J370" s="13" t="str">
        <f t="shared" si="526"/>
        <v>#ERROR!</v>
      </c>
      <c r="K370" s="13" t="str">
        <f t="shared" si="527"/>
        <v>#ERROR!</v>
      </c>
      <c r="L370" s="13" t="str">
        <f>VLOOKUP(A370,[1]Hoja1!$B$1:$F$126,5,0)</f>
        <v>#ERROR!</v>
      </c>
      <c r="M370" s="11" t="str">
        <f>VLOOKUP(A370,[1]Hoja1!$B$1:$F$126,4,0)</f>
        <v>#ERROR!</v>
      </c>
      <c r="N370" s="13"/>
      <c r="O370" s="13" t="str">
        <f t="shared" si="528"/>
        <v>#ERROR!</v>
      </c>
      <c r="P370" s="11" t="str">
        <f t="shared" si="529"/>
        <v>#ERROR!</v>
      </c>
      <c r="Q370" s="13" t="str">
        <f t="shared" si="530"/>
        <v>#ERROR!</v>
      </c>
      <c r="R370" s="11"/>
      <c r="S370" s="11" t="str">
        <f t="shared" si="531"/>
        <v>#ERROR!</v>
      </c>
    </row>
    <row r="371" ht="15.75" customHeight="1" outlineLevel="2">
      <c r="A371" s="11" t="s">
        <v>169</v>
      </c>
      <c r="B371" s="12" t="s">
        <v>42</v>
      </c>
      <c r="C371" s="11" t="s">
        <v>43</v>
      </c>
      <c r="D371" s="13">
        <v>0.0</v>
      </c>
      <c r="E371" s="13">
        <v>4302.65</v>
      </c>
      <c r="F371" s="13"/>
      <c r="G371" s="13" t="str">
        <f>VLOOKUP(A371,[1]Hoja1!$B$1:$F$126,3,0)</f>
        <v>#ERROR!</v>
      </c>
      <c r="H371" s="13" t="str">
        <f>VLOOKUP(A371,[1]Hoja1!$B$1:$F$126,2,0)</f>
        <v>#ERROR!</v>
      </c>
      <c r="I371" s="13" t="str">
        <f t="shared" si="525"/>
        <v>#ERROR!</v>
      </c>
      <c r="J371" s="13" t="str">
        <f t="shared" si="526"/>
        <v>#ERROR!</v>
      </c>
      <c r="K371" s="13" t="str">
        <f t="shared" si="527"/>
        <v>#ERROR!</v>
      </c>
      <c r="L371" s="13" t="str">
        <f>VLOOKUP(A371,[1]Hoja1!$B$1:$F$126,5,0)</f>
        <v>#ERROR!</v>
      </c>
      <c r="M371" s="11" t="str">
        <f>VLOOKUP(A371,[1]Hoja1!$B$1:$F$126,4,0)</f>
        <v>#ERROR!</v>
      </c>
      <c r="N371" s="13"/>
      <c r="O371" s="13" t="str">
        <f t="shared" si="528"/>
        <v>#ERROR!</v>
      </c>
      <c r="P371" s="11" t="str">
        <f t="shared" si="529"/>
        <v>#ERROR!</v>
      </c>
      <c r="Q371" s="13" t="str">
        <f t="shared" si="530"/>
        <v>#ERROR!</v>
      </c>
      <c r="R371" s="11"/>
      <c r="S371" s="11" t="str">
        <f t="shared" si="531"/>
        <v>#ERROR!</v>
      </c>
    </row>
    <row r="372" ht="15.75" customHeight="1" outlineLevel="1">
      <c r="A372" s="14" t="s">
        <v>170</v>
      </c>
      <c r="B372" s="12"/>
      <c r="C372" s="11"/>
      <c r="D372" s="13">
        <f t="shared" ref="D372:F372" si="532">SUBTOTAL(9,D369:D371)</f>
        <v>0</v>
      </c>
      <c r="E372" s="13">
        <f t="shared" si="532"/>
        <v>732872</v>
      </c>
      <c r="F372" s="13">
        <f t="shared" si="532"/>
        <v>0</v>
      </c>
      <c r="G372" s="13"/>
      <c r="H372" s="13"/>
      <c r="I372" s="13"/>
      <c r="J372" s="13" t="str">
        <f t="shared" ref="J372:L372" si="533">SUBTOTAL(9,J369:J371)</f>
        <v>#ERROR!</v>
      </c>
      <c r="K372" s="13" t="str">
        <f t="shared" si="533"/>
        <v>#ERROR!</v>
      </c>
      <c r="L372" s="13" t="str">
        <f t="shared" si="533"/>
        <v>#ERROR!</v>
      </c>
      <c r="M372" s="11"/>
      <c r="N372" s="13"/>
      <c r="O372" s="13" t="str">
        <f t="shared" ref="O372:Q372" si="534">SUBTOTAL(9,O369:O371)</f>
        <v>#ERROR!</v>
      </c>
      <c r="P372" s="11" t="str">
        <f t="shared" si="534"/>
        <v>#ERROR!</v>
      </c>
      <c r="Q372" s="13" t="str">
        <f t="shared" si="534"/>
        <v>#ERROR!</v>
      </c>
      <c r="R372" s="11"/>
      <c r="S372" s="11" t="str">
        <f>SUBTOTAL(9,S369:S371)</f>
        <v>#ERROR!</v>
      </c>
    </row>
    <row r="373" ht="15.75" customHeight="1" outlineLevel="2">
      <c r="A373" s="11" t="s">
        <v>171</v>
      </c>
      <c r="B373" s="12" t="s">
        <v>20</v>
      </c>
      <c r="C373" s="11" t="s">
        <v>21</v>
      </c>
      <c r="D373" s="13">
        <v>2.176311876E7</v>
      </c>
      <c r="E373" s="13">
        <v>839795.29</v>
      </c>
      <c r="F373" s="13">
        <f>+D373/D378</f>
        <v>0.7450013248</v>
      </c>
      <c r="G373" s="13" t="str">
        <f>VLOOKUP(A373,[1]Hoja1!$B$1:$F$126,3,0)</f>
        <v>#ERROR!</v>
      </c>
      <c r="H373" s="13" t="str">
        <f>VLOOKUP(A373,[1]Hoja1!$B$1:$F$126,2,0)</f>
        <v>#ERROR!</v>
      </c>
      <c r="I373" s="13" t="str">
        <f t="shared" ref="I373:I377" si="535">+G373/11</f>
        <v>#ERROR!</v>
      </c>
      <c r="J373" s="13">
        <v>0.0</v>
      </c>
      <c r="K373" s="13">
        <f t="shared" ref="K373:K374" si="536">+D373-P373</f>
        <v>-0.2399999984</v>
      </c>
      <c r="L373" s="13" t="str">
        <f>VLOOKUP(A373,[1]Hoja1!$B$1:$F$126,5,0)</f>
        <v>#ERROR!</v>
      </c>
      <c r="M373" s="11" t="str">
        <f>VLOOKUP(A373,[1]Hoja1!$B$1:$F$126,4,0)</f>
        <v>#ERROR!</v>
      </c>
      <c r="N373" s="13"/>
      <c r="O373" s="13">
        <f t="shared" ref="O373:O377" si="537">+D373-J373</f>
        <v>21763118.76</v>
      </c>
      <c r="P373" s="13">
        <f t="shared" ref="P373:P374" si="538">+ROUND(O373,0)</f>
        <v>21763119</v>
      </c>
      <c r="Q373" s="13">
        <f t="shared" ref="Q373:Q374" si="539">+K373+P373</f>
        <v>21763118.76</v>
      </c>
      <c r="R373" s="11"/>
      <c r="S373" s="13">
        <f t="shared" ref="S373:S377" si="540">+P373</f>
        <v>21763119</v>
      </c>
    </row>
    <row r="374" ht="15.75" customHeight="1" outlineLevel="2">
      <c r="A374" s="11" t="s">
        <v>171</v>
      </c>
      <c r="B374" s="12" t="s">
        <v>46</v>
      </c>
      <c r="C374" s="11" t="s">
        <v>47</v>
      </c>
      <c r="D374" s="13">
        <v>7381917.56</v>
      </c>
      <c r="E374" s="13">
        <v>284853.46</v>
      </c>
      <c r="F374" s="13">
        <f>+D374/D378</f>
        <v>0.2526999196</v>
      </c>
      <c r="G374" s="13" t="str">
        <f>VLOOKUP(A374,[1]Hoja1!$B$1:$F$126,3,0)</f>
        <v>#ERROR!</v>
      </c>
      <c r="H374" s="13" t="str">
        <f>VLOOKUP(A374,[1]Hoja1!$B$1:$F$126,2,0)</f>
        <v>#ERROR!</v>
      </c>
      <c r="I374" s="13" t="str">
        <f t="shared" si="535"/>
        <v>#ERROR!</v>
      </c>
      <c r="J374" s="13">
        <v>0.0</v>
      </c>
      <c r="K374" s="13">
        <f t="shared" si="536"/>
        <v>-0.4400000004</v>
      </c>
      <c r="L374" s="13" t="str">
        <f>VLOOKUP(A374,[1]Hoja1!$B$1:$F$126,5,0)</f>
        <v>#ERROR!</v>
      </c>
      <c r="M374" s="11" t="str">
        <f>VLOOKUP(A374,[1]Hoja1!$B$1:$F$126,4,0)</f>
        <v>#ERROR!</v>
      </c>
      <c r="N374" s="13"/>
      <c r="O374" s="13">
        <f t="shared" si="537"/>
        <v>7381917.56</v>
      </c>
      <c r="P374" s="13">
        <f t="shared" si="538"/>
        <v>7381918</v>
      </c>
      <c r="Q374" s="13">
        <f t="shared" si="539"/>
        <v>7381917.56</v>
      </c>
      <c r="R374" s="11"/>
      <c r="S374" s="13">
        <f t="shared" si="540"/>
        <v>7381918</v>
      </c>
    </row>
    <row r="375" ht="15.75" customHeight="1" outlineLevel="2">
      <c r="A375" s="11" t="s">
        <v>171</v>
      </c>
      <c r="B375" s="12" t="s">
        <v>32</v>
      </c>
      <c r="C375" s="11" t="s">
        <v>33</v>
      </c>
      <c r="D375" s="13">
        <v>56240.18</v>
      </c>
      <c r="E375" s="13">
        <v>2170.2</v>
      </c>
      <c r="F375" s="13">
        <f>+D375/D378</f>
        <v>0.001925229976</v>
      </c>
      <c r="G375" s="13" t="str">
        <f>VLOOKUP(A375,[1]Hoja1!$B$1:$F$126,3,0)</f>
        <v>#ERROR!</v>
      </c>
      <c r="H375" s="13" t="str">
        <f>VLOOKUP(A375,[1]Hoja1!$B$1:$F$126,2,0)</f>
        <v>#ERROR!</v>
      </c>
      <c r="I375" s="13" t="str">
        <f t="shared" si="535"/>
        <v>#ERROR!</v>
      </c>
      <c r="J375" s="13">
        <v>0.0</v>
      </c>
      <c r="K375" s="13">
        <f t="shared" ref="K375:K376" si="541">+D375-R375</f>
        <v>0.18</v>
      </c>
      <c r="L375" s="13" t="str">
        <f>VLOOKUP(A375,[1]Hoja1!$B$1:$F$126,5,0)</f>
        <v>#ERROR!</v>
      </c>
      <c r="M375" s="11" t="str">
        <f>VLOOKUP(A375,[1]Hoja1!$B$1:$F$126,4,0)</f>
        <v>#ERROR!</v>
      </c>
      <c r="N375" s="13"/>
      <c r="O375" s="13">
        <f t="shared" si="537"/>
        <v>56240.18</v>
      </c>
      <c r="P375" s="11"/>
      <c r="Q375" s="13">
        <f t="shared" ref="Q375:Q376" si="542">+K375+R375</f>
        <v>56240.18</v>
      </c>
      <c r="R375" s="13">
        <f t="shared" ref="R375:R376" si="543">+ROUND(O375,0)</f>
        <v>56240</v>
      </c>
      <c r="S375" s="11" t="str">
        <f t="shared" si="540"/>
        <v/>
      </c>
    </row>
    <row r="376" ht="15.75" customHeight="1" outlineLevel="2">
      <c r="A376" s="11" t="s">
        <v>171</v>
      </c>
      <c r="B376" s="12" t="s">
        <v>42</v>
      </c>
      <c r="C376" s="11" t="s">
        <v>43</v>
      </c>
      <c r="D376" s="13">
        <v>10911.5</v>
      </c>
      <c r="E376" s="13">
        <v>421.05</v>
      </c>
      <c r="F376" s="13">
        <f>+D376/D378</f>
        <v>0.0003735255983</v>
      </c>
      <c r="G376" s="13" t="str">
        <f>VLOOKUP(A376,[1]Hoja1!$B$1:$F$126,3,0)</f>
        <v>#ERROR!</v>
      </c>
      <c r="H376" s="13" t="str">
        <f>VLOOKUP(A376,[1]Hoja1!$B$1:$F$126,2,0)</f>
        <v>#ERROR!</v>
      </c>
      <c r="I376" s="13" t="str">
        <f t="shared" si="535"/>
        <v>#ERROR!</v>
      </c>
      <c r="J376" s="13">
        <v>0.0</v>
      </c>
      <c r="K376" s="13">
        <f t="shared" si="541"/>
        <v>-0.5</v>
      </c>
      <c r="L376" s="13" t="str">
        <f>VLOOKUP(A376,[1]Hoja1!$B$1:$F$126,5,0)</f>
        <v>#ERROR!</v>
      </c>
      <c r="M376" s="11" t="str">
        <f>VLOOKUP(A376,[1]Hoja1!$B$1:$F$126,4,0)</f>
        <v>#ERROR!</v>
      </c>
      <c r="N376" s="13"/>
      <c r="O376" s="13">
        <f t="shared" si="537"/>
        <v>10911.5</v>
      </c>
      <c r="P376" s="11"/>
      <c r="Q376" s="13">
        <f t="shared" si="542"/>
        <v>10911.5</v>
      </c>
      <c r="R376" s="13">
        <f t="shared" si="543"/>
        <v>10912</v>
      </c>
      <c r="S376" s="11" t="str">
        <f t="shared" si="540"/>
        <v/>
      </c>
    </row>
    <row r="377" ht="15.75" customHeight="1" outlineLevel="2">
      <c r="A377" s="11" t="s">
        <v>171</v>
      </c>
      <c r="B377" s="12" t="s">
        <v>82</v>
      </c>
      <c r="C377" s="11" t="s">
        <v>83</v>
      </c>
      <c r="D377" s="13">
        <v>0.0</v>
      </c>
      <c r="E377" s="13">
        <v>0.0</v>
      </c>
      <c r="F377" s="13">
        <f>+D377/D378</f>
        <v>0</v>
      </c>
      <c r="G377" s="13" t="str">
        <f>VLOOKUP(A377,[1]Hoja1!$B$1:$F$126,3,0)</f>
        <v>#ERROR!</v>
      </c>
      <c r="H377" s="13" t="str">
        <f>VLOOKUP(A377,[1]Hoja1!$B$1:$F$126,2,0)</f>
        <v>#ERROR!</v>
      </c>
      <c r="I377" s="13" t="str">
        <f t="shared" si="535"/>
        <v>#ERROR!</v>
      </c>
      <c r="J377" s="13" t="str">
        <f>+F377*I377</f>
        <v>#ERROR!</v>
      </c>
      <c r="K377" s="13" t="str">
        <f>+D377-P377</f>
        <v>#ERROR!</v>
      </c>
      <c r="L377" s="13" t="str">
        <f>VLOOKUP(A377,[1]Hoja1!$B$1:$F$126,5,0)</f>
        <v>#ERROR!</v>
      </c>
      <c r="M377" s="11" t="str">
        <f>VLOOKUP(A377,[1]Hoja1!$B$1:$F$126,4,0)</f>
        <v>#ERROR!</v>
      </c>
      <c r="N377" s="13"/>
      <c r="O377" s="13" t="str">
        <f t="shared" si="537"/>
        <v>#ERROR!</v>
      </c>
      <c r="P377" s="11" t="str">
        <f>+ROUND(O377,0)</f>
        <v>#ERROR!</v>
      </c>
      <c r="Q377" s="13" t="str">
        <f>+K377+P377</f>
        <v>#ERROR!</v>
      </c>
      <c r="R377" s="11"/>
      <c r="S377" s="11" t="str">
        <f t="shared" si="540"/>
        <v>#ERROR!</v>
      </c>
    </row>
    <row r="378" ht="15.75" customHeight="1" outlineLevel="1">
      <c r="A378" s="14" t="s">
        <v>172</v>
      </c>
      <c r="B378" s="12"/>
      <c r="C378" s="11"/>
      <c r="D378" s="13">
        <f t="shared" ref="D378:F378" si="544">SUBTOTAL(9,D373:D377)</f>
        <v>29212188</v>
      </c>
      <c r="E378" s="13">
        <f t="shared" si="544"/>
        <v>1127240</v>
      </c>
      <c r="F378" s="13">
        <f t="shared" si="544"/>
        <v>1</v>
      </c>
      <c r="G378" s="13"/>
      <c r="H378" s="13"/>
      <c r="I378" s="13"/>
      <c r="J378" s="13" t="str">
        <f t="shared" ref="J378:L378" si="545">SUBTOTAL(9,J373:J377)</f>
        <v>#ERROR!</v>
      </c>
      <c r="K378" s="13" t="str">
        <f t="shared" si="545"/>
        <v>#ERROR!</v>
      </c>
      <c r="L378" s="13" t="str">
        <f t="shared" si="545"/>
        <v>#ERROR!</v>
      </c>
      <c r="M378" s="11"/>
      <c r="N378" s="13"/>
      <c r="O378" s="13" t="str">
        <f t="shared" ref="O378:Q378" si="546">SUBTOTAL(9,O373:O377)</f>
        <v>#ERROR!</v>
      </c>
      <c r="P378" s="11" t="str">
        <f t="shared" si="546"/>
        <v>#ERROR!</v>
      </c>
      <c r="Q378" s="13" t="str">
        <f t="shared" si="546"/>
        <v>#ERROR!</v>
      </c>
      <c r="R378" s="11"/>
      <c r="S378" s="11" t="str">
        <f>SUBTOTAL(9,S373:S377)</f>
        <v>#ERROR!</v>
      </c>
    </row>
    <row r="379" ht="15.75" customHeight="1" outlineLevel="2">
      <c r="A379" s="11" t="s">
        <v>173</v>
      </c>
      <c r="B379" s="12" t="s">
        <v>20</v>
      </c>
      <c r="C379" s="11" t="s">
        <v>21</v>
      </c>
      <c r="D379" s="13">
        <v>1143838.66</v>
      </c>
      <c r="E379" s="13">
        <v>382731.67</v>
      </c>
      <c r="F379" s="13">
        <f>+D379/D384</f>
        <v>0.1206077061</v>
      </c>
      <c r="G379" s="13" t="str">
        <f>VLOOKUP(A379,[1]Hoja1!$B$1:$F$126,3,0)</f>
        <v>#ERROR!</v>
      </c>
      <c r="H379" s="13" t="str">
        <f>VLOOKUP(A379,[1]Hoja1!$B$1:$F$126,2,0)</f>
        <v>#ERROR!</v>
      </c>
      <c r="I379" s="13" t="str">
        <f t="shared" ref="I379:I383" si="547">+G379/11</f>
        <v>#ERROR!</v>
      </c>
      <c r="J379" s="13" t="str">
        <f t="shared" ref="J379:J383" si="548">+F379*I379</f>
        <v>#ERROR!</v>
      </c>
      <c r="K379" s="13">
        <v>0.0</v>
      </c>
      <c r="L379" s="13" t="str">
        <f>VLOOKUP(A379,[1]Hoja1!$B$1:$F$126,5,0)</f>
        <v>#ERROR!</v>
      </c>
      <c r="M379" s="11" t="str">
        <f>VLOOKUP(A379,[1]Hoja1!$B$1:$F$126,4,0)</f>
        <v>#ERROR!</v>
      </c>
      <c r="N379" s="13"/>
      <c r="O379" s="13" t="str">
        <f t="shared" ref="O379:O383" si="549">+D379-J379</f>
        <v>#ERROR!</v>
      </c>
      <c r="P379" s="11" t="str">
        <f>+ROUND(O379,0)</f>
        <v>#ERROR!</v>
      </c>
      <c r="Q379" s="13" t="str">
        <f>+K379+P379</f>
        <v>#ERROR!</v>
      </c>
      <c r="R379" s="11"/>
      <c r="S379" s="11" t="str">
        <f t="shared" ref="S379:S383" si="550">+P379</f>
        <v>#ERROR!</v>
      </c>
    </row>
    <row r="380" ht="15.75" customHeight="1" outlineLevel="2">
      <c r="A380" s="11" t="s">
        <v>173</v>
      </c>
      <c r="B380" s="12" t="s">
        <v>32</v>
      </c>
      <c r="C380" s="11" t="s">
        <v>33</v>
      </c>
      <c r="D380" s="13">
        <v>23809.12</v>
      </c>
      <c r="E380" s="13">
        <v>7966.6</v>
      </c>
      <c r="F380" s="13">
        <f>+D380/D384</f>
        <v>0.002510461875</v>
      </c>
      <c r="G380" s="13" t="str">
        <f>VLOOKUP(A380,[1]Hoja1!$B$1:$F$126,3,0)</f>
        <v>#ERROR!</v>
      </c>
      <c r="H380" s="13" t="str">
        <f>VLOOKUP(A380,[1]Hoja1!$B$1:$F$126,2,0)</f>
        <v>#ERROR!</v>
      </c>
      <c r="I380" s="13" t="str">
        <f t="shared" si="547"/>
        <v>#ERROR!</v>
      </c>
      <c r="J380" s="13" t="str">
        <f t="shared" si="548"/>
        <v>#ERROR!</v>
      </c>
      <c r="K380" s="13">
        <v>0.0</v>
      </c>
      <c r="L380" s="13" t="str">
        <f>VLOOKUP(A380,[1]Hoja1!$B$1:$F$126,5,0)</f>
        <v>#ERROR!</v>
      </c>
      <c r="M380" s="11" t="str">
        <f>VLOOKUP(A380,[1]Hoja1!$B$1:$F$126,4,0)</f>
        <v>#ERROR!</v>
      </c>
      <c r="N380" s="13"/>
      <c r="O380" s="13" t="str">
        <f t="shared" si="549"/>
        <v>#ERROR!</v>
      </c>
      <c r="P380" s="11"/>
      <c r="Q380" s="13" t="str">
        <f t="shared" ref="Q380:Q382" si="551">+K380+R380</f>
        <v>#ERROR!</v>
      </c>
      <c r="R380" s="11" t="str">
        <f t="shared" ref="R380:R382" si="552">+ROUND(O380,0)</f>
        <v>#ERROR!</v>
      </c>
      <c r="S380" s="11" t="str">
        <f t="shared" si="550"/>
        <v/>
      </c>
    </row>
    <row r="381" ht="15.75" customHeight="1" outlineLevel="2">
      <c r="A381" s="11" t="s">
        <v>173</v>
      </c>
      <c r="B381" s="12" t="s">
        <v>34</v>
      </c>
      <c r="C381" s="11" t="s">
        <v>35</v>
      </c>
      <c r="D381" s="13">
        <v>2589.85</v>
      </c>
      <c r="E381" s="13">
        <v>866.57</v>
      </c>
      <c r="F381" s="13">
        <f>+D381/D384</f>
        <v>0.0002730768582</v>
      </c>
      <c r="G381" s="13" t="str">
        <f>VLOOKUP(A381,[1]Hoja1!$B$1:$F$126,3,0)</f>
        <v>#ERROR!</v>
      </c>
      <c r="H381" s="13" t="str">
        <f>VLOOKUP(A381,[1]Hoja1!$B$1:$F$126,2,0)</f>
        <v>#ERROR!</v>
      </c>
      <c r="I381" s="13" t="str">
        <f t="shared" si="547"/>
        <v>#ERROR!</v>
      </c>
      <c r="J381" s="13" t="str">
        <f t="shared" si="548"/>
        <v>#ERROR!</v>
      </c>
      <c r="K381" s="13">
        <v>0.0</v>
      </c>
      <c r="L381" s="13" t="str">
        <f>VLOOKUP(A381,[1]Hoja1!$B$1:$F$126,5,0)</f>
        <v>#ERROR!</v>
      </c>
      <c r="M381" s="11" t="str">
        <f>VLOOKUP(A381,[1]Hoja1!$B$1:$F$126,4,0)</f>
        <v>#ERROR!</v>
      </c>
      <c r="N381" s="13"/>
      <c r="O381" s="13" t="str">
        <f t="shared" si="549"/>
        <v>#ERROR!</v>
      </c>
      <c r="P381" s="11"/>
      <c r="Q381" s="13" t="str">
        <f t="shared" si="551"/>
        <v>#ERROR!</v>
      </c>
      <c r="R381" s="11" t="str">
        <f t="shared" si="552"/>
        <v>#ERROR!</v>
      </c>
      <c r="S381" s="11" t="str">
        <f t="shared" si="550"/>
        <v/>
      </c>
    </row>
    <row r="382" ht="15.75" customHeight="1" outlineLevel="2">
      <c r="A382" s="11" t="s">
        <v>173</v>
      </c>
      <c r="B382" s="12" t="s">
        <v>42</v>
      </c>
      <c r="C382" s="11" t="s">
        <v>43</v>
      </c>
      <c r="D382" s="13">
        <v>76164.49</v>
      </c>
      <c r="E382" s="13">
        <v>25484.86</v>
      </c>
      <c r="F382" s="13">
        <f>+D382/D384</f>
        <v>0.008030874234</v>
      </c>
      <c r="G382" s="13" t="str">
        <f>VLOOKUP(A382,[1]Hoja1!$B$1:$F$126,3,0)</f>
        <v>#ERROR!</v>
      </c>
      <c r="H382" s="13" t="str">
        <f>VLOOKUP(A382,[1]Hoja1!$B$1:$F$126,2,0)</f>
        <v>#ERROR!</v>
      </c>
      <c r="I382" s="13" t="str">
        <f t="shared" si="547"/>
        <v>#ERROR!</v>
      </c>
      <c r="J382" s="13" t="str">
        <f t="shared" si="548"/>
        <v>#ERROR!</v>
      </c>
      <c r="K382" s="13">
        <v>0.0</v>
      </c>
      <c r="L382" s="13" t="str">
        <f>VLOOKUP(A382,[1]Hoja1!$B$1:$F$126,5,0)</f>
        <v>#ERROR!</v>
      </c>
      <c r="M382" s="11" t="str">
        <f>VLOOKUP(A382,[1]Hoja1!$B$1:$F$126,4,0)</f>
        <v>#ERROR!</v>
      </c>
      <c r="N382" s="13"/>
      <c r="O382" s="13" t="str">
        <f t="shared" si="549"/>
        <v>#ERROR!</v>
      </c>
      <c r="P382" s="11"/>
      <c r="Q382" s="13" t="str">
        <f t="shared" si="551"/>
        <v>#ERROR!</v>
      </c>
      <c r="R382" s="11" t="str">
        <f t="shared" si="552"/>
        <v>#ERROR!</v>
      </c>
      <c r="S382" s="11" t="str">
        <f t="shared" si="550"/>
        <v/>
      </c>
    </row>
    <row r="383" ht="15.75" customHeight="1" outlineLevel="2">
      <c r="A383" s="11" t="s">
        <v>173</v>
      </c>
      <c r="B383" s="12" t="s">
        <v>48</v>
      </c>
      <c r="C383" s="11" t="s">
        <v>49</v>
      </c>
      <c r="D383" s="13">
        <v>8237557.88</v>
      </c>
      <c r="E383" s="13">
        <v>2756310.3</v>
      </c>
      <c r="F383" s="13">
        <f>+D383/D384</f>
        <v>0.868577881</v>
      </c>
      <c r="G383" s="13" t="str">
        <f>VLOOKUP(A383,[1]Hoja1!$B$1:$F$126,3,0)</f>
        <v>#ERROR!</v>
      </c>
      <c r="H383" s="13" t="str">
        <f>VLOOKUP(A383,[1]Hoja1!$B$1:$F$126,2,0)</f>
        <v>#ERROR!</v>
      </c>
      <c r="I383" s="13" t="str">
        <f t="shared" si="547"/>
        <v>#ERROR!</v>
      </c>
      <c r="J383" s="13" t="str">
        <f t="shared" si="548"/>
        <v>#ERROR!</v>
      </c>
      <c r="K383" s="13">
        <v>0.0</v>
      </c>
      <c r="L383" s="13" t="str">
        <f>VLOOKUP(A383,[1]Hoja1!$B$1:$F$126,5,0)</f>
        <v>#ERROR!</v>
      </c>
      <c r="M383" s="11" t="str">
        <f>VLOOKUP(A383,[1]Hoja1!$B$1:$F$126,4,0)</f>
        <v>#ERROR!</v>
      </c>
      <c r="N383" s="13"/>
      <c r="O383" s="13" t="str">
        <f t="shared" si="549"/>
        <v>#ERROR!</v>
      </c>
      <c r="P383" s="11" t="str">
        <f>+ROUND(O383,0)</f>
        <v>#ERROR!</v>
      </c>
      <c r="Q383" s="13" t="str">
        <f>+K383+P383</f>
        <v>#ERROR!</v>
      </c>
      <c r="R383" s="11"/>
      <c r="S383" s="11" t="str">
        <f t="shared" si="550"/>
        <v>#ERROR!</v>
      </c>
    </row>
    <row r="384" ht="15.75" customHeight="1" outlineLevel="1">
      <c r="A384" s="14" t="s">
        <v>174</v>
      </c>
      <c r="B384" s="12"/>
      <c r="C384" s="11"/>
      <c r="D384" s="13">
        <f t="shared" ref="D384:F384" si="553">SUBTOTAL(9,D379:D383)</f>
        <v>9483960</v>
      </c>
      <c r="E384" s="13">
        <f t="shared" si="553"/>
        <v>3173360</v>
      </c>
      <c r="F384" s="13">
        <f t="shared" si="553"/>
        <v>1</v>
      </c>
      <c r="G384" s="13"/>
      <c r="H384" s="13"/>
      <c r="I384" s="13"/>
      <c r="J384" s="13" t="str">
        <f>SUBTOTAL(9,J379:J383)</f>
        <v>#ERROR!</v>
      </c>
      <c r="K384" s="13">
        <v>0.0</v>
      </c>
      <c r="L384" s="13" t="str">
        <f>SUBTOTAL(9,L379:L383)</f>
        <v>#ERROR!</v>
      </c>
      <c r="M384" s="11"/>
      <c r="N384" s="13"/>
      <c r="O384" s="13" t="str">
        <f t="shared" ref="O384:Q384" si="554">SUBTOTAL(9,O379:O383)</f>
        <v>#ERROR!</v>
      </c>
      <c r="P384" s="11" t="str">
        <f t="shared" si="554"/>
        <v>#ERROR!</v>
      </c>
      <c r="Q384" s="13" t="str">
        <f t="shared" si="554"/>
        <v>#ERROR!</v>
      </c>
      <c r="R384" s="11"/>
      <c r="S384" s="11" t="str">
        <f>SUBTOTAL(9,S379:S383)</f>
        <v>#ERROR!</v>
      </c>
    </row>
    <row r="385" ht="15.75" customHeight="1" outlineLevel="2">
      <c r="A385" s="11" t="s">
        <v>175</v>
      </c>
      <c r="B385" s="12" t="s">
        <v>20</v>
      </c>
      <c r="C385" s="11" t="s">
        <v>21</v>
      </c>
      <c r="D385" s="13">
        <v>3.1469242041E8</v>
      </c>
      <c r="E385" s="13">
        <v>7.351381692E7</v>
      </c>
      <c r="F385" s="13">
        <f>+D385/D396</f>
        <v>0.9156648902</v>
      </c>
      <c r="G385" s="13" t="str">
        <f>VLOOKUP(A385,[1]Hoja1!$B$1:$F$126,3,0)</f>
        <v>#ERROR!</v>
      </c>
      <c r="H385" s="13" t="str">
        <f>VLOOKUP(A385,[1]Hoja1!$B$1:$F$126,2,0)</f>
        <v>#ERROR!</v>
      </c>
      <c r="I385" s="13" t="str">
        <f t="shared" ref="I385:I395" si="555">+G385/11</f>
        <v>#ERROR!</v>
      </c>
      <c r="J385" s="13" t="str">
        <f t="shared" ref="J385:J388" si="556">+F385*I385</f>
        <v>#ERROR!</v>
      </c>
      <c r="K385" s="13" t="str">
        <f t="shared" ref="K385:K388" si="557">+D385-P385</f>
        <v>#ERROR!</v>
      </c>
      <c r="L385" s="13" t="str">
        <f>VLOOKUP(A385,[1]Hoja1!$B$1:$F$126,5,0)</f>
        <v>#ERROR!</v>
      </c>
      <c r="M385" s="11" t="str">
        <f>VLOOKUP(A385,[1]Hoja1!$B$1:$F$126,4,0)</f>
        <v>#ERROR!</v>
      </c>
      <c r="N385" s="13"/>
      <c r="O385" s="13" t="str">
        <f t="shared" ref="O385:O395" si="558">+D385-J385</f>
        <v>#ERROR!</v>
      </c>
      <c r="P385" s="11" t="str">
        <f t="shared" ref="P385:P388" si="559">+ROUND(O385,0)</f>
        <v>#ERROR!</v>
      </c>
      <c r="Q385" s="13" t="str">
        <f t="shared" ref="Q385:Q388" si="560">+K385+P385</f>
        <v>#ERROR!</v>
      </c>
      <c r="R385" s="11"/>
      <c r="S385" s="11" t="str">
        <f t="shared" ref="S385:S395" si="561">+P385</f>
        <v>#ERROR!</v>
      </c>
    </row>
    <row r="386" ht="15.75" customHeight="1" outlineLevel="2">
      <c r="A386" s="11" t="s">
        <v>175</v>
      </c>
      <c r="B386" s="12" t="s">
        <v>46</v>
      </c>
      <c r="C386" s="11" t="s">
        <v>47</v>
      </c>
      <c r="D386" s="13">
        <v>2.394972144E7</v>
      </c>
      <c r="E386" s="13">
        <v>5594781.83</v>
      </c>
      <c r="F386" s="13">
        <f>+D386/D396</f>
        <v>0.06968683588</v>
      </c>
      <c r="G386" s="13" t="str">
        <f>VLOOKUP(A386,[1]Hoja1!$B$1:$F$126,3,0)</f>
        <v>#ERROR!</v>
      </c>
      <c r="H386" s="13" t="str">
        <f>VLOOKUP(A386,[1]Hoja1!$B$1:$F$126,2,0)</f>
        <v>#ERROR!</v>
      </c>
      <c r="I386" s="13" t="str">
        <f t="shared" si="555"/>
        <v>#ERROR!</v>
      </c>
      <c r="J386" s="13" t="str">
        <f t="shared" si="556"/>
        <v>#ERROR!</v>
      </c>
      <c r="K386" s="13" t="str">
        <f t="shared" si="557"/>
        <v>#ERROR!</v>
      </c>
      <c r="L386" s="13" t="str">
        <f>VLOOKUP(A386,[1]Hoja1!$B$1:$F$126,5,0)</f>
        <v>#ERROR!</v>
      </c>
      <c r="M386" s="11" t="str">
        <f>VLOOKUP(A386,[1]Hoja1!$B$1:$F$126,4,0)</f>
        <v>#ERROR!</v>
      </c>
      <c r="N386" s="13"/>
      <c r="O386" s="13" t="str">
        <f t="shared" si="558"/>
        <v>#ERROR!</v>
      </c>
      <c r="P386" s="11" t="str">
        <f t="shared" si="559"/>
        <v>#ERROR!</v>
      </c>
      <c r="Q386" s="13" t="str">
        <f t="shared" si="560"/>
        <v>#ERROR!</v>
      </c>
      <c r="R386" s="11"/>
      <c r="S386" s="11" t="str">
        <f t="shared" si="561"/>
        <v>#ERROR!</v>
      </c>
    </row>
    <row r="387" ht="15.75" customHeight="1" outlineLevel="2">
      <c r="A387" s="11" t="s">
        <v>175</v>
      </c>
      <c r="B387" s="12" t="s">
        <v>22</v>
      </c>
      <c r="C387" s="11" t="s">
        <v>23</v>
      </c>
      <c r="D387" s="13">
        <v>282087.84</v>
      </c>
      <c r="E387" s="13">
        <v>65897.21</v>
      </c>
      <c r="F387" s="13">
        <f>+D387/D396</f>
        <v>0.0008207948915</v>
      </c>
      <c r="G387" s="13" t="str">
        <f>VLOOKUP(A387,[1]Hoja1!$B$1:$F$126,3,0)</f>
        <v>#ERROR!</v>
      </c>
      <c r="H387" s="13" t="str">
        <f>VLOOKUP(A387,[1]Hoja1!$B$1:$F$126,2,0)</f>
        <v>#ERROR!</v>
      </c>
      <c r="I387" s="13" t="str">
        <f t="shared" si="555"/>
        <v>#ERROR!</v>
      </c>
      <c r="J387" s="13" t="str">
        <f t="shared" si="556"/>
        <v>#ERROR!</v>
      </c>
      <c r="K387" s="13" t="str">
        <f t="shared" si="557"/>
        <v>#ERROR!</v>
      </c>
      <c r="L387" s="13" t="str">
        <f>VLOOKUP(A387,[1]Hoja1!$B$1:$F$126,5,0)</f>
        <v>#ERROR!</v>
      </c>
      <c r="M387" s="11" t="str">
        <f>VLOOKUP(A387,[1]Hoja1!$B$1:$F$126,4,0)</f>
        <v>#ERROR!</v>
      </c>
      <c r="N387" s="13"/>
      <c r="O387" s="13" t="str">
        <f t="shared" si="558"/>
        <v>#ERROR!</v>
      </c>
      <c r="P387" s="11" t="str">
        <f t="shared" si="559"/>
        <v>#ERROR!</v>
      </c>
      <c r="Q387" s="13" t="str">
        <f t="shared" si="560"/>
        <v>#ERROR!</v>
      </c>
      <c r="R387" s="11"/>
      <c r="S387" s="11" t="str">
        <f t="shared" si="561"/>
        <v>#ERROR!</v>
      </c>
    </row>
    <row r="388" ht="15.75" customHeight="1" outlineLevel="2">
      <c r="A388" s="11" t="s">
        <v>175</v>
      </c>
      <c r="B388" s="12" t="s">
        <v>24</v>
      </c>
      <c r="C388" s="11" t="s">
        <v>25</v>
      </c>
      <c r="D388" s="13">
        <v>1128097.76</v>
      </c>
      <c r="E388" s="13">
        <v>263529.61</v>
      </c>
      <c r="F388" s="13">
        <f>+D388/D396</f>
        <v>0.003282441662</v>
      </c>
      <c r="G388" s="13" t="str">
        <f>VLOOKUP(A388,[1]Hoja1!$B$1:$F$126,3,0)</f>
        <v>#ERROR!</v>
      </c>
      <c r="H388" s="13" t="str">
        <f>VLOOKUP(A388,[1]Hoja1!$B$1:$F$126,2,0)</f>
        <v>#ERROR!</v>
      </c>
      <c r="I388" s="13" t="str">
        <f t="shared" si="555"/>
        <v>#ERROR!</v>
      </c>
      <c r="J388" s="13" t="str">
        <f t="shared" si="556"/>
        <v>#ERROR!</v>
      </c>
      <c r="K388" s="13" t="str">
        <f t="shared" si="557"/>
        <v>#ERROR!</v>
      </c>
      <c r="L388" s="13" t="str">
        <f>VLOOKUP(A388,[1]Hoja1!$B$1:$F$126,5,0)</f>
        <v>#ERROR!</v>
      </c>
      <c r="M388" s="11" t="str">
        <f>VLOOKUP(A388,[1]Hoja1!$B$1:$F$126,4,0)</f>
        <v>#ERROR!</v>
      </c>
      <c r="N388" s="13"/>
      <c r="O388" s="13" t="str">
        <f t="shared" si="558"/>
        <v>#ERROR!</v>
      </c>
      <c r="P388" s="11" t="str">
        <f t="shared" si="559"/>
        <v>#ERROR!</v>
      </c>
      <c r="Q388" s="13" t="str">
        <f t="shared" si="560"/>
        <v>#ERROR!</v>
      </c>
      <c r="R388" s="11"/>
      <c r="S388" s="11" t="str">
        <f t="shared" si="561"/>
        <v>#ERROR!</v>
      </c>
    </row>
    <row r="389" ht="15.75" customHeight="1" outlineLevel="2">
      <c r="A389" s="11" t="s">
        <v>175</v>
      </c>
      <c r="B389" s="12" t="s">
        <v>28</v>
      </c>
      <c r="C389" s="11" t="s">
        <v>29</v>
      </c>
      <c r="D389" s="13">
        <v>6718.53</v>
      </c>
      <c r="E389" s="13">
        <v>1569.49</v>
      </c>
      <c r="F389" s="13">
        <f>+D389/D396</f>
        <v>0.00001954899971</v>
      </c>
      <c r="G389" s="13" t="str">
        <f>VLOOKUP(A389,[1]Hoja1!$B$1:$F$126,3,0)</f>
        <v>#ERROR!</v>
      </c>
      <c r="H389" s="13" t="str">
        <f>VLOOKUP(A389,[1]Hoja1!$B$1:$F$126,2,0)</f>
        <v>#ERROR!</v>
      </c>
      <c r="I389" s="13" t="str">
        <f t="shared" si="555"/>
        <v>#ERROR!</v>
      </c>
      <c r="J389" s="13">
        <f>+D389</f>
        <v>6718.53</v>
      </c>
      <c r="K389" s="13">
        <f>+D389-R389</f>
        <v>6718.53</v>
      </c>
      <c r="L389" s="13" t="str">
        <f>VLOOKUP(A389,[1]Hoja1!$B$1:$F$126,5,0)</f>
        <v>#ERROR!</v>
      </c>
      <c r="M389" s="11" t="str">
        <f>VLOOKUP(A389,[1]Hoja1!$B$1:$F$126,4,0)</f>
        <v>#ERROR!</v>
      </c>
      <c r="N389" s="13"/>
      <c r="O389" s="13">
        <f t="shared" si="558"/>
        <v>0</v>
      </c>
      <c r="P389" s="11"/>
      <c r="Q389" s="13">
        <f>+K389+R389</f>
        <v>6718.53</v>
      </c>
      <c r="R389" s="13">
        <f>+ROUND(O389,0)</f>
        <v>0</v>
      </c>
      <c r="S389" s="11" t="str">
        <f t="shared" si="561"/>
        <v/>
      </c>
    </row>
    <row r="390" ht="15.75" customHeight="1" outlineLevel="2">
      <c r="A390" s="11" t="s">
        <v>175</v>
      </c>
      <c r="B390" s="12" t="s">
        <v>30</v>
      </c>
      <c r="C390" s="11" t="s">
        <v>31</v>
      </c>
      <c r="D390" s="13">
        <v>975369.63</v>
      </c>
      <c r="E390" s="13">
        <v>227851.52</v>
      </c>
      <c r="F390" s="13">
        <f>+D390/D396</f>
        <v>0.002838046509</v>
      </c>
      <c r="G390" s="13" t="str">
        <f>VLOOKUP(A390,[1]Hoja1!$B$1:$F$126,3,0)</f>
        <v>#ERROR!</v>
      </c>
      <c r="H390" s="13" t="str">
        <f>VLOOKUP(A390,[1]Hoja1!$B$1:$F$126,2,0)</f>
        <v>#ERROR!</v>
      </c>
      <c r="I390" s="13" t="str">
        <f t="shared" si="555"/>
        <v>#ERROR!</v>
      </c>
      <c r="J390" s="13" t="str">
        <f t="shared" ref="J390:J395" si="562">+F390*I390</f>
        <v>#ERROR!</v>
      </c>
      <c r="K390" s="13" t="str">
        <f t="shared" ref="K390:K395" si="563">+D390-P390</f>
        <v>#ERROR!</v>
      </c>
      <c r="L390" s="13" t="str">
        <f>VLOOKUP(A390,[1]Hoja1!$B$1:$F$126,5,0)</f>
        <v>#ERROR!</v>
      </c>
      <c r="M390" s="11" t="str">
        <f>VLOOKUP(A390,[1]Hoja1!$B$1:$F$126,4,0)</f>
        <v>#ERROR!</v>
      </c>
      <c r="N390" s="13"/>
      <c r="O390" s="13" t="str">
        <f t="shared" si="558"/>
        <v>#ERROR!</v>
      </c>
      <c r="P390" s="11" t="str">
        <f t="shared" ref="P390:P395" si="564">+ROUND(O390,0)</f>
        <v>#ERROR!</v>
      </c>
      <c r="Q390" s="13" t="str">
        <f t="shared" ref="Q390:Q395" si="565">+K390+P390</f>
        <v>#ERROR!</v>
      </c>
      <c r="R390" s="11"/>
      <c r="S390" s="11" t="str">
        <f t="shared" si="561"/>
        <v>#ERROR!</v>
      </c>
    </row>
    <row r="391" ht="15.75" customHeight="1" outlineLevel="2">
      <c r="A391" s="11" t="s">
        <v>175</v>
      </c>
      <c r="B391" s="12" t="s">
        <v>32</v>
      </c>
      <c r="C391" s="11" t="s">
        <v>33</v>
      </c>
      <c r="D391" s="13">
        <v>1601674.09</v>
      </c>
      <c r="E391" s="13">
        <v>374159.55</v>
      </c>
      <c r="F391" s="13">
        <f>+D391/D396</f>
        <v>0.004660413263</v>
      </c>
      <c r="G391" s="13" t="str">
        <f>VLOOKUP(A391,[1]Hoja1!$B$1:$F$126,3,0)</f>
        <v>#ERROR!</v>
      </c>
      <c r="H391" s="13" t="str">
        <f>VLOOKUP(A391,[1]Hoja1!$B$1:$F$126,2,0)</f>
        <v>#ERROR!</v>
      </c>
      <c r="I391" s="13" t="str">
        <f t="shared" si="555"/>
        <v>#ERROR!</v>
      </c>
      <c r="J391" s="13" t="str">
        <f t="shared" si="562"/>
        <v>#ERROR!</v>
      </c>
      <c r="K391" s="13" t="str">
        <f t="shared" si="563"/>
        <v>#ERROR!</v>
      </c>
      <c r="L391" s="13" t="str">
        <f>VLOOKUP(A391,[1]Hoja1!$B$1:$F$126,5,0)</f>
        <v>#ERROR!</v>
      </c>
      <c r="M391" s="11" t="str">
        <f>VLOOKUP(A391,[1]Hoja1!$B$1:$F$126,4,0)</f>
        <v>#ERROR!</v>
      </c>
      <c r="N391" s="13"/>
      <c r="O391" s="13" t="str">
        <f t="shared" si="558"/>
        <v>#ERROR!</v>
      </c>
      <c r="P391" s="11" t="str">
        <f t="shared" si="564"/>
        <v>#ERROR!</v>
      </c>
      <c r="Q391" s="13" t="str">
        <f t="shared" si="565"/>
        <v>#ERROR!</v>
      </c>
      <c r="R391" s="11"/>
      <c r="S391" s="11" t="str">
        <f t="shared" si="561"/>
        <v>#ERROR!</v>
      </c>
    </row>
    <row r="392" ht="15.75" customHeight="1" outlineLevel="2">
      <c r="A392" s="11" t="s">
        <v>175</v>
      </c>
      <c r="B392" s="12" t="s">
        <v>34</v>
      </c>
      <c r="C392" s="11" t="s">
        <v>35</v>
      </c>
      <c r="D392" s="13">
        <v>237158.35</v>
      </c>
      <c r="E392" s="13">
        <v>55401.45</v>
      </c>
      <c r="F392" s="13">
        <f>+D392/D396</f>
        <v>0.0006900629327</v>
      </c>
      <c r="G392" s="13" t="str">
        <f>VLOOKUP(A392,[1]Hoja1!$B$1:$F$126,3,0)</f>
        <v>#ERROR!</v>
      </c>
      <c r="H392" s="13" t="str">
        <f>VLOOKUP(A392,[1]Hoja1!$B$1:$F$126,2,0)</f>
        <v>#ERROR!</v>
      </c>
      <c r="I392" s="13" t="str">
        <f t="shared" si="555"/>
        <v>#ERROR!</v>
      </c>
      <c r="J392" s="13" t="str">
        <f t="shared" si="562"/>
        <v>#ERROR!</v>
      </c>
      <c r="K392" s="13" t="str">
        <f t="shared" si="563"/>
        <v>#ERROR!</v>
      </c>
      <c r="L392" s="13" t="str">
        <f>VLOOKUP(A392,[1]Hoja1!$B$1:$F$126,5,0)</f>
        <v>#ERROR!</v>
      </c>
      <c r="M392" s="11" t="str">
        <f>VLOOKUP(A392,[1]Hoja1!$B$1:$F$126,4,0)</f>
        <v>#ERROR!</v>
      </c>
      <c r="N392" s="13"/>
      <c r="O392" s="13" t="str">
        <f t="shared" si="558"/>
        <v>#ERROR!</v>
      </c>
      <c r="P392" s="11" t="str">
        <f t="shared" si="564"/>
        <v>#ERROR!</v>
      </c>
      <c r="Q392" s="13" t="str">
        <f t="shared" si="565"/>
        <v>#ERROR!</v>
      </c>
      <c r="R392" s="11"/>
      <c r="S392" s="11" t="str">
        <f t="shared" si="561"/>
        <v>#ERROR!</v>
      </c>
    </row>
    <row r="393" ht="15.75" customHeight="1" outlineLevel="2">
      <c r="A393" s="11" t="s">
        <v>175</v>
      </c>
      <c r="B393" s="12" t="s">
        <v>40</v>
      </c>
      <c r="C393" s="11" t="s">
        <v>41</v>
      </c>
      <c r="D393" s="13">
        <v>223261.37</v>
      </c>
      <c r="E393" s="13">
        <v>52155.04</v>
      </c>
      <c r="F393" s="13">
        <f>+D393/D396</f>
        <v>0.0006496266977</v>
      </c>
      <c r="G393" s="13" t="str">
        <f>VLOOKUP(A393,[1]Hoja1!$B$1:$F$126,3,0)</f>
        <v>#ERROR!</v>
      </c>
      <c r="H393" s="13" t="str">
        <f>VLOOKUP(A393,[1]Hoja1!$B$1:$F$126,2,0)</f>
        <v>#ERROR!</v>
      </c>
      <c r="I393" s="13" t="str">
        <f t="shared" si="555"/>
        <v>#ERROR!</v>
      </c>
      <c r="J393" s="13" t="str">
        <f t="shared" si="562"/>
        <v>#ERROR!</v>
      </c>
      <c r="K393" s="13" t="str">
        <f t="shared" si="563"/>
        <v>#ERROR!</v>
      </c>
      <c r="L393" s="13" t="str">
        <f>VLOOKUP(A393,[1]Hoja1!$B$1:$F$126,5,0)</f>
        <v>#ERROR!</v>
      </c>
      <c r="M393" s="11" t="str">
        <f>VLOOKUP(A393,[1]Hoja1!$B$1:$F$126,4,0)</f>
        <v>#ERROR!</v>
      </c>
      <c r="N393" s="13"/>
      <c r="O393" s="13" t="str">
        <f t="shared" si="558"/>
        <v>#ERROR!</v>
      </c>
      <c r="P393" s="11" t="str">
        <f t="shared" si="564"/>
        <v>#ERROR!</v>
      </c>
      <c r="Q393" s="13" t="str">
        <f t="shared" si="565"/>
        <v>#ERROR!</v>
      </c>
      <c r="R393" s="11"/>
      <c r="S393" s="11" t="str">
        <f t="shared" si="561"/>
        <v>#ERROR!</v>
      </c>
    </row>
    <row r="394" ht="15.75" customHeight="1" outlineLevel="2">
      <c r="A394" s="11" t="s">
        <v>175</v>
      </c>
      <c r="B394" s="12" t="s">
        <v>42</v>
      </c>
      <c r="C394" s="11" t="s">
        <v>43</v>
      </c>
      <c r="D394" s="13">
        <v>579898.58</v>
      </c>
      <c r="E394" s="13">
        <v>135467.38</v>
      </c>
      <c r="F394" s="13">
        <f>+D394/D396</f>
        <v>0.001687338923</v>
      </c>
      <c r="G394" s="13" t="str">
        <f>VLOOKUP(A394,[1]Hoja1!$B$1:$F$126,3,0)</f>
        <v>#ERROR!</v>
      </c>
      <c r="H394" s="13" t="str">
        <f>VLOOKUP(A394,[1]Hoja1!$B$1:$F$126,2,0)</f>
        <v>#ERROR!</v>
      </c>
      <c r="I394" s="13" t="str">
        <f t="shared" si="555"/>
        <v>#ERROR!</v>
      </c>
      <c r="J394" s="13" t="str">
        <f t="shared" si="562"/>
        <v>#ERROR!</v>
      </c>
      <c r="K394" s="13" t="str">
        <f t="shared" si="563"/>
        <v>#ERROR!</v>
      </c>
      <c r="L394" s="13" t="str">
        <f>VLOOKUP(A394,[1]Hoja1!$B$1:$F$126,5,0)</f>
        <v>#ERROR!</v>
      </c>
      <c r="M394" s="11" t="str">
        <f>VLOOKUP(A394,[1]Hoja1!$B$1:$F$126,4,0)</f>
        <v>#ERROR!</v>
      </c>
      <c r="N394" s="13"/>
      <c r="O394" s="13" t="str">
        <f t="shared" si="558"/>
        <v>#ERROR!</v>
      </c>
      <c r="P394" s="11" t="str">
        <f t="shared" si="564"/>
        <v>#ERROR!</v>
      </c>
      <c r="Q394" s="13" t="str">
        <f t="shared" si="565"/>
        <v>#ERROR!</v>
      </c>
      <c r="R394" s="11"/>
      <c r="S394" s="11" t="str">
        <f t="shared" si="561"/>
        <v>#ERROR!</v>
      </c>
    </row>
    <row r="395" ht="15.75" customHeight="1" outlineLevel="2">
      <c r="A395" s="11" t="s">
        <v>175</v>
      </c>
      <c r="B395" s="12" t="s">
        <v>82</v>
      </c>
      <c r="C395" s="11" t="s">
        <v>83</v>
      </c>
      <c r="D395" s="13">
        <v>0.0</v>
      </c>
      <c r="E395" s="13">
        <v>0.0</v>
      </c>
      <c r="F395" s="13">
        <f>+D395/D396</f>
        <v>0</v>
      </c>
      <c r="G395" s="13" t="str">
        <f>VLOOKUP(A395,[1]Hoja1!$B$1:$F$126,3,0)</f>
        <v>#ERROR!</v>
      </c>
      <c r="H395" s="13" t="str">
        <f>VLOOKUP(A395,[1]Hoja1!$B$1:$F$126,2,0)</f>
        <v>#ERROR!</v>
      </c>
      <c r="I395" s="13" t="str">
        <f t="shared" si="555"/>
        <v>#ERROR!</v>
      </c>
      <c r="J395" s="13" t="str">
        <f t="shared" si="562"/>
        <v>#ERROR!</v>
      </c>
      <c r="K395" s="13" t="str">
        <f t="shared" si="563"/>
        <v>#ERROR!</v>
      </c>
      <c r="L395" s="13" t="str">
        <f>VLOOKUP(A395,[1]Hoja1!$B$1:$F$126,5,0)</f>
        <v>#ERROR!</v>
      </c>
      <c r="M395" s="11" t="str">
        <f>VLOOKUP(A395,[1]Hoja1!$B$1:$F$126,4,0)</f>
        <v>#ERROR!</v>
      </c>
      <c r="N395" s="13"/>
      <c r="O395" s="13" t="str">
        <f t="shared" si="558"/>
        <v>#ERROR!</v>
      </c>
      <c r="P395" s="11" t="str">
        <f t="shared" si="564"/>
        <v>#ERROR!</v>
      </c>
      <c r="Q395" s="13" t="str">
        <f t="shared" si="565"/>
        <v>#ERROR!</v>
      </c>
      <c r="R395" s="11"/>
      <c r="S395" s="11" t="str">
        <f t="shared" si="561"/>
        <v>#ERROR!</v>
      </c>
    </row>
    <row r="396" ht="15.75" customHeight="1" outlineLevel="1">
      <c r="A396" s="14" t="s">
        <v>176</v>
      </c>
      <c r="B396" s="12"/>
      <c r="C396" s="11"/>
      <c r="D396" s="13">
        <f t="shared" ref="D396:F396" si="566">SUBTOTAL(9,D385:D395)</f>
        <v>343676408</v>
      </c>
      <c r="E396" s="13">
        <f t="shared" si="566"/>
        <v>80284630</v>
      </c>
      <c r="F396" s="13">
        <f t="shared" si="566"/>
        <v>1</v>
      </c>
      <c r="G396" s="13"/>
      <c r="H396" s="13"/>
      <c r="I396" s="13"/>
      <c r="J396" s="13" t="str">
        <f t="shared" ref="J396:L396" si="567">SUBTOTAL(9,J385:J395)</f>
        <v>#ERROR!</v>
      </c>
      <c r="K396" s="13" t="str">
        <f t="shared" si="567"/>
        <v>#ERROR!</v>
      </c>
      <c r="L396" s="13" t="str">
        <f t="shared" si="567"/>
        <v>#ERROR!</v>
      </c>
      <c r="M396" s="11"/>
      <c r="N396" s="13"/>
      <c r="O396" s="13" t="str">
        <f t="shared" ref="O396:Q396" si="568">SUBTOTAL(9,O385:O395)</f>
        <v>#ERROR!</v>
      </c>
      <c r="P396" s="11" t="str">
        <f t="shared" si="568"/>
        <v>#ERROR!</v>
      </c>
      <c r="Q396" s="13" t="str">
        <f t="shared" si="568"/>
        <v>#ERROR!</v>
      </c>
      <c r="R396" s="11"/>
      <c r="S396" s="11" t="str">
        <f>SUBTOTAL(9,S385:S395)</f>
        <v>#ERROR!</v>
      </c>
    </row>
    <row r="397" ht="15.75" customHeight="1" outlineLevel="2">
      <c r="A397" s="11" t="s">
        <v>177</v>
      </c>
      <c r="B397" s="12" t="s">
        <v>20</v>
      </c>
      <c r="C397" s="11" t="s">
        <v>21</v>
      </c>
      <c r="D397" s="13">
        <v>1.800844478E7</v>
      </c>
      <c r="E397" s="13">
        <v>6093651.28</v>
      </c>
      <c r="F397" s="13">
        <f>+D397/D401</f>
        <v>0.9834429165</v>
      </c>
      <c r="G397" s="13" t="str">
        <f>VLOOKUP(A397,[1]Hoja1!$B$1:$F$126,3,0)</f>
        <v>#ERROR!</v>
      </c>
      <c r="H397" s="13" t="str">
        <f>VLOOKUP(A397,[1]Hoja1!$B$1:$F$126,2,0)</f>
        <v>#ERROR!</v>
      </c>
      <c r="I397" s="13" t="str">
        <f t="shared" ref="I397:I400" si="569">+G397/11</f>
        <v>#ERROR!</v>
      </c>
      <c r="J397" s="13" t="str">
        <f t="shared" ref="J397:J400" si="570">+F397*I397</f>
        <v>#ERROR!</v>
      </c>
      <c r="K397" s="13">
        <v>0.0</v>
      </c>
      <c r="L397" s="13" t="str">
        <f>VLOOKUP(A397,[1]Hoja1!$B$1:$F$126,5,0)</f>
        <v>#ERROR!</v>
      </c>
      <c r="M397" s="11" t="str">
        <f>VLOOKUP(A397,[1]Hoja1!$B$1:$F$126,4,0)</f>
        <v>#ERROR!</v>
      </c>
      <c r="N397" s="13"/>
      <c r="O397" s="13" t="str">
        <f t="shared" ref="O397:O400" si="571">+D397-J397</f>
        <v>#ERROR!</v>
      </c>
      <c r="P397" s="11" t="str">
        <f t="shared" ref="P397:P398" si="572">+ROUND(O397,0)</f>
        <v>#ERROR!</v>
      </c>
      <c r="Q397" s="13" t="str">
        <f t="shared" ref="Q397:Q398" si="573">+K397+P397</f>
        <v>#ERROR!</v>
      </c>
      <c r="R397" s="11"/>
      <c r="S397" s="11" t="str">
        <f t="shared" ref="S397:S400" si="574">+P397</f>
        <v>#ERROR!</v>
      </c>
    </row>
    <row r="398" ht="15.75" customHeight="1" outlineLevel="2">
      <c r="A398" s="11" t="s">
        <v>177</v>
      </c>
      <c r="B398" s="12" t="s">
        <v>46</v>
      </c>
      <c r="C398" s="11" t="s">
        <v>47</v>
      </c>
      <c r="D398" s="13">
        <v>182283.8</v>
      </c>
      <c r="E398" s="13">
        <v>61680.73</v>
      </c>
      <c r="F398" s="13">
        <f>+D398/D401</f>
        <v>0.009954536002</v>
      </c>
      <c r="G398" s="13" t="str">
        <f>VLOOKUP(A398,[1]Hoja1!$B$1:$F$126,3,0)</f>
        <v>#ERROR!</v>
      </c>
      <c r="H398" s="13" t="str">
        <f>VLOOKUP(A398,[1]Hoja1!$B$1:$F$126,2,0)</f>
        <v>#ERROR!</v>
      </c>
      <c r="I398" s="13" t="str">
        <f t="shared" si="569"/>
        <v>#ERROR!</v>
      </c>
      <c r="J398" s="13" t="str">
        <f t="shared" si="570"/>
        <v>#ERROR!</v>
      </c>
      <c r="K398" s="13">
        <v>0.0</v>
      </c>
      <c r="L398" s="13" t="str">
        <f>VLOOKUP(A398,[1]Hoja1!$B$1:$F$126,5,0)</f>
        <v>#ERROR!</v>
      </c>
      <c r="M398" s="11" t="str">
        <f>VLOOKUP(A398,[1]Hoja1!$B$1:$F$126,4,0)</f>
        <v>#ERROR!</v>
      </c>
      <c r="N398" s="13"/>
      <c r="O398" s="13" t="str">
        <f t="shared" si="571"/>
        <v>#ERROR!</v>
      </c>
      <c r="P398" s="11" t="str">
        <f t="shared" si="572"/>
        <v>#ERROR!</v>
      </c>
      <c r="Q398" s="13" t="str">
        <f t="shared" si="573"/>
        <v>#ERROR!</v>
      </c>
      <c r="R398" s="11"/>
      <c r="S398" s="11" t="str">
        <f t="shared" si="574"/>
        <v>#ERROR!</v>
      </c>
    </row>
    <row r="399" ht="15.75" customHeight="1" outlineLevel="2">
      <c r="A399" s="11" t="s">
        <v>177</v>
      </c>
      <c r="B399" s="12" t="s">
        <v>32</v>
      </c>
      <c r="C399" s="11" t="s">
        <v>33</v>
      </c>
      <c r="D399" s="13">
        <v>86975.82</v>
      </c>
      <c r="E399" s="13">
        <v>29430.65</v>
      </c>
      <c r="F399" s="13">
        <f>+D399/D401</f>
        <v>0.004749757968</v>
      </c>
      <c r="G399" s="13" t="str">
        <f>VLOOKUP(A399,[1]Hoja1!$B$1:$F$126,3,0)</f>
        <v>#ERROR!</v>
      </c>
      <c r="H399" s="13" t="str">
        <f>VLOOKUP(A399,[1]Hoja1!$B$1:$F$126,2,0)</f>
        <v>#ERROR!</v>
      </c>
      <c r="I399" s="13" t="str">
        <f t="shared" si="569"/>
        <v>#ERROR!</v>
      </c>
      <c r="J399" s="13" t="str">
        <f t="shared" si="570"/>
        <v>#ERROR!</v>
      </c>
      <c r="K399" s="13">
        <v>0.0</v>
      </c>
      <c r="L399" s="13" t="str">
        <f>VLOOKUP(A399,[1]Hoja1!$B$1:$F$126,5,0)</f>
        <v>#ERROR!</v>
      </c>
      <c r="M399" s="11" t="str">
        <f>VLOOKUP(A399,[1]Hoja1!$B$1:$F$126,4,0)</f>
        <v>#ERROR!</v>
      </c>
      <c r="N399" s="13"/>
      <c r="O399" s="13" t="str">
        <f t="shared" si="571"/>
        <v>#ERROR!</v>
      </c>
      <c r="P399" s="11"/>
      <c r="Q399" s="13" t="str">
        <f t="shared" ref="Q399:Q400" si="575">+K399+R399</f>
        <v>#ERROR!</v>
      </c>
      <c r="R399" s="11" t="str">
        <f t="shared" ref="R399:R400" si="576">+ROUND(O399,0)</f>
        <v>#ERROR!</v>
      </c>
      <c r="S399" s="11" t="str">
        <f t="shared" si="574"/>
        <v/>
      </c>
    </row>
    <row r="400" ht="15.75" customHeight="1" outlineLevel="2">
      <c r="A400" s="11" t="s">
        <v>177</v>
      </c>
      <c r="B400" s="12" t="s">
        <v>42</v>
      </c>
      <c r="C400" s="11" t="s">
        <v>43</v>
      </c>
      <c r="D400" s="13">
        <v>33927.6</v>
      </c>
      <c r="E400" s="13">
        <v>11480.34</v>
      </c>
      <c r="F400" s="13">
        <f>+D400/D401</f>
        <v>0.001852789527</v>
      </c>
      <c r="G400" s="13" t="str">
        <f>VLOOKUP(A400,[1]Hoja1!$B$1:$F$126,3,0)</f>
        <v>#ERROR!</v>
      </c>
      <c r="H400" s="13" t="str">
        <f>VLOOKUP(A400,[1]Hoja1!$B$1:$F$126,2,0)</f>
        <v>#ERROR!</v>
      </c>
      <c r="I400" s="13" t="str">
        <f t="shared" si="569"/>
        <v>#ERROR!</v>
      </c>
      <c r="J400" s="13" t="str">
        <f t="shared" si="570"/>
        <v>#ERROR!</v>
      </c>
      <c r="K400" s="13">
        <v>0.0</v>
      </c>
      <c r="L400" s="13" t="str">
        <f>VLOOKUP(A400,[1]Hoja1!$B$1:$F$126,5,0)</f>
        <v>#ERROR!</v>
      </c>
      <c r="M400" s="11" t="str">
        <f>VLOOKUP(A400,[1]Hoja1!$B$1:$F$126,4,0)</f>
        <v>#ERROR!</v>
      </c>
      <c r="N400" s="13"/>
      <c r="O400" s="13" t="str">
        <f t="shared" si="571"/>
        <v>#ERROR!</v>
      </c>
      <c r="P400" s="11"/>
      <c r="Q400" s="13" t="str">
        <f t="shared" si="575"/>
        <v>#ERROR!</v>
      </c>
      <c r="R400" s="11" t="str">
        <f t="shared" si="576"/>
        <v>#ERROR!</v>
      </c>
      <c r="S400" s="11" t="str">
        <f t="shared" si="574"/>
        <v/>
      </c>
    </row>
    <row r="401" ht="15.75" customHeight="1" outlineLevel="1">
      <c r="A401" s="14" t="s">
        <v>178</v>
      </c>
      <c r="B401" s="12"/>
      <c r="C401" s="11"/>
      <c r="D401" s="13">
        <f t="shared" ref="D401:F401" si="577">SUBTOTAL(9,D397:D400)</f>
        <v>18311632</v>
      </c>
      <c r="E401" s="13">
        <f t="shared" si="577"/>
        <v>6196243</v>
      </c>
      <c r="F401" s="13">
        <f t="shared" si="577"/>
        <v>1</v>
      </c>
      <c r="G401" s="13"/>
      <c r="H401" s="13"/>
      <c r="I401" s="13"/>
      <c r="J401" s="13" t="str">
        <f>SUBTOTAL(9,J397:J400)</f>
        <v>#ERROR!</v>
      </c>
      <c r="K401" s="13">
        <v>0.0</v>
      </c>
      <c r="L401" s="13" t="str">
        <f>SUBTOTAL(9,L397:L400)</f>
        <v>#ERROR!</v>
      </c>
      <c r="M401" s="11"/>
      <c r="N401" s="13"/>
      <c r="O401" s="13" t="str">
        <f t="shared" ref="O401:Q401" si="578">SUBTOTAL(9,O397:O400)</f>
        <v>#ERROR!</v>
      </c>
      <c r="P401" s="11" t="str">
        <f t="shared" si="578"/>
        <v>#ERROR!</v>
      </c>
      <c r="Q401" s="13" t="str">
        <f t="shared" si="578"/>
        <v>#ERROR!</v>
      </c>
      <c r="R401" s="11"/>
      <c r="S401" s="11" t="str">
        <f>SUBTOTAL(9,S397:S400)</f>
        <v>#ERROR!</v>
      </c>
    </row>
    <row r="402" ht="15.75" customHeight="1" outlineLevel="2">
      <c r="A402" s="11" t="s">
        <v>179</v>
      </c>
      <c r="B402" s="12" t="s">
        <v>20</v>
      </c>
      <c r="C402" s="11" t="s">
        <v>21</v>
      </c>
      <c r="D402" s="13">
        <v>2.851097993E7</v>
      </c>
      <c r="E402" s="13">
        <v>8293105.47</v>
      </c>
      <c r="F402" s="13">
        <f>+D402/D409</f>
        <v>0.8154981288</v>
      </c>
      <c r="G402" s="13" t="str">
        <f>VLOOKUP(A402,[1]Hoja1!$B$1:$F$126,3,0)</f>
        <v>#ERROR!</v>
      </c>
      <c r="H402" s="13" t="str">
        <f>VLOOKUP(A402,[1]Hoja1!$B$1:$F$126,2,0)</f>
        <v>#ERROR!</v>
      </c>
      <c r="I402" s="13" t="str">
        <f t="shared" ref="I402:I408" si="579">+G402/11</f>
        <v>#ERROR!</v>
      </c>
      <c r="J402" s="13" t="str">
        <f t="shared" ref="J402:J408" si="580">+F402*I402</f>
        <v>#ERROR!</v>
      </c>
      <c r="K402" s="13">
        <v>0.0</v>
      </c>
      <c r="L402" s="13" t="str">
        <f>VLOOKUP(A402,[1]Hoja1!$B$1:$F$126,5,0)</f>
        <v>#ERROR!</v>
      </c>
      <c r="M402" s="11" t="str">
        <f>VLOOKUP(A402,[1]Hoja1!$B$1:$F$126,4,0)</f>
        <v>#ERROR!</v>
      </c>
      <c r="N402" s="13"/>
      <c r="O402" s="13" t="str">
        <f t="shared" ref="O402:O408" si="581">+D402-J402</f>
        <v>#ERROR!</v>
      </c>
      <c r="P402" s="11" t="str">
        <f t="shared" ref="P402:P404" si="582">+ROUND(O402,0)</f>
        <v>#ERROR!</v>
      </c>
      <c r="Q402" s="13" t="str">
        <f t="shared" ref="Q402:Q404" si="583">+K402+P402</f>
        <v>#ERROR!</v>
      </c>
      <c r="R402" s="11"/>
      <c r="S402" s="11" t="str">
        <f t="shared" ref="S402:S406" si="584">+P402</f>
        <v>#ERROR!</v>
      </c>
    </row>
    <row r="403" ht="15.75" customHeight="1" outlineLevel="2">
      <c r="A403" s="11" t="s">
        <v>179</v>
      </c>
      <c r="B403" s="12" t="s">
        <v>46</v>
      </c>
      <c r="C403" s="11" t="s">
        <v>47</v>
      </c>
      <c r="D403" s="13">
        <v>1653267.0</v>
      </c>
      <c r="E403" s="13">
        <v>480892.54</v>
      </c>
      <c r="F403" s="13">
        <f>+D403/D409</f>
        <v>0.04728831307</v>
      </c>
      <c r="G403" s="13" t="str">
        <f>VLOOKUP(A403,[1]Hoja1!$B$1:$F$126,3,0)</f>
        <v>#ERROR!</v>
      </c>
      <c r="H403" s="13" t="str">
        <f>VLOOKUP(A403,[1]Hoja1!$B$1:$F$126,2,0)</f>
        <v>#ERROR!</v>
      </c>
      <c r="I403" s="13" t="str">
        <f t="shared" si="579"/>
        <v>#ERROR!</v>
      </c>
      <c r="J403" s="13" t="str">
        <f t="shared" si="580"/>
        <v>#ERROR!</v>
      </c>
      <c r="K403" s="13" t="str">
        <f>+D403-P403</f>
        <v>#ERROR!</v>
      </c>
      <c r="L403" s="13" t="str">
        <f>VLOOKUP(A403,[1]Hoja1!$B$1:$F$126,5,0)</f>
        <v>#ERROR!</v>
      </c>
      <c r="M403" s="11" t="str">
        <f>VLOOKUP(A403,[1]Hoja1!$B$1:$F$126,4,0)</f>
        <v>#ERROR!</v>
      </c>
      <c r="N403" s="13"/>
      <c r="O403" s="13" t="str">
        <f t="shared" si="581"/>
        <v>#ERROR!</v>
      </c>
      <c r="P403" s="11" t="str">
        <f t="shared" si="582"/>
        <v>#ERROR!</v>
      </c>
      <c r="Q403" s="13" t="str">
        <f t="shared" si="583"/>
        <v>#ERROR!</v>
      </c>
      <c r="R403" s="11"/>
      <c r="S403" s="11" t="str">
        <f t="shared" si="584"/>
        <v>#ERROR!</v>
      </c>
    </row>
    <row r="404" ht="15.75" customHeight="1" outlineLevel="2">
      <c r="A404" s="11" t="s">
        <v>179</v>
      </c>
      <c r="B404" s="12" t="s">
        <v>74</v>
      </c>
      <c r="C404" s="11" t="s">
        <v>75</v>
      </c>
      <c r="D404" s="13">
        <v>4616277.15</v>
      </c>
      <c r="E404" s="13">
        <v>1342755.43</v>
      </c>
      <c r="F404" s="13">
        <f>+D404/D409</f>
        <v>0.1320391438</v>
      </c>
      <c r="G404" s="13" t="str">
        <f>VLOOKUP(A404,[1]Hoja1!$B$1:$F$126,3,0)</f>
        <v>#ERROR!</v>
      </c>
      <c r="H404" s="13" t="str">
        <f>VLOOKUP(A404,[1]Hoja1!$B$1:$F$126,2,0)</f>
        <v>#ERROR!</v>
      </c>
      <c r="I404" s="13" t="str">
        <f t="shared" si="579"/>
        <v>#ERROR!</v>
      </c>
      <c r="J404" s="13" t="str">
        <f t="shared" si="580"/>
        <v>#ERROR!</v>
      </c>
      <c r="K404" s="13">
        <v>0.0</v>
      </c>
      <c r="L404" s="13" t="str">
        <f>VLOOKUP(A404,[1]Hoja1!$B$1:$F$126,5,0)</f>
        <v>#ERROR!</v>
      </c>
      <c r="M404" s="11" t="str">
        <f>VLOOKUP(A404,[1]Hoja1!$B$1:$F$126,4,0)</f>
        <v>#ERROR!</v>
      </c>
      <c r="N404" s="13"/>
      <c r="O404" s="13" t="str">
        <f t="shared" si="581"/>
        <v>#ERROR!</v>
      </c>
      <c r="P404" s="11" t="str">
        <f t="shared" si="582"/>
        <v>#ERROR!</v>
      </c>
      <c r="Q404" s="13" t="str">
        <f t="shared" si="583"/>
        <v>#ERROR!</v>
      </c>
      <c r="R404" s="11"/>
      <c r="S404" s="11" t="str">
        <f t="shared" si="584"/>
        <v>#ERROR!</v>
      </c>
    </row>
    <row r="405" ht="15.75" customHeight="1" outlineLevel="2">
      <c r="A405" s="11" t="s">
        <v>179</v>
      </c>
      <c r="B405" s="12" t="s">
        <v>22</v>
      </c>
      <c r="C405" s="11" t="s">
        <v>23</v>
      </c>
      <c r="D405" s="13">
        <v>2720.54</v>
      </c>
      <c r="E405" s="13">
        <v>791.33</v>
      </c>
      <c r="F405" s="13">
        <f>+D405/D409</f>
        <v>0.00007781546916</v>
      </c>
      <c r="G405" s="13" t="str">
        <f>VLOOKUP(A405,[1]Hoja1!$B$1:$F$126,3,0)</f>
        <v>#ERROR!</v>
      </c>
      <c r="H405" s="13" t="str">
        <f>VLOOKUP(A405,[1]Hoja1!$B$1:$F$126,2,0)</f>
        <v>#ERROR!</v>
      </c>
      <c r="I405" s="13" t="str">
        <f t="shared" si="579"/>
        <v>#ERROR!</v>
      </c>
      <c r="J405" s="13" t="str">
        <f t="shared" si="580"/>
        <v>#ERROR!</v>
      </c>
      <c r="K405" s="13">
        <v>0.0</v>
      </c>
      <c r="L405" s="13" t="str">
        <f>VLOOKUP(A405,[1]Hoja1!$B$1:$F$126,5,0)</f>
        <v>#ERROR!</v>
      </c>
      <c r="M405" s="11" t="str">
        <f>VLOOKUP(A405,[1]Hoja1!$B$1:$F$126,4,0)</f>
        <v>#ERROR!</v>
      </c>
      <c r="N405" s="13"/>
      <c r="O405" s="13" t="str">
        <f t="shared" si="581"/>
        <v>#ERROR!</v>
      </c>
      <c r="P405" s="11"/>
      <c r="Q405" s="13" t="str">
        <f>+K405+R405</f>
        <v>#ERROR!</v>
      </c>
      <c r="R405" s="11" t="str">
        <f>+ROUND(O405,0)</f>
        <v>#ERROR!</v>
      </c>
      <c r="S405" s="11" t="str">
        <f t="shared" si="584"/>
        <v/>
      </c>
    </row>
    <row r="406" ht="15.75" customHeight="1" outlineLevel="2">
      <c r="A406" s="11" t="s">
        <v>179</v>
      </c>
      <c r="B406" s="12" t="s">
        <v>32</v>
      </c>
      <c r="C406" s="11" t="s">
        <v>33</v>
      </c>
      <c r="D406" s="13">
        <v>103394.06</v>
      </c>
      <c r="E406" s="13">
        <v>30074.66</v>
      </c>
      <c r="F406" s="13">
        <f>+D406/D409</f>
        <v>0.002957375112</v>
      </c>
      <c r="G406" s="13" t="str">
        <f>VLOOKUP(A406,[1]Hoja1!$B$1:$F$126,3,0)</f>
        <v>#ERROR!</v>
      </c>
      <c r="H406" s="13" t="str">
        <f>VLOOKUP(A406,[1]Hoja1!$B$1:$F$126,2,0)</f>
        <v>#ERROR!</v>
      </c>
      <c r="I406" s="13" t="str">
        <f t="shared" si="579"/>
        <v>#ERROR!</v>
      </c>
      <c r="J406" s="13" t="str">
        <f t="shared" si="580"/>
        <v>#ERROR!</v>
      </c>
      <c r="K406" s="13">
        <v>0.0</v>
      </c>
      <c r="L406" s="13" t="str">
        <f>VLOOKUP(A406,[1]Hoja1!$B$1:$F$126,5,0)</f>
        <v>#ERROR!</v>
      </c>
      <c r="M406" s="11" t="str">
        <f>VLOOKUP(A406,[1]Hoja1!$B$1:$F$126,4,0)</f>
        <v>#ERROR!</v>
      </c>
      <c r="N406" s="13"/>
      <c r="O406" s="13" t="str">
        <f t="shared" si="581"/>
        <v>#ERROR!</v>
      </c>
      <c r="P406" s="11" t="str">
        <f>+ROUND(O406,0)</f>
        <v>#ERROR!</v>
      </c>
      <c r="Q406" s="13" t="str">
        <f>+K406+P406</f>
        <v>#ERROR!</v>
      </c>
      <c r="R406" s="11"/>
      <c r="S406" s="11" t="str">
        <f t="shared" si="584"/>
        <v>#ERROR!</v>
      </c>
    </row>
    <row r="407" ht="15.75" customHeight="1" outlineLevel="2">
      <c r="A407" s="11" t="s">
        <v>179</v>
      </c>
      <c r="B407" s="12" t="s">
        <v>34</v>
      </c>
      <c r="C407" s="11" t="s">
        <v>35</v>
      </c>
      <c r="D407" s="13">
        <v>3060.61</v>
      </c>
      <c r="E407" s="13">
        <v>890.25</v>
      </c>
      <c r="F407" s="13">
        <f>+D407/D409</f>
        <v>0.00008754247431</v>
      </c>
      <c r="G407" s="13" t="str">
        <f>VLOOKUP(A407,[1]Hoja1!$B$1:$F$126,3,0)</f>
        <v>#ERROR!</v>
      </c>
      <c r="H407" s="13" t="str">
        <f>VLOOKUP(A407,[1]Hoja1!$B$1:$F$126,2,0)</f>
        <v>#ERROR!</v>
      </c>
      <c r="I407" s="13" t="str">
        <f t="shared" si="579"/>
        <v>#ERROR!</v>
      </c>
      <c r="J407" s="13" t="str">
        <f t="shared" si="580"/>
        <v>#ERROR!</v>
      </c>
      <c r="K407" s="13">
        <v>0.0</v>
      </c>
      <c r="L407" s="13" t="str">
        <f>VLOOKUP(A407,[1]Hoja1!$B$1:$F$126,5,0)</f>
        <v>#ERROR!</v>
      </c>
      <c r="M407" s="11" t="str">
        <f>VLOOKUP(A407,[1]Hoja1!$B$1:$F$126,4,0)</f>
        <v>#ERROR!</v>
      </c>
      <c r="N407" s="13"/>
      <c r="O407" s="13" t="str">
        <f t="shared" si="581"/>
        <v>#ERROR!</v>
      </c>
      <c r="P407" s="11"/>
      <c r="Q407" s="13" t="str">
        <f t="shared" ref="Q407:Q408" si="585">+K407+R407</f>
        <v>#ERROR!</v>
      </c>
      <c r="R407" s="11" t="str">
        <f t="shared" ref="R407:R408" si="586">+ROUND(O407,0)</f>
        <v>#ERROR!</v>
      </c>
      <c r="S407" s="11"/>
    </row>
    <row r="408" ht="15.75" customHeight="1" outlineLevel="2">
      <c r="A408" s="11" t="s">
        <v>179</v>
      </c>
      <c r="B408" s="12" t="s">
        <v>42</v>
      </c>
      <c r="C408" s="11" t="s">
        <v>43</v>
      </c>
      <c r="D408" s="13">
        <v>71729.71</v>
      </c>
      <c r="E408" s="13">
        <v>20864.32</v>
      </c>
      <c r="F408" s="13">
        <f>+D408/D409</f>
        <v>0.002051681297</v>
      </c>
      <c r="G408" s="13" t="str">
        <f>VLOOKUP(A408,[1]Hoja1!$B$1:$F$126,3,0)</f>
        <v>#ERROR!</v>
      </c>
      <c r="H408" s="13" t="str">
        <f>VLOOKUP(A408,[1]Hoja1!$B$1:$F$126,2,0)</f>
        <v>#ERROR!</v>
      </c>
      <c r="I408" s="13" t="str">
        <f t="shared" si="579"/>
        <v>#ERROR!</v>
      </c>
      <c r="J408" s="13" t="str">
        <f t="shared" si="580"/>
        <v>#ERROR!</v>
      </c>
      <c r="K408" s="13">
        <v>0.0</v>
      </c>
      <c r="L408" s="13" t="str">
        <f>VLOOKUP(A408,[1]Hoja1!$B$1:$F$126,5,0)</f>
        <v>#ERROR!</v>
      </c>
      <c r="M408" s="11" t="str">
        <f>VLOOKUP(A408,[1]Hoja1!$B$1:$F$126,4,0)</f>
        <v>#ERROR!</v>
      </c>
      <c r="N408" s="13"/>
      <c r="O408" s="13" t="str">
        <f t="shared" si="581"/>
        <v>#ERROR!</v>
      </c>
      <c r="P408" s="11"/>
      <c r="Q408" s="13" t="str">
        <f t="shared" si="585"/>
        <v>#ERROR!</v>
      </c>
      <c r="R408" s="11" t="str">
        <f t="shared" si="586"/>
        <v>#ERROR!</v>
      </c>
      <c r="S408" s="11"/>
    </row>
    <row r="409" ht="15.75" customHeight="1" outlineLevel="1">
      <c r="A409" s="14" t="s">
        <v>180</v>
      </c>
      <c r="B409" s="12"/>
      <c r="C409" s="11"/>
      <c r="D409" s="13">
        <f t="shared" ref="D409:F409" si="587">SUBTOTAL(9,D402:D408)</f>
        <v>34961429</v>
      </c>
      <c r="E409" s="13">
        <f t="shared" si="587"/>
        <v>10169374</v>
      </c>
      <c r="F409" s="13">
        <f t="shared" si="587"/>
        <v>1</v>
      </c>
      <c r="G409" s="13"/>
      <c r="H409" s="13"/>
      <c r="I409" s="13"/>
      <c r="J409" s="13" t="str">
        <f>SUBTOTAL(9,J402:J408)</f>
        <v>#ERROR!</v>
      </c>
      <c r="K409" s="13">
        <v>0.0</v>
      </c>
      <c r="L409" s="13" t="str">
        <f>SUBTOTAL(9,L402:L408)</f>
        <v>#ERROR!</v>
      </c>
      <c r="M409" s="11"/>
      <c r="N409" s="13"/>
      <c r="O409" s="13" t="str">
        <f t="shared" ref="O409:Q409" si="588">SUBTOTAL(9,O402:O408)</f>
        <v>#ERROR!</v>
      </c>
      <c r="P409" s="11" t="str">
        <f t="shared" si="588"/>
        <v>#ERROR!</v>
      </c>
      <c r="Q409" s="13" t="str">
        <f t="shared" si="588"/>
        <v>#ERROR!</v>
      </c>
      <c r="R409" s="11"/>
      <c r="S409" s="11" t="str">
        <f>SUBTOTAL(9,S402:S408)</f>
        <v>#ERROR!</v>
      </c>
    </row>
    <row r="410" ht="15.75" customHeight="1" outlineLevel="2">
      <c r="A410" s="11" t="s">
        <v>181</v>
      </c>
      <c r="B410" s="12" t="s">
        <v>32</v>
      </c>
      <c r="C410" s="11" t="s">
        <v>33</v>
      </c>
      <c r="D410" s="13">
        <v>59902.54</v>
      </c>
      <c r="E410" s="13">
        <v>8252.44</v>
      </c>
      <c r="F410" s="13">
        <f>+D410/D414</f>
        <v>0.001918612575</v>
      </c>
      <c r="G410" s="13" t="str">
        <f>VLOOKUP(A410,[1]Hoja1!$B$1:$F$126,3,0)</f>
        <v>#ERROR!</v>
      </c>
      <c r="H410" s="13" t="str">
        <f>VLOOKUP(A410,[1]Hoja1!$B$1:$F$126,2,0)</f>
        <v>#ERROR!</v>
      </c>
      <c r="I410" s="13" t="str">
        <f t="shared" ref="I410:I413" si="589">+G410/11</f>
        <v>#ERROR!</v>
      </c>
      <c r="J410" s="13">
        <v>0.0</v>
      </c>
      <c r="K410" s="13">
        <f>+D410-R410</f>
        <v>-0.46</v>
      </c>
      <c r="L410" s="13" t="str">
        <f>VLOOKUP(A410,[1]Hoja1!$B$1:$F$126,5,0)</f>
        <v>#ERROR!</v>
      </c>
      <c r="M410" s="11" t="str">
        <f>VLOOKUP(A410,[1]Hoja1!$B$1:$F$126,4,0)</f>
        <v>#ERROR!</v>
      </c>
      <c r="N410" s="13"/>
      <c r="O410" s="13">
        <f t="shared" ref="O410:O413" si="590">+D410-J410</f>
        <v>59902.54</v>
      </c>
      <c r="P410" s="11"/>
      <c r="Q410" s="13">
        <f>+K410+R410</f>
        <v>59902.54</v>
      </c>
      <c r="R410" s="13">
        <f>+ROUND(O410,0)</f>
        <v>59903</v>
      </c>
      <c r="S410" s="11" t="str">
        <f t="shared" ref="S410:S413" si="591">+P410</f>
        <v/>
      </c>
    </row>
    <row r="411" ht="15.75" customHeight="1" outlineLevel="2">
      <c r="A411" s="11" t="s">
        <v>181</v>
      </c>
      <c r="B411" s="12" t="s">
        <v>34</v>
      </c>
      <c r="C411" s="11" t="s">
        <v>35</v>
      </c>
      <c r="D411" s="13">
        <v>151722.56</v>
      </c>
      <c r="E411" s="13">
        <v>20901.96</v>
      </c>
      <c r="F411" s="13">
        <f>+D411/D414</f>
        <v>0.004859506984</v>
      </c>
      <c r="G411" s="13" t="str">
        <f>VLOOKUP(A411,[1]Hoja1!$B$1:$F$126,3,0)</f>
        <v>#ERROR!</v>
      </c>
      <c r="H411" s="13" t="str">
        <f>VLOOKUP(A411,[1]Hoja1!$B$1:$F$126,2,0)</f>
        <v>#ERROR!</v>
      </c>
      <c r="I411" s="13" t="str">
        <f t="shared" si="589"/>
        <v>#ERROR!</v>
      </c>
      <c r="J411" s="13">
        <v>0.0</v>
      </c>
      <c r="K411" s="13">
        <f>+D411-P411</f>
        <v>-0.44</v>
      </c>
      <c r="L411" s="13" t="str">
        <f>VLOOKUP(A411,[1]Hoja1!$B$1:$F$126,5,0)</f>
        <v>#ERROR!</v>
      </c>
      <c r="M411" s="11" t="str">
        <f>VLOOKUP(A411,[1]Hoja1!$B$1:$F$126,4,0)</f>
        <v>#ERROR!</v>
      </c>
      <c r="N411" s="13"/>
      <c r="O411" s="13">
        <f t="shared" si="590"/>
        <v>151722.56</v>
      </c>
      <c r="P411" s="13">
        <f>+ROUND(O411,0)</f>
        <v>151723</v>
      </c>
      <c r="Q411" s="13">
        <f>+K411+P411</f>
        <v>151722.56</v>
      </c>
      <c r="R411" s="11"/>
      <c r="S411" s="13">
        <f t="shared" si="591"/>
        <v>151723</v>
      </c>
    </row>
    <row r="412" ht="15.75" customHeight="1" outlineLevel="2">
      <c r="A412" s="11" t="s">
        <v>181</v>
      </c>
      <c r="B412" s="12" t="s">
        <v>42</v>
      </c>
      <c r="C412" s="11" t="s">
        <v>43</v>
      </c>
      <c r="D412" s="13">
        <v>64827.13</v>
      </c>
      <c r="E412" s="13">
        <v>8930.87</v>
      </c>
      <c r="F412" s="13">
        <f>+D412/D414</f>
        <v>0.002076341784</v>
      </c>
      <c r="G412" s="13" t="str">
        <f>VLOOKUP(A412,[1]Hoja1!$B$1:$F$126,3,0)</f>
        <v>#ERROR!</v>
      </c>
      <c r="H412" s="13" t="str">
        <f>VLOOKUP(A412,[1]Hoja1!$B$1:$F$126,2,0)</f>
        <v>#ERROR!</v>
      </c>
      <c r="I412" s="13" t="str">
        <f t="shared" si="589"/>
        <v>#ERROR!</v>
      </c>
      <c r="J412" s="13">
        <v>0.0</v>
      </c>
      <c r="K412" s="13">
        <f>+D412-R412</f>
        <v>0.13</v>
      </c>
      <c r="L412" s="13" t="str">
        <f>VLOOKUP(A412,[1]Hoja1!$B$1:$F$126,5,0)</f>
        <v>#ERROR!</v>
      </c>
      <c r="M412" s="11" t="str">
        <f>VLOOKUP(A412,[1]Hoja1!$B$1:$F$126,4,0)</f>
        <v>#ERROR!</v>
      </c>
      <c r="N412" s="13"/>
      <c r="O412" s="13">
        <f t="shared" si="590"/>
        <v>64827.13</v>
      </c>
      <c r="P412" s="11"/>
      <c r="Q412" s="13">
        <f>+K412+R412</f>
        <v>64827.13</v>
      </c>
      <c r="R412" s="13">
        <f>+ROUND(O412,0)</f>
        <v>64827</v>
      </c>
      <c r="S412" s="11" t="str">
        <f t="shared" si="591"/>
        <v/>
      </c>
    </row>
    <row r="413" ht="15.75" customHeight="1" outlineLevel="2">
      <c r="A413" s="11" t="s">
        <v>181</v>
      </c>
      <c r="B413" s="12" t="s">
        <v>48</v>
      </c>
      <c r="C413" s="11" t="s">
        <v>49</v>
      </c>
      <c r="D413" s="13">
        <v>3.094534877E7</v>
      </c>
      <c r="E413" s="13">
        <v>4263166.73</v>
      </c>
      <c r="F413" s="13">
        <f>+D413/D414</f>
        <v>0.9911455387</v>
      </c>
      <c r="G413" s="13" t="str">
        <f>VLOOKUP(A413,[1]Hoja1!$B$1:$F$126,3,0)</f>
        <v>#ERROR!</v>
      </c>
      <c r="H413" s="13" t="str">
        <f>VLOOKUP(A413,[1]Hoja1!$B$1:$F$126,2,0)</f>
        <v>#ERROR!</v>
      </c>
      <c r="I413" s="13" t="str">
        <f t="shared" si="589"/>
        <v>#ERROR!</v>
      </c>
      <c r="J413" s="13">
        <v>0.0</v>
      </c>
      <c r="K413" s="13">
        <f>+D413-P413</f>
        <v>-0.2300000004</v>
      </c>
      <c r="L413" s="13" t="str">
        <f>VLOOKUP(A413,[1]Hoja1!$B$1:$F$126,5,0)</f>
        <v>#ERROR!</v>
      </c>
      <c r="M413" s="11" t="str">
        <f>VLOOKUP(A413,[1]Hoja1!$B$1:$F$126,4,0)</f>
        <v>#ERROR!</v>
      </c>
      <c r="N413" s="13"/>
      <c r="O413" s="13">
        <f t="shared" si="590"/>
        <v>30945348.77</v>
      </c>
      <c r="P413" s="13">
        <f>+ROUND(O413,0)</f>
        <v>30945349</v>
      </c>
      <c r="Q413" s="13">
        <f>+K413+P413</f>
        <v>30945348.77</v>
      </c>
      <c r="R413" s="11"/>
      <c r="S413" s="13">
        <f t="shared" si="591"/>
        <v>30945349</v>
      </c>
    </row>
    <row r="414" ht="15.75" customHeight="1" outlineLevel="1">
      <c r="A414" s="14" t="s">
        <v>182</v>
      </c>
      <c r="B414" s="12"/>
      <c r="C414" s="11"/>
      <c r="D414" s="13">
        <f t="shared" ref="D414:F414" si="592">SUBTOTAL(9,D410:D413)</f>
        <v>31221801</v>
      </c>
      <c r="E414" s="13">
        <f t="shared" si="592"/>
        <v>4301252</v>
      </c>
      <c r="F414" s="13">
        <f t="shared" si="592"/>
        <v>1</v>
      </c>
      <c r="G414" s="13"/>
      <c r="H414" s="13"/>
      <c r="I414" s="13"/>
      <c r="J414" s="13">
        <f t="shared" ref="J414:L414" si="593">SUBTOTAL(9,J410:J413)</f>
        <v>0</v>
      </c>
      <c r="K414" s="13">
        <f t="shared" si="593"/>
        <v>-1</v>
      </c>
      <c r="L414" s="13" t="str">
        <f t="shared" si="593"/>
        <v>#ERROR!</v>
      </c>
      <c r="M414" s="11"/>
      <c r="N414" s="13"/>
      <c r="O414" s="13">
        <f t="shared" ref="O414:Q414" si="594">SUBTOTAL(9,O410:O413)</f>
        <v>31221801</v>
      </c>
      <c r="P414" s="11">
        <f t="shared" si="594"/>
        <v>31097072</v>
      </c>
      <c r="Q414" s="13">
        <f t="shared" si="594"/>
        <v>31221801</v>
      </c>
      <c r="R414" s="11"/>
      <c r="S414" s="11">
        <f>SUBTOTAL(9,S410:S413)</f>
        <v>31097072</v>
      </c>
    </row>
    <row r="415" ht="15.75" customHeight="1" outlineLevel="2">
      <c r="A415" s="11" t="s">
        <v>183</v>
      </c>
      <c r="B415" s="12" t="s">
        <v>20</v>
      </c>
      <c r="C415" s="11" t="s">
        <v>21</v>
      </c>
      <c r="D415" s="13">
        <v>1.413792878E7</v>
      </c>
      <c r="E415" s="13">
        <v>5934594.05</v>
      </c>
      <c r="F415" s="13">
        <f>+D415/D423</f>
        <v>0.3393299474</v>
      </c>
      <c r="G415" s="13" t="str">
        <f>VLOOKUP(A415,[1]Hoja1!$B$1:$F$126,3,0)</f>
        <v>#ERROR!</v>
      </c>
      <c r="H415" s="13" t="str">
        <f>VLOOKUP(A415,[1]Hoja1!$B$1:$F$126,2,0)</f>
        <v>#ERROR!</v>
      </c>
      <c r="I415" s="13" t="str">
        <f t="shared" ref="I415:I422" si="595">+G415/11</f>
        <v>#ERROR!</v>
      </c>
      <c r="J415" s="13" t="str">
        <f t="shared" ref="J415:J422" si="596">+F415*I415</f>
        <v>#ERROR!</v>
      </c>
      <c r="K415" s="13">
        <v>0.0</v>
      </c>
      <c r="L415" s="13" t="str">
        <f>VLOOKUP(A415,[1]Hoja1!$B$1:$F$126,5,0)</f>
        <v>#ERROR!</v>
      </c>
      <c r="M415" s="11" t="str">
        <f>VLOOKUP(A415,[1]Hoja1!$B$1:$F$126,4,0)</f>
        <v>#ERROR!</v>
      </c>
      <c r="N415" s="13"/>
      <c r="O415" s="13" t="str">
        <f t="shared" ref="O415:O422" si="597">+D415-J415</f>
        <v>#ERROR!</v>
      </c>
      <c r="P415" s="11" t="str">
        <f t="shared" ref="P415:P416" si="598">+ROUND(O415,0)</f>
        <v>#ERROR!</v>
      </c>
      <c r="Q415" s="13" t="str">
        <f t="shared" ref="Q415:Q416" si="599">+K415+P415</f>
        <v>#ERROR!</v>
      </c>
      <c r="R415" s="11"/>
      <c r="S415" s="11" t="str">
        <f t="shared" ref="S415:S422" si="600">+P415</f>
        <v>#ERROR!</v>
      </c>
    </row>
    <row r="416" ht="15.75" customHeight="1" outlineLevel="2">
      <c r="A416" s="11" t="s">
        <v>183</v>
      </c>
      <c r="B416" s="12" t="s">
        <v>46</v>
      </c>
      <c r="C416" s="11" t="s">
        <v>47</v>
      </c>
      <c r="D416" s="13">
        <v>8630317.68</v>
      </c>
      <c r="E416" s="13">
        <v>3622696.98</v>
      </c>
      <c r="F416" s="13">
        <f>+D416/D423</f>
        <v>0.2071396235</v>
      </c>
      <c r="G416" s="13" t="str">
        <f>VLOOKUP(A416,[1]Hoja1!$B$1:$F$126,3,0)</f>
        <v>#ERROR!</v>
      </c>
      <c r="H416" s="13" t="str">
        <f>VLOOKUP(A416,[1]Hoja1!$B$1:$F$126,2,0)</f>
        <v>#ERROR!</v>
      </c>
      <c r="I416" s="13" t="str">
        <f t="shared" si="595"/>
        <v>#ERROR!</v>
      </c>
      <c r="J416" s="13" t="str">
        <f t="shared" si="596"/>
        <v>#ERROR!</v>
      </c>
      <c r="K416" s="13">
        <v>0.0</v>
      </c>
      <c r="L416" s="13" t="str">
        <f>VLOOKUP(A416,[1]Hoja1!$B$1:$F$126,5,0)</f>
        <v>#ERROR!</v>
      </c>
      <c r="M416" s="11" t="str">
        <f>VLOOKUP(A416,[1]Hoja1!$B$1:$F$126,4,0)</f>
        <v>#ERROR!</v>
      </c>
      <c r="N416" s="13"/>
      <c r="O416" s="13" t="str">
        <f t="shared" si="597"/>
        <v>#ERROR!</v>
      </c>
      <c r="P416" s="11" t="str">
        <f t="shared" si="598"/>
        <v>#ERROR!</v>
      </c>
      <c r="Q416" s="13" t="str">
        <f t="shared" si="599"/>
        <v>#ERROR!</v>
      </c>
      <c r="R416" s="11"/>
      <c r="S416" s="11" t="str">
        <f t="shared" si="600"/>
        <v>#ERROR!</v>
      </c>
    </row>
    <row r="417" ht="15.75" customHeight="1" outlineLevel="2">
      <c r="A417" s="11" t="s">
        <v>183</v>
      </c>
      <c r="B417" s="12" t="s">
        <v>30</v>
      </c>
      <c r="C417" s="11" t="s">
        <v>31</v>
      </c>
      <c r="D417" s="13">
        <v>68737.74</v>
      </c>
      <c r="E417" s="13">
        <v>28853.63</v>
      </c>
      <c r="F417" s="13">
        <f>+D417/D423</f>
        <v>0.00164980133</v>
      </c>
      <c r="G417" s="13" t="str">
        <f>VLOOKUP(A417,[1]Hoja1!$B$1:$F$126,3,0)</f>
        <v>#ERROR!</v>
      </c>
      <c r="H417" s="13" t="str">
        <f>VLOOKUP(A417,[1]Hoja1!$B$1:$F$126,2,0)</f>
        <v>#ERROR!</v>
      </c>
      <c r="I417" s="13" t="str">
        <f t="shared" si="595"/>
        <v>#ERROR!</v>
      </c>
      <c r="J417" s="13" t="str">
        <f t="shared" si="596"/>
        <v>#ERROR!</v>
      </c>
      <c r="K417" s="13">
        <v>0.0</v>
      </c>
      <c r="L417" s="13" t="str">
        <f>VLOOKUP(A417,[1]Hoja1!$B$1:$F$126,5,0)</f>
        <v>#ERROR!</v>
      </c>
      <c r="M417" s="11" t="str">
        <f>VLOOKUP(A417,[1]Hoja1!$B$1:$F$126,4,0)</f>
        <v>#ERROR!</v>
      </c>
      <c r="N417" s="13"/>
      <c r="O417" s="13" t="str">
        <f t="shared" si="597"/>
        <v>#ERROR!</v>
      </c>
      <c r="P417" s="11"/>
      <c r="Q417" s="13" t="str">
        <f>+K417+R417</f>
        <v>#ERROR!</v>
      </c>
      <c r="R417" s="11" t="str">
        <f>+ROUND(O417,0)</f>
        <v>#ERROR!</v>
      </c>
      <c r="S417" s="11" t="str">
        <f t="shared" si="600"/>
        <v/>
      </c>
    </row>
    <row r="418" ht="15.75" customHeight="1" outlineLevel="2">
      <c r="A418" s="11" t="s">
        <v>183</v>
      </c>
      <c r="B418" s="12" t="s">
        <v>32</v>
      </c>
      <c r="C418" s="11" t="s">
        <v>33</v>
      </c>
      <c r="D418" s="13">
        <v>115547.43</v>
      </c>
      <c r="E418" s="13">
        <v>48502.65</v>
      </c>
      <c r="F418" s="13">
        <f>+D418/D423</f>
        <v>0.002773298972</v>
      </c>
      <c r="G418" s="13" t="str">
        <f>VLOOKUP(A418,[1]Hoja1!$B$1:$F$126,3,0)</f>
        <v>#ERROR!</v>
      </c>
      <c r="H418" s="13" t="str">
        <f>VLOOKUP(A418,[1]Hoja1!$B$1:$F$126,2,0)</f>
        <v>#ERROR!</v>
      </c>
      <c r="I418" s="13" t="str">
        <f t="shared" si="595"/>
        <v>#ERROR!</v>
      </c>
      <c r="J418" s="13" t="str">
        <f t="shared" si="596"/>
        <v>#ERROR!</v>
      </c>
      <c r="K418" s="13">
        <v>0.0</v>
      </c>
      <c r="L418" s="13" t="str">
        <f>VLOOKUP(A418,[1]Hoja1!$B$1:$F$126,5,0)</f>
        <v>#ERROR!</v>
      </c>
      <c r="M418" s="11" t="str">
        <f>VLOOKUP(A418,[1]Hoja1!$B$1:$F$126,4,0)</f>
        <v>#ERROR!</v>
      </c>
      <c r="N418" s="13"/>
      <c r="O418" s="13" t="str">
        <f t="shared" si="597"/>
        <v>#ERROR!</v>
      </c>
      <c r="P418" s="11" t="str">
        <f t="shared" ref="P418:P422" si="601">+ROUND(O418,0)</f>
        <v>#ERROR!</v>
      </c>
      <c r="Q418" s="13" t="str">
        <f t="shared" ref="Q418:Q422" si="602">+K418+P418</f>
        <v>#ERROR!</v>
      </c>
      <c r="R418" s="11"/>
      <c r="S418" s="11" t="str">
        <f t="shared" si="600"/>
        <v>#ERROR!</v>
      </c>
    </row>
    <row r="419" ht="15.75" customHeight="1" outlineLevel="2">
      <c r="A419" s="11" t="s">
        <v>183</v>
      </c>
      <c r="B419" s="12" t="s">
        <v>34</v>
      </c>
      <c r="C419" s="11" t="s">
        <v>35</v>
      </c>
      <c r="D419" s="13">
        <v>258829.05</v>
      </c>
      <c r="E419" s="13">
        <v>108647.12</v>
      </c>
      <c r="F419" s="13">
        <f>+D419/D423</f>
        <v>0.006212257064</v>
      </c>
      <c r="G419" s="13" t="str">
        <f>VLOOKUP(A419,[1]Hoja1!$B$1:$F$126,3,0)</f>
        <v>#ERROR!</v>
      </c>
      <c r="H419" s="13" t="str">
        <f>VLOOKUP(A419,[1]Hoja1!$B$1:$F$126,2,0)</f>
        <v>#ERROR!</v>
      </c>
      <c r="I419" s="13" t="str">
        <f t="shared" si="595"/>
        <v>#ERROR!</v>
      </c>
      <c r="J419" s="13" t="str">
        <f t="shared" si="596"/>
        <v>#ERROR!</v>
      </c>
      <c r="K419" s="13">
        <v>0.0</v>
      </c>
      <c r="L419" s="13" t="str">
        <f>VLOOKUP(A419,[1]Hoja1!$B$1:$F$126,5,0)</f>
        <v>#ERROR!</v>
      </c>
      <c r="M419" s="11" t="str">
        <f>VLOOKUP(A419,[1]Hoja1!$B$1:$F$126,4,0)</f>
        <v>#ERROR!</v>
      </c>
      <c r="N419" s="13"/>
      <c r="O419" s="13" t="str">
        <f t="shared" si="597"/>
        <v>#ERROR!</v>
      </c>
      <c r="P419" s="11" t="str">
        <f t="shared" si="601"/>
        <v>#ERROR!</v>
      </c>
      <c r="Q419" s="13" t="str">
        <f t="shared" si="602"/>
        <v>#ERROR!</v>
      </c>
      <c r="R419" s="11"/>
      <c r="S419" s="11" t="str">
        <f t="shared" si="600"/>
        <v>#ERROR!</v>
      </c>
    </row>
    <row r="420" ht="15.75" customHeight="1" outlineLevel="2">
      <c r="A420" s="11" t="s">
        <v>183</v>
      </c>
      <c r="B420" s="12" t="s">
        <v>42</v>
      </c>
      <c r="C420" s="11" t="s">
        <v>43</v>
      </c>
      <c r="D420" s="13">
        <v>123523.43</v>
      </c>
      <c r="E420" s="13">
        <v>51850.7</v>
      </c>
      <c r="F420" s="13">
        <f>+D420/D423</f>
        <v>0.002964734061</v>
      </c>
      <c r="G420" s="13" t="str">
        <f>VLOOKUP(A420,[1]Hoja1!$B$1:$F$126,3,0)</f>
        <v>#ERROR!</v>
      </c>
      <c r="H420" s="13" t="str">
        <f>VLOOKUP(A420,[1]Hoja1!$B$1:$F$126,2,0)</f>
        <v>#ERROR!</v>
      </c>
      <c r="I420" s="13" t="str">
        <f t="shared" si="595"/>
        <v>#ERROR!</v>
      </c>
      <c r="J420" s="13" t="str">
        <f t="shared" si="596"/>
        <v>#ERROR!</v>
      </c>
      <c r="K420" s="13">
        <v>0.0</v>
      </c>
      <c r="L420" s="13" t="str">
        <f>VLOOKUP(A420,[1]Hoja1!$B$1:$F$126,5,0)</f>
        <v>#ERROR!</v>
      </c>
      <c r="M420" s="11" t="str">
        <f>VLOOKUP(A420,[1]Hoja1!$B$1:$F$126,4,0)</f>
        <v>#ERROR!</v>
      </c>
      <c r="N420" s="13"/>
      <c r="O420" s="13" t="str">
        <f t="shared" si="597"/>
        <v>#ERROR!</v>
      </c>
      <c r="P420" s="11" t="str">
        <f t="shared" si="601"/>
        <v>#ERROR!</v>
      </c>
      <c r="Q420" s="13" t="str">
        <f t="shared" si="602"/>
        <v>#ERROR!</v>
      </c>
      <c r="R420" s="11"/>
      <c r="S420" s="11" t="str">
        <f t="shared" si="600"/>
        <v>#ERROR!</v>
      </c>
    </row>
    <row r="421" ht="15.75" customHeight="1" outlineLevel="2">
      <c r="A421" s="11" t="s">
        <v>183</v>
      </c>
      <c r="B421" s="12" t="s">
        <v>82</v>
      </c>
      <c r="C421" s="11" t="s">
        <v>83</v>
      </c>
      <c r="D421" s="13">
        <v>0.0</v>
      </c>
      <c r="E421" s="13">
        <v>0.0</v>
      </c>
      <c r="F421" s="13">
        <f>+D421/D423</f>
        <v>0</v>
      </c>
      <c r="G421" s="13" t="str">
        <f>VLOOKUP(A421,[1]Hoja1!$B$1:$F$126,3,0)</f>
        <v>#ERROR!</v>
      </c>
      <c r="H421" s="13" t="str">
        <f>VLOOKUP(A421,[1]Hoja1!$B$1:$F$126,2,0)</f>
        <v>#ERROR!</v>
      </c>
      <c r="I421" s="13" t="str">
        <f t="shared" si="595"/>
        <v>#ERROR!</v>
      </c>
      <c r="J421" s="13" t="str">
        <f t="shared" si="596"/>
        <v>#ERROR!</v>
      </c>
      <c r="K421" s="13" t="str">
        <f>+D421-P421</f>
        <v>#ERROR!</v>
      </c>
      <c r="L421" s="13" t="str">
        <f>VLOOKUP(A421,[1]Hoja1!$B$1:$F$126,5,0)</f>
        <v>#ERROR!</v>
      </c>
      <c r="M421" s="11" t="str">
        <f>VLOOKUP(A421,[1]Hoja1!$B$1:$F$126,4,0)</f>
        <v>#ERROR!</v>
      </c>
      <c r="N421" s="13"/>
      <c r="O421" s="13" t="str">
        <f t="shared" si="597"/>
        <v>#ERROR!</v>
      </c>
      <c r="P421" s="11" t="str">
        <f t="shared" si="601"/>
        <v>#ERROR!</v>
      </c>
      <c r="Q421" s="13" t="str">
        <f t="shared" si="602"/>
        <v>#ERROR!</v>
      </c>
      <c r="R421" s="11"/>
      <c r="S421" s="11" t="str">
        <f t="shared" si="600"/>
        <v>#ERROR!</v>
      </c>
    </row>
    <row r="422" ht="15.75" customHeight="1" outlineLevel="2">
      <c r="A422" s="11" t="s">
        <v>183</v>
      </c>
      <c r="B422" s="12" t="s">
        <v>60</v>
      </c>
      <c r="C422" s="11" t="s">
        <v>61</v>
      </c>
      <c r="D422" s="13">
        <v>1.832936889E7</v>
      </c>
      <c r="E422" s="13">
        <v>7694009.87</v>
      </c>
      <c r="F422" s="13">
        <f>+D422/D423</f>
        <v>0.4399303376</v>
      </c>
      <c r="G422" s="13" t="str">
        <f>VLOOKUP(A422,[1]Hoja1!$B$1:$F$126,3,0)</f>
        <v>#ERROR!</v>
      </c>
      <c r="H422" s="13" t="str">
        <f>VLOOKUP(A422,[1]Hoja1!$B$1:$F$126,2,0)</f>
        <v>#ERROR!</v>
      </c>
      <c r="I422" s="13" t="str">
        <f t="shared" si="595"/>
        <v>#ERROR!</v>
      </c>
      <c r="J422" s="13" t="str">
        <f t="shared" si="596"/>
        <v>#ERROR!</v>
      </c>
      <c r="K422" s="13">
        <v>0.0</v>
      </c>
      <c r="L422" s="13" t="str">
        <f>VLOOKUP(A422,[1]Hoja1!$B$1:$F$126,5,0)</f>
        <v>#ERROR!</v>
      </c>
      <c r="M422" s="11" t="str">
        <f>VLOOKUP(A422,[1]Hoja1!$B$1:$F$126,4,0)</f>
        <v>#ERROR!</v>
      </c>
      <c r="N422" s="13"/>
      <c r="O422" s="13" t="str">
        <f t="shared" si="597"/>
        <v>#ERROR!</v>
      </c>
      <c r="P422" s="11" t="str">
        <f t="shared" si="601"/>
        <v>#ERROR!</v>
      </c>
      <c r="Q422" s="13" t="str">
        <f t="shared" si="602"/>
        <v>#ERROR!</v>
      </c>
      <c r="R422" s="11"/>
      <c r="S422" s="11" t="str">
        <f t="shared" si="600"/>
        <v>#ERROR!</v>
      </c>
    </row>
    <row r="423" ht="15.75" customHeight="1" outlineLevel="1">
      <c r="A423" s="14" t="s">
        <v>184</v>
      </c>
      <c r="B423" s="12"/>
      <c r="C423" s="11"/>
      <c r="D423" s="13">
        <f t="shared" ref="D423:F423" si="603">SUBTOTAL(9,D415:D422)</f>
        <v>41664253</v>
      </c>
      <c r="E423" s="13">
        <f t="shared" si="603"/>
        <v>17489155</v>
      </c>
      <c r="F423" s="13">
        <f t="shared" si="603"/>
        <v>1</v>
      </c>
      <c r="G423" s="13"/>
      <c r="H423" s="13"/>
      <c r="I423" s="13"/>
      <c r="J423" s="13" t="str">
        <f>SUBTOTAL(9,J415:J422)</f>
        <v>#ERROR!</v>
      </c>
      <c r="K423" s="13">
        <v>0.0</v>
      </c>
      <c r="L423" s="13" t="str">
        <f>SUBTOTAL(9,L415:L422)</f>
        <v>#ERROR!</v>
      </c>
      <c r="M423" s="11"/>
      <c r="N423" s="13"/>
      <c r="O423" s="13" t="str">
        <f t="shared" ref="O423:Q423" si="604">SUBTOTAL(9,O415:O422)</f>
        <v>#ERROR!</v>
      </c>
      <c r="P423" s="11" t="str">
        <f t="shared" si="604"/>
        <v>#ERROR!</v>
      </c>
      <c r="Q423" s="13" t="str">
        <f t="shared" si="604"/>
        <v>#ERROR!</v>
      </c>
      <c r="R423" s="11"/>
      <c r="S423" s="11" t="str">
        <f>SUBTOTAL(9,S415:S422)</f>
        <v>#ERROR!</v>
      </c>
    </row>
    <row r="424" ht="15.75" customHeight="1" outlineLevel="2">
      <c r="A424" s="11" t="s">
        <v>185</v>
      </c>
      <c r="B424" s="12" t="s">
        <v>20</v>
      </c>
      <c r="C424" s="11" t="s">
        <v>21</v>
      </c>
      <c r="D424" s="13">
        <v>9.931753385E7</v>
      </c>
      <c r="E424" s="13">
        <v>1726596.06</v>
      </c>
      <c r="F424" s="13">
        <f>+D424/D428</f>
        <v>0.7751502712</v>
      </c>
      <c r="G424" s="13" t="str">
        <f>VLOOKUP(A424,[1]Hoja1!$B$1:$F$126,3,0)</f>
        <v>#ERROR!</v>
      </c>
      <c r="H424" s="13" t="str">
        <f>VLOOKUP(A424,[1]Hoja1!$B$1:$F$126,2,0)</f>
        <v>#ERROR!</v>
      </c>
      <c r="I424" s="13" t="str">
        <f t="shared" ref="I424:I427" si="605">+G424/11</f>
        <v>#ERROR!</v>
      </c>
      <c r="J424" s="13" t="str">
        <f t="shared" ref="J424:J427" si="606">+F424*I424</f>
        <v>#ERROR!</v>
      </c>
      <c r="K424" s="13" t="str">
        <f t="shared" ref="K424:K427" si="607">+D424-P424</f>
        <v>#ERROR!</v>
      </c>
      <c r="L424" s="13" t="str">
        <f>VLOOKUP(A424,[1]Hoja1!$B$1:$F$126,5,0)</f>
        <v>#ERROR!</v>
      </c>
      <c r="M424" s="11" t="str">
        <f>VLOOKUP(A424,[1]Hoja1!$B$1:$F$126,4,0)</f>
        <v>#ERROR!</v>
      </c>
      <c r="N424" s="13"/>
      <c r="O424" s="13" t="str">
        <f t="shared" ref="O424:O427" si="608">+D424-J424</f>
        <v>#ERROR!</v>
      </c>
      <c r="P424" s="11" t="str">
        <f t="shared" ref="P424:P427" si="609">+ROUND(O424,0)</f>
        <v>#ERROR!</v>
      </c>
      <c r="Q424" s="13" t="str">
        <f t="shared" ref="Q424:Q427" si="610">+K424+P424</f>
        <v>#ERROR!</v>
      </c>
      <c r="R424" s="11"/>
      <c r="S424" s="11" t="str">
        <f t="shared" ref="S424:S427" si="611">+P424</f>
        <v>#ERROR!</v>
      </c>
    </row>
    <row r="425" ht="15.75" customHeight="1" outlineLevel="2">
      <c r="A425" s="11" t="s">
        <v>185</v>
      </c>
      <c r="B425" s="12" t="s">
        <v>46</v>
      </c>
      <c r="C425" s="11" t="s">
        <v>47</v>
      </c>
      <c r="D425" s="13">
        <v>2.835423487E7</v>
      </c>
      <c r="E425" s="13">
        <v>492927.17</v>
      </c>
      <c r="F425" s="13">
        <f>+D425/D428</f>
        <v>0.2212982139</v>
      </c>
      <c r="G425" s="13" t="str">
        <f>VLOOKUP(A425,[1]Hoja1!$B$1:$F$126,3,0)</f>
        <v>#ERROR!</v>
      </c>
      <c r="H425" s="13" t="str">
        <f>VLOOKUP(A425,[1]Hoja1!$B$1:$F$126,2,0)</f>
        <v>#ERROR!</v>
      </c>
      <c r="I425" s="13" t="str">
        <f t="shared" si="605"/>
        <v>#ERROR!</v>
      </c>
      <c r="J425" s="13" t="str">
        <f t="shared" si="606"/>
        <v>#ERROR!</v>
      </c>
      <c r="K425" s="13" t="str">
        <f t="shared" si="607"/>
        <v>#ERROR!</v>
      </c>
      <c r="L425" s="13" t="str">
        <f>VLOOKUP(A425,[1]Hoja1!$B$1:$F$126,5,0)</f>
        <v>#ERROR!</v>
      </c>
      <c r="M425" s="11" t="str">
        <f>VLOOKUP(A425,[1]Hoja1!$B$1:$F$126,4,0)</f>
        <v>#ERROR!</v>
      </c>
      <c r="N425" s="13"/>
      <c r="O425" s="13" t="str">
        <f t="shared" si="608"/>
        <v>#ERROR!</v>
      </c>
      <c r="P425" s="11" t="str">
        <f t="shared" si="609"/>
        <v>#ERROR!</v>
      </c>
      <c r="Q425" s="13" t="str">
        <f t="shared" si="610"/>
        <v>#ERROR!</v>
      </c>
      <c r="R425" s="11"/>
      <c r="S425" s="11" t="str">
        <f t="shared" si="611"/>
        <v>#ERROR!</v>
      </c>
    </row>
    <row r="426" ht="15.75" customHeight="1" outlineLevel="2">
      <c r="A426" s="11" t="s">
        <v>185</v>
      </c>
      <c r="B426" s="12" t="s">
        <v>30</v>
      </c>
      <c r="C426" s="11" t="s">
        <v>31</v>
      </c>
      <c r="D426" s="13">
        <v>0.0</v>
      </c>
      <c r="E426" s="13">
        <v>0.0</v>
      </c>
      <c r="F426" s="13">
        <f>+D426/D428</f>
        <v>0</v>
      </c>
      <c r="G426" s="13" t="str">
        <f>VLOOKUP(A426,[1]Hoja1!$B$1:$F$126,3,0)</f>
        <v>#ERROR!</v>
      </c>
      <c r="H426" s="13" t="str">
        <f>VLOOKUP(A426,[1]Hoja1!$B$1:$F$126,2,0)</f>
        <v>#ERROR!</v>
      </c>
      <c r="I426" s="13" t="str">
        <f t="shared" si="605"/>
        <v>#ERROR!</v>
      </c>
      <c r="J426" s="13" t="str">
        <f t="shared" si="606"/>
        <v>#ERROR!</v>
      </c>
      <c r="K426" s="13" t="str">
        <f t="shared" si="607"/>
        <v>#ERROR!</v>
      </c>
      <c r="L426" s="13" t="str">
        <f>VLOOKUP(A426,[1]Hoja1!$B$1:$F$126,5,0)</f>
        <v>#ERROR!</v>
      </c>
      <c r="M426" s="11" t="str">
        <f>VLOOKUP(A426,[1]Hoja1!$B$1:$F$126,4,0)</f>
        <v>#ERROR!</v>
      </c>
      <c r="N426" s="13"/>
      <c r="O426" s="13" t="str">
        <f t="shared" si="608"/>
        <v>#ERROR!</v>
      </c>
      <c r="P426" s="11" t="str">
        <f t="shared" si="609"/>
        <v>#ERROR!</v>
      </c>
      <c r="Q426" s="13" t="str">
        <f t="shared" si="610"/>
        <v>#ERROR!</v>
      </c>
      <c r="R426" s="11"/>
      <c r="S426" s="11" t="str">
        <f t="shared" si="611"/>
        <v>#ERROR!</v>
      </c>
    </row>
    <row r="427" ht="15.75" customHeight="1" outlineLevel="2">
      <c r="A427" s="11" t="s">
        <v>185</v>
      </c>
      <c r="B427" s="12" t="s">
        <v>42</v>
      </c>
      <c r="C427" s="11" t="s">
        <v>43</v>
      </c>
      <c r="D427" s="13">
        <v>455044.28</v>
      </c>
      <c r="E427" s="13">
        <v>7910.77</v>
      </c>
      <c r="F427" s="13">
        <f>+D427/D428</f>
        <v>0.003551514857</v>
      </c>
      <c r="G427" s="13" t="str">
        <f>VLOOKUP(A427,[1]Hoja1!$B$1:$F$126,3,0)</f>
        <v>#ERROR!</v>
      </c>
      <c r="H427" s="13" t="str">
        <f>VLOOKUP(A427,[1]Hoja1!$B$1:$F$126,2,0)</f>
        <v>#ERROR!</v>
      </c>
      <c r="I427" s="13" t="str">
        <f t="shared" si="605"/>
        <v>#ERROR!</v>
      </c>
      <c r="J427" s="13" t="str">
        <f t="shared" si="606"/>
        <v>#ERROR!</v>
      </c>
      <c r="K427" s="13" t="str">
        <f t="shared" si="607"/>
        <v>#ERROR!</v>
      </c>
      <c r="L427" s="13" t="str">
        <f>VLOOKUP(A427,[1]Hoja1!$B$1:$F$126,5,0)</f>
        <v>#ERROR!</v>
      </c>
      <c r="M427" s="11" t="str">
        <f>VLOOKUP(A427,[1]Hoja1!$B$1:$F$126,4,0)</f>
        <v>#ERROR!</v>
      </c>
      <c r="N427" s="13"/>
      <c r="O427" s="13" t="str">
        <f t="shared" si="608"/>
        <v>#ERROR!</v>
      </c>
      <c r="P427" s="11" t="str">
        <f t="shared" si="609"/>
        <v>#ERROR!</v>
      </c>
      <c r="Q427" s="13" t="str">
        <f t="shared" si="610"/>
        <v>#ERROR!</v>
      </c>
      <c r="R427" s="11"/>
      <c r="S427" s="11" t="str">
        <f t="shared" si="611"/>
        <v>#ERROR!</v>
      </c>
    </row>
    <row r="428" ht="15.75" customHeight="1" outlineLevel="1">
      <c r="A428" s="14" t="s">
        <v>186</v>
      </c>
      <c r="B428" s="12"/>
      <c r="C428" s="11"/>
      <c r="D428" s="13">
        <f t="shared" ref="D428:F428" si="612">SUBTOTAL(9,D424:D427)</f>
        <v>128126813</v>
      </c>
      <c r="E428" s="13">
        <f t="shared" si="612"/>
        <v>2227434</v>
      </c>
      <c r="F428" s="13">
        <f t="shared" si="612"/>
        <v>1</v>
      </c>
      <c r="G428" s="13"/>
      <c r="H428" s="13"/>
      <c r="I428" s="13"/>
      <c r="J428" s="13" t="str">
        <f t="shared" ref="J428:L428" si="613">SUBTOTAL(9,J424:J427)</f>
        <v>#ERROR!</v>
      </c>
      <c r="K428" s="13" t="str">
        <f t="shared" si="613"/>
        <v>#ERROR!</v>
      </c>
      <c r="L428" s="13" t="str">
        <f t="shared" si="613"/>
        <v>#ERROR!</v>
      </c>
      <c r="M428" s="11"/>
      <c r="N428" s="13"/>
      <c r="O428" s="13" t="str">
        <f t="shared" ref="O428:Q428" si="614">SUBTOTAL(9,O424:O427)</f>
        <v>#ERROR!</v>
      </c>
      <c r="P428" s="11" t="str">
        <f t="shared" si="614"/>
        <v>#ERROR!</v>
      </c>
      <c r="Q428" s="13" t="str">
        <f t="shared" si="614"/>
        <v>#ERROR!</v>
      </c>
      <c r="R428" s="11"/>
      <c r="S428" s="11" t="str">
        <f>SUBTOTAL(9,S424:S427)</f>
        <v>#ERROR!</v>
      </c>
    </row>
    <row r="429" ht="15.75" customHeight="1" outlineLevel="2">
      <c r="A429" s="11" t="s">
        <v>187</v>
      </c>
      <c r="B429" s="12" t="s">
        <v>20</v>
      </c>
      <c r="C429" s="11" t="s">
        <v>21</v>
      </c>
      <c r="D429" s="13">
        <v>7.262190586E7</v>
      </c>
      <c r="E429" s="13">
        <v>4687885.32</v>
      </c>
      <c r="F429" s="13">
        <f>+D429/D434</f>
        <v>0.9853141553</v>
      </c>
      <c r="G429" s="13" t="str">
        <f>VLOOKUP(A429,[1]Hoja1!$B$1:$F$126,3,0)</f>
        <v>#ERROR!</v>
      </c>
      <c r="H429" s="13" t="str">
        <f>VLOOKUP(A429,[1]Hoja1!$B$1:$F$126,2,0)</f>
        <v>#ERROR!</v>
      </c>
      <c r="I429" s="13" t="str">
        <f t="shared" ref="I429:I433" si="615">+G429/11</f>
        <v>#ERROR!</v>
      </c>
      <c r="J429" s="13" t="str">
        <f t="shared" ref="J429:J433" si="616">+F429*I429</f>
        <v>#ERROR!</v>
      </c>
      <c r="K429" s="13">
        <v>0.0</v>
      </c>
      <c r="L429" s="13" t="str">
        <f>VLOOKUP(A429,[1]Hoja1!$B$1:$F$126,5,0)</f>
        <v>#ERROR!</v>
      </c>
      <c r="M429" s="11" t="str">
        <f>VLOOKUP(A429,[1]Hoja1!$B$1:$F$126,4,0)</f>
        <v>#ERROR!</v>
      </c>
      <c r="N429" s="13"/>
      <c r="O429" s="13" t="str">
        <f t="shared" ref="O429:O433" si="617">+D429-J429</f>
        <v>#ERROR!</v>
      </c>
      <c r="P429" s="11" t="str">
        <f t="shared" ref="P429:P433" si="618">+ROUND(O429,0)</f>
        <v>#ERROR!</v>
      </c>
      <c r="Q429" s="13" t="str">
        <f t="shared" ref="Q429:Q433" si="619">+K429+P429</f>
        <v>#ERROR!</v>
      </c>
      <c r="R429" s="11"/>
      <c r="S429" s="11" t="str">
        <f t="shared" ref="S429:S433" si="620">+P429</f>
        <v>#ERROR!</v>
      </c>
    </row>
    <row r="430" ht="15.75" customHeight="1" outlineLevel="2">
      <c r="A430" s="11" t="s">
        <v>187</v>
      </c>
      <c r="B430" s="12" t="s">
        <v>32</v>
      </c>
      <c r="C430" s="11" t="s">
        <v>33</v>
      </c>
      <c r="D430" s="13">
        <v>414572.43</v>
      </c>
      <c r="E430" s="13">
        <v>26761.46</v>
      </c>
      <c r="F430" s="13">
        <f>+D430/D434</f>
        <v>0.005624805337</v>
      </c>
      <c r="G430" s="13" t="str">
        <f>VLOOKUP(A430,[1]Hoja1!$B$1:$F$126,3,0)</f>
        <v>#ERROR!</v>
      </c>
      <c r="H430" s="13" t="str">
        <f>VLOOKUP(A430,[1]Hoja1!$B$1:$F$126,2,0)</f>
        <v>#ERROR!</v>
      </c>
      <c r="I430" s="13" t="str">
        <f t="shared" si="615"/>
        <v>#ERROR!</v>
      </c>
      <c r="J430" s="13" t="str">
        <f t="shared" si="616"/>
        <v>#ERROR!</v>
      </c>
      <c r="K430" s="13">
        <v>0.0</v>
      </c>
      <c r="L430" s="13" t="str">
        <f>VLOOKUP(A430,[1]Hoja1!$B$1:$F$126,5,0)</f>
        <v>#ERROR!</v>
      </c>
      <c r="M430" s="11" t="str">
        <f>VLOOKUP(A430,[1]Hoja1!$B$1:$F$126,4,0)</f>
        <v>#ERROR!</v>
      </c>
      <c r="N430" s="13"/>
      <c r="O430" s="13" t="str">
        <f t="shared" si="617"/>
        <v>#ERROR!</v>
      </c>
      <c r="P430" s="11" t="str">
        <f t="shared" si="618"/>
        <v>#ERROR!</v>
      </c>
      <c r="Q430" s="13" t="str">
        <f t="shared" si="619"/>
        <v>#ERROR!</v>
      </c>
      <c r="R430" s="11"/>
      <c r="S430" s="11" t="str">
        <f t="shared" si="620"/>
        <v>#ERROR!</v>
      </c>
    </row>
    <row r="431" ht="15.75" customHeight="1" outlineLevel="2">
      <c r="A431" s="11" t="s">
        <v>187</v>
      </c>
      <c r="B431" s="12" t="s">
        <v>34</v>
      </c>
      <c r="C431" s="11" t="s">
        <v>35</v>
      </c>
      <c r="D431" s="13">
        <v>272989.21</v>
      </c>
      <c r="E431" s="13">
        <v>17621.98</v>
      </c>
      <c r="F431" s="13">
        <f>+D431/D434</f>
        <v>0.003703842934</v>
      </c>
      <c r="G431" s="13" t="str">
        <f>VLOOKUP(A431,[1]Hoja1!$B$1:$F$126,3,0)</f>
        <v>#ERROR!</v>
      </c>
      <c r="H431" s="13" t="str">
        <f>VLOOKUP(A431,[1]Hoja1!$B$1:$F$126,2,0)</f>
        <v>#ERROR!</v>
      </c>
      <c r="I431" s="13" t="str">
        <f t="shared" si="615"/>
        <v>#ERROR!</v>
      </c>
      <c r="J431" s="13" t="str">
        <f t="shared" si="616"/>
        <v>#ERROR!</v>
      </c>
      <c r="K431" s="13">
        <v>0.0</v>
      </c>
      <c r="L431" s="13" t="str">
        <f>VLOOKUP(A431,[1]Hoja1!$B$1:$F$126,5,0)</f>
        <v>#ERROR!</v>
      </c>
      <c r="M431" s="11" t="str">
        <f>VLOOKUP(A431,[1]Hoja1!$B$1:$F$126,4,0)</f>
        <v>#ERROR!</v>
      </c>
      <c r="N431" s="13"/>
      <c r="O431" s="13" t="str">
        <f t="shared" si="617"/>
        <v>#ERROR!</v>
      </c>
      <c r="P431" s="11" t="str">
        <f t="shared" si="618"/>
        <v>#ERROR!</v>
      </c>
      <c r="Q431" s="13" t="str">
        <f t="shared" si="619"/>
        <v>#ERROR!</v>
      </c>
      <c r="R431" s="11"/>
      <c r="S431" s="11" t="str">
        <f t="shared" si="620"/>
        <v>#ERROR!</v>
      </c>
    </row>
    <row r="432" ht="15.75" customHeight="1" outlineLevel="2">
      <c r="A432" s="11" t="s">
        <v>187</v>
      </c>
      <c r="B432" s="12" t="s">
        <v>42</v>
      </c>
      <c r="C432" s="11" t="s">
        <v>43</v>
      </c>
      <c r="D432" s="13">
        <v>394848.5</v>
      </c>
      <c r="E432" s="13">
        <v>25488.24</v>
      </c>
      <c r="F432" s="13">
        <f>+D432/D434</f>
        <v>0.00535719645</v>
      </c>
      <c r="G432" s="13" t="str">
        <f>VLOOKUP(A432,[1]Hoja1!$B$1:$F$126,3,0)</f>
        <v>#ERROR!</v>
      </c>
      <c r="H432" s="13" t="str">
        <f>VLOOKUP(A432,[1]Hoja1!$B$1:$F$126,2,0)</f>
        <v>#ERROR!</v>
      </c>
      <c r="I432" s="13" t="str">
        <f t="shared" si="615"/>
        <v>#ERROR!</v>
      </c>
      <c r="J432" s="13" t="str">
        <f t="shared" si="616"/>
        <v>#ERROR!</v>
      </c>
      <c r="K432" s="13">
        <v>0.0</v>
      </c>
      <c r="L432" s="13" t="str">
        <f>VLOOKUP(A432,[1]Hoja1!$B$1:$F$126,5,0)</f>
        <v>#ERROR!</v>
      </c>
      <c r="M432" s="11" t="str">
        <f>VLOOKUP(A432,[1]Hoja1!$B$1:$F$126,4,0)</f>
        <v>#ERROR!</v>
      </c>
      <c r="N432" s="13"/>
      <c r="O432" s="13" t="str">
        <f t="shared" si="617"/>
        <v>#ERROR!</v>
      </c>
      <c r="P432" s="11" t="str">
        <f t="shared" si="618"/>
        <v>#ERROR!</v>
      </c>
      <c r="Q432" s="13" t="str">
        <f t="shared" si="619"/>
        <v>#ERROR!</v>
      </c>
      <c r="R432" s="11"/>
      <c r="S432" s="11" t="str">
        <f t="shared" si="620"/>
        <v>#ERROR!</v>
      </c>
    </row>
    <row r="433" ht="15.75" customHeight="1" outlineLevel="2">
      <c r="A433" s="11" t="s">
        <v>187</v>
      </c>
      <c r="B433" s="12" t="s">
        <v>82</v>
      </c>
      <c r="C433" s="11" t="s">
        <v>83</v>
      </c>
      <c r="D433" s="13">
        <v>0.0</v>
      </c>
      <c r="E433" s="13">
        <v>0.0</v>
      </c>
      <c r="F433" s="13">
        <f>+D433/D434</f>
        <v>0</v>
      </c>
      <c r="G433" s="13" t="str">
        <f>VLOOKUP(A433,[1]Hoja1!$B$1:$F$126,3,0)</f>
        <v>#ERROR!</v>
      </c>
      <c r="H433" s="13" t="str">
        <f>VLOOKUP(A433,[1]Hoja1!$B$1:$F$126,2,0)</f>
        <v>#ERROR!</v>
      </c>
      <c r="I433" s="13" t="str">
        <f t="shared" si="615"/>
        <v>#ERROR!</v>
      </c>
      <c r="J433" s="13" t="str">
        <f t="shared" si="616"/>
        <v>#ERROR!</v>
      </c>
      <c r="K433" s="13" t="str">
        <f>+D433-P433</f>
        <v>#ERROR!</v>
      </c>
      <c r="L433" s="13" t="str">
        <f>VLOOKUP(A433,[1]Hoja1!$B$1:$F$126,5,0)</f>
        <v>#ERROR!</v>
      </c>
      <c r="M433" s="11" t="str">
        <f>VLOOKUP(A433,[1]Hoja1!$B$1:$F$126,4,0)</f>
        <v>#ERROR!</v>
      </c>
      <c r="N433" s="13"/>
      <c r="O433" s="13" t="str">
        <f t="shared" si="617"/>
        <v>#ERROR!</v>
      </c>
      <c r="P433" s="11" t="str">
        <f t="shared" si="618"/>
        <v>#ERROR!</v>
      </c>
      <c r="Q433" s="13" t="str">
        <f t="shared" si="619"/>
        <v>#ERROR!</v>
      </c>
      <c r="R433" s="11"/>
      <c r="S433" s="11" t="str">
        <f t="shared" si="620"/>
        <v>#ERROR!</v>
      </c>
    </row>
    <row r="434" ht="15.75" customHeight="1" outlineLevel="1">
      <c r="A434" s="14" t="s">
        <v>188</v>
      </c>
      <c r="B434" s="12"/>
      <c r="C434" s="11"/>
      <c r="D434" s="13">
        <f t="shared" ref="D434:F434" si="621">SUBTOTAL(9,D429:D433)</f>
        <v>73704316</v>
      </c>
      <c r="E434" s="13">
        <f t="shared" si="621"/>
        <v>4757757</v>
      </c>
      <c r="F434" s="13">
        <f t="shared" si="621"/>
        <v>1</v>
      </c>
      <c r="G434" s="13"/>
      <c r="H434" s="13"/>
      <c r="I434" s="13"/>
      <c r="J434" s="13" t="str">
        <f>SUBTOTAL(9,J429:J433)</f>
        <v>#ERROR!</v>
      </c>
      <c r="K434" s="13">
        <v>0.0</v>
      </c>
      <c r="L434" s="13" t="str">
        <f>SUBTOTAL(9,L429:L433)</f>
        <v>#ERROR!</v>
      </c>
      <c r="M434" s="11"/>
      <c r="N434" s="13"/>
      <c r="O434" s="13" t="str">
        <f t="shared" ref="O434:Q434" si="622">SUBTOTAL(9,O429:O433)</f>
        <v>#ERROR!</v>
      </c>
      <c r="P434" s="11" t="str">
        <f t="shared" si="622"/>
        <v>#ERROR!</v>
      </c>
      <c r="Q434" s="13" t="str">
        <f t="shared" si="622"/>
        <v>#ERROR!</v>
      </c>
      <c r="R434" s="11"/>
      <c r="S434" s="11" t="str">
        <f>SUBTOTAL(9,S429:S433)</f>
        <v>#ERROR!</v>
      </c>
    </row>
    <row r="435" ht="15.75" customHeight="1" outlineLevel="2">
      <c r="A435" s="11" t="s">
        <v>189</v>
      </c>
      <c r="B435" s="12" t="s">
        <v>20</v>
      </c>
      <c r="C435" s="11" t="s">
        <v>21</v>
      </c>
      <c r="D435" s="13">
        <v>7031036.7</v>
      </c>
      <c r="E435" s="13">
        <v>8180914.24</v>
      </c>
      <c r="F435" s="13">
        <f>+D435/D440</f>
        <v>0.6348137692</v>
      </c>
      <c r="G435" s="13" t="str">
        <f>VLOOKUP(A435,[1]Hoja1!$B$1:$F$126,3,0)</f>
        <v>#ERROR!</v>
      </c>
      <c r="H435" s="13" t="str">
        <f>VLOOKUP(A435,[1]Hoja1!$B$1:$F$126,2,0)</f>
        <v>#ERROR!</v>
      </c>
      <c r="I435" s="13" t="str">
        <f t="shared" ref="I435:I439" si="623">+G435/11</f>
        <v>#ERROR!</v>
      </c>
      <c r="J435" s="13" t="str">
        <f t="shared" ref="J435:J439" si="624">+F435*I435</f>
        <v>#ERROR!</v>
      </c>
      <c r="K435" s="13">
        <v>0.0</v>
      </c>
      <c r="L435" s="13" t="str">
        <f>VLOOKUP(A435,[1]Hoja1!$B$1:$F$126,5,0)</f>
        <v>#ERROR!</v>
      </c>
      <c r="M435" s="11" t="str">
        <f>VLOOKUP(A435,[1]Hoja1!$B$1:$F$126,4,0)</f>
        <v>#ERROR!</v>
      </c>
      <c r="N435" s="13"/>
      <c r="O435" s="13" t="str">
        <f t="shared" ref="O435:O439" si="625">+D435-J435</f>
        <v>#ERROR!</v>
      </c>
      <c r="P435" s="11" t="str">
        <f t="shared" ref="P435:P436" si="626">+ROUND(O435,0)</f>
        <v>#ERROR!</v>
      </c>
      <c r="Q435" s="13" t="str">
        <f t="shared" ref="Q435:Q436" si="627">+K435+P435</f>
        <v>#ERROR!</v>
      </c>
      <c r="R435" s="11"/>
      <c r="S435" s="11" t="str">
        <f t="shared" ref="S435:S439" si="628">+P435</f>
        <v>#ERROR!</v>
      </c>
    </row>
    <row r="436" ht="15.75" customHeight="1" outlineLevel="2">
      <c r="A436" s="11" t="s">
        <v>189</v>
      </c>
      <c r="B436" s="12" t="s">
        <v>46</v>
      </c>
      <c r="C436" s="11" t="s">
        <v>47</v>
      </c>
      <c r="D436" s="13">
        <v>3958899.28</v>
      </c>
      <c r="E436" s="13">
        <v>4606349.95</v>
      </c>
      <c r="F436" s="13">
        <f>+D436/D440</f>
        <v>0.35743858</v>
      </c>
      <c r="G436" s="13" t="str">
        <f>VLOOKUP(A436,[1]Hoja1!$B$1:$F$126,3,0)</f>
        <v>#ERROR!</v>
      </c>
      <c r="H436" s="13" t="str">
        <f>VLOOKUP(A436,[1]Hoja1!$B$1:$F$126,2,0)</f>
        <v>#ERROR!</v>
      </c>
      <c r="I436" s="13" t="str">
        <f t="shared" si="623"/>
        <v>#ERROR!</v>
      </c>
      <c r="J436" s="13" t="str">
        <f t="shared" si="624"/>
        <v>#ERROR!</v>
      </c>
      <c r="K436" s="13">
        <v>0.0</v>
      </c>
      <c r="L436" s="13" t="str">
        <f>VLOOKUP(A436,[1]Hoja1!$B$1:$F$126,5,0)</f>
        <v>#ERROR!</v>
      </c>
      <c r="M436" s="11" t="str">
        <f>VLOOKUP(A436,[1]Hoja1!$B$1:$F$126,4,0)</f>
        <v>#ERROR!</v>
      </c>
      <c r="N436" s="13"/>
      <c r="O436" s="13" t="str">
        <f t="shared" si="625"/>
        <v>#ERROR!</v>
      </c>
      <c r="P436" s="11" t="str">
        <f t="shared" si="626"/>
        <v>#ERROR!</v>
      </c>
      <c r="Q436" s="13" t="str">
        <f t="shared" si="627"/>
        <v>#ERROR!</v>
      </c>
      <c r="R436" s="11"/>
      <c r="S436" s="11" t="str">
        <f t="shared" si="628"/>
        <v>#ERROR!</v>
      </c>
    </row>
    <row r="437" ht="15.75" customHeight="1" outlineLevel="2">
      <c r="A437" s="11" t="s">
        <v>189</v>
      </c>
      <c r="B437" s="12" t="s">
        <v>32</v>
      </c>
      <c r="C437" s="11" t="s">
        <v>33</v>
      </c>
      <c r="D437" s="13">
        <v>19092.25</v>
      </c>
      <c r="E437" s="13">
        <v>22214.65</v>
      </c>
      <c r="F437" s="13">
        <f>+D437/D440</f>
        <v>0.001723788924</v>
      </c>
      <c r="G437" s="13" t="str">
        <f>VLOOKUP(A437,[1]Hoja1!$B$1:$F$126,3,0)</f>
        <v>#ERROR!</v>
      </c>
      <c r="H437" s="13" t="str">
        <f>VLOOKUP(A437,[1]Hoja1!$B$1:$F$126,2,0)</f>
        <v>#ERROR!</v>
      </c>
      <c r="I437" s="13" t="str">
        <f t="shared" si="623"/>
        <v>#ERROR!</v>
      </c>
      <c r="J437" s="13" t="str">
        <f t="shared" si="624"/>
        <v>#ERROR!</v>
      </c>
      <c r="K437" s="13">
        <v>0.0</v>
      </c>
      <c r="L437" s="13" t="str">
        <f>VLOOKUP(A437,[1]Hoja1!$B$1:$F$126,5,0)</f>
        <v>#ERROR!</v>
      </c>
      <c r="M437" s="11" t="str">
        <f>VLOOKUP(A437,[1]Hoja1!$B$1:$F$126,4,0)</f>
        <v>#ERROR!</v>
      </c>
      <c r="N437" s="13"/>
      <c r="O437" s="13" t="str">
        <f t="shared" si="625"/>
        <v>#ERROR!</v>
      </c>
      <c r="P437" s="11"/>
      <c r="Q437" s="13" t="str">
        <f t="shared" ref="Q437:Q439" si="629">+K437+R437</f>
        <v>#ERROR!</v>
      </c>
      <c r="R437" s="11" t="str">
        <f t="shared" ref="R437:R439" si="630">+ROUND(O437,0)</f>
        <v>#ERROR!</v>
      </c>
      <c r="S437" s="11" t="str">
        <f t="shared" si="628"/>
        <v/>
      </c>
    </row>
    <row r="438" ht="15.75" customHeight="1" outlineLevel="2">
      <c r="A438" s="11" t="s">
        <v>189</v>
      </c>
      <c r="B438" s="12" t="s">
        <v>34</v>
      </c>
      <c r="C438" s="11" t="s">
        <v>35</v>
      </c>
      <c r="D438" s="13">
        <v>60314.2</v>
      </c>
      <c r="E438" s="13">
        <v>70178.17</v>
      </c>
      <c r="F438" s="13">
        <f>+D438/D440</f>
        <v>0.005445610125</v>
      </c>
      <c r="G438" s="13" t="str">
        <f>VLOOKUP(A438,[1]Hoja1!$B$1:$F$126,3,0)</f>
        <v>#ERROR!</v>
      </c>
      <c r="H438" s="13" t="str">
        <f>VLOOKUP(A438,[1]Hoja1!$B$1:$F$126,2,0)</f>
        <v>#ERROR!</v>
      </c>
      <c r="I438" s="13" t="str">
        <f t="shared" si="623"/>
        <v>#ERROR!</v>
      </c>
      <c r="J438" s="13" t="str">
        <f t="shared" si="624"/>
        <v>#ERROR!</v>
      </c>
      <c r="K438" s="13">
        <v>0.0</v>
      </c>
      <c r="L438" s="13" t="str">
        <f>VLOOKUP(A438,[1]Hoja1!$B$1:$F$126,5,0)</f>
        <v>#ERROR!</v>
      </c>
      <c r="M438" s="11" t="str">
        <f>VLOOKUP(A438,[1]Hoja1!$B$1:$F$126,4,0)</f>
        <v>#ERROR!</v>
      </c>
      <c r="N438" s="13"/>
      <c r="O438" s="13" t="str">
        <f t="shared" si="625"/>
        <v>#ERROR!</v>
      </c>
      <c r="P438" s="11"/>
      <c r="Q438" s="13" t="str">
        <f t="shared" si="629"/>
        <v>#ERROR!</v>
      </c>
      <c r="R438" s="11" t="str">
        <f t="shared" si="630"/>
        <v>#ERROR!</v>
      </c>
      <c r="S438" s="11" t="str">
        <f t="shared" si="628"/>
        <v/>
      </c>
    </row>
    <row r="439" ht="15.75" customHeight="1" outlineLevel="2">
      <c r="A439" s="11" t="s">
        <v>189</v>
      </c>
      <c r="B439" s="12" t="s">
        <v>42</v>
      </c>
      <c r="C439" s="11" t="s">
        <v>43</v>
      </c>
      <c r="D439" s="13">
        <v>6404.57</v>
      </c>
      <c r="E439" s="13">
        <v>7451.99</v>
      </c>
      <c r="F439" s="13">
        <f>+D439/D440</f>
        <v>0.0005782517423</v>
      </c>
      <c r="G439" s="13" t="str">
        <f>VLOOKUP(A439,[1]Hoja1!$B$1:$F$126,3,0)</f>
        <v>#ERROR!</v>
      </c>
      <c r="H439" s="13" t="str">
        <f>VLOOKUP(A439,[1]Hoja1!$B$1:$F$126,2,0)</f>
        <v>#ERROR!</v>
      </c>
      <c r="I439" s="13" t="str">
        <f t="shared" si="623"/>
        <v>#ERROR!</v>
      </c>
      <c r="J439" s="13" t="str">
        <f t="shared" si="624"/>
        <v>#ERROR!</v>
      </c>
      <c r="K439" s="13">
        <v>0.0</v>
      </c>
      <c r="L439" s="13" t="str">
        <f>VLOOKUP(A439,[1]Hoja1!$B$1:$F$126,5,0)</f>
        <v>#ERROR!</v>
      </c>
      <c r="M439" s="11" t="str">
        <f>VLOOKUP(A439,[1]Hoja1!$B$1:$F$126,4,0)</f>
        <v>#ERROR!</v>
      </c>
      <c r="N439" s="13"/>
      <c r="O439" s="13" t="str">
        <f t="shared" si="625"/>
        <v>#ERROR!</v>
      </c>
      <c r="P439" s="11"/>
      <c r="Q439" s="13" t="str">
        <f t="shared" si="629"/>
        <v>#ERROR!</v>
      </c>
      <c r="R439" s="11" t="str">
        <f t="shared" si="630"/>
        <v>#ERROR!</v>
      </c>
      <c r="S439" s="11" t="str">
        <f t="shared" si="628"/>
        <v/>
      </c>
    </row>
    <row r="440" ht="15.75" customHeight="1" outlineLevel="1">
      <c r="A440" s="14" t="s">
        <v>190</v>
      </c>
      <c r="B440" s="12"/>
      <c r="C440" s="11"/>
      <c r="D440" s="13">
        <f t="shared" ref="D440:F440" si="631">SUBTOTAL(9,D435:D439)</f>
        <v>11075747</v>
      </c>
      <c r="E440" s="13">
        <f t="shared" si="631"/>
        <v>12887109</v>
      </c>
      <c r="F440" s="13">
        <f t="shared" si="631"/>
        <v>1</v>
      </c>
      <c r="G440" s="13"/>
      <c r="H440" s="13"/>
      <c r="I440" s="13"/>
      <c r="J440" s="13" t="str">
        <f>SUBTOTAL(9,J435:J439)</f>
        <v>#ERROR!</v>
      </c>
      <c r="K440" s="13">
        <v>0.0</v>
      </c>
      <c r="L440" s="13" t="str">
        <f>SUBTOTAL(9,L435:L439)</f>
        <v>#ERROR!</v>
      </c>
      <c r="M440" s="11"/>
      <c r="N440" s="13"/>
      <c r="O440" s="13" t="str">
        <f t="shared" ref="O440:Q440" si="632">SUBTOTAL(9,O435:O439)</f>
        <v>#ERROR!</v>
      </c>
      <c r="P440" s="11" t="str">
        <f t="shared" si="632"/>
        <v>#ERROR!</v>
      </c>
      <c r="Q440" s="13" t="str">
        <f t="shared" si="632"/>
        <v>#ERROR!</v>
      </c>
      <c r="R440" s="11"/>
      <c r="S440" s="11" t="str">
        <f>SUBTOTAL(9,S435:S439)</f>
        <v>#ERROR!</v>
      </c>
    </row>
    <row r="441" ht="15.75" customHeight="1" outlineLevel="2">
      <c r="A441" s="11" t="s">
        <v>191</v>
      </c>
      <c r="B441" s="12" t="s">
        <v>20</v>
      </c>
      <c r="C441" s="11" t="s">
        <v>21</v>
      </c>
      <c r="D441" s="13">
        <v>4.331322462E7</v>
      </c>
      <c r="E441" s="13">
        <v>2395839.53</v>
      </c>
      <c r="F441" s="13">
        <f>+D441/D445</f>
        <v>0.7823443255</v>
      </c>
      <c r="G441" s="13" t="str">
        <f>VLOOKUP(A441,[1]Hoja1!$B$1:$F$126,3,0)</f>
        <v>#ERROR!</v>
      </c>
      <c r="H441" s="13" t="str">
        <f>VLOOKUP(A441,[1]Hoja1!$B$1:$F$126,2,0)</f>
        <v>#ERROR!</v>
      </c>
      <c r="I441" s="13" t="str">
        <f t="shared" ref="I441:I444" si="633">+G441/11</f>
        <v>#ERROR!</v>
      </c>
      <c r="J441" s="13" t="str">
        <f t="shared" ref="J441:J444" si="634">+F441*I441</f>
        <v>#ERROR!</v>
      </c>
      <c r="K441" s="13">
        <v>0.0</v>
      </c>
      <c r="L441" s="13" t="str">
        <f>VLOOKUP(A441,[1]Hoja1!$B$1:$F$126,5,0)</f>
        <v>#ERROR!</v>
      </c>
      <c r="M441" s="11" t="str">
        <f>VLOOKUP(A441,[1]Hoja1!$B$1:$F$126,4,0)</f>
        <v>#ERROR!</v>
      </c>
      <c r="N441" s="13"/>
      <c r="O441" s="13" t="str">
        <f t="shared" ref="O441:O444" si="635">+D441-J441</f>
        <v>#ERROR!</v>
      </c>
      <c r="P441" s="11" t="str">
        <f t="shared" ref="P441:P443" si="636">+ROUND(O441,0)</f>
        <v>#ERROR!</v>
      </c>
      <c r="Q441" s="13" t="str">
        <f t="shared" ref="Q441:Q443" si="637">+K441+P441</f>
        <v>#ERROR!</v>
      </c>
      <c r="R441" s="11"/>
      <c r="S441" s="11" t="str">
        <f t="shared" ref="S441:S444" si="638">+P441</f>
        <v>#ERROR!</v>
      </c>
    </row>
    <row r="442" ht="15.75" customHeight="1" outlineLevel="2">
      <c r="A442" s="11" t="s">
        <v>191</v>
      </c>
      <c r="B442" s="12" t="s">
        <v>46</v>
      </c>
      <c r="C442" s="11" t="s">
        <v>47</v>
      </c>
      <c r="D442" s="13">
        <v>1.167978191E7</v>
      </c>
      <c r="E442" s="13">
        <v>646058.64</v>
      </c>
      <c r="F442" s="13">
        <f>+D442/D445</f>
        <v>0.2109658466</v>
      </c>
      <c r="G442" s="13" t="str">
        <f>VLOOKUP(A442,[1]Hoja1!$B$1:$F$126,3,0)</f>
        <v>#ERROR!</v>
      </c>
      <c r="H442" s="13" t="str">
        <f>VLOOKUP(A442,[1]Hoja1!$B$1:$F$126,2,0)</f>
        <v>#ERROR!</v>
      </c>
      <c r="I442" s="13" t="str">
        <f t="shared" si="633"/>
        <v>#ERROR!</v>
      </c>
      <c r="J442" s="13" t="str">
        <f t="shared" si="634"/>
        <v>#ERROR!</v>
      </c>
      <c r="K442" s="13">
        <v>0.0</v>
      </c>
      <c r="L442" s="13" t="str">
        <f>VLOOKUP(A442,[1]Hoja1!$B$1:$F$126,5,0)</f>
        <v>#ERROR!</v>
      </c>
      <c r="M442" s="11" t="str">
        <f>VLOOKUP(A442,[1]Hoja1!$B$1:$F$126,4,0)</f>
        <v>#ERROR!</v>
      </c>
      <c r="N442" s="13"/>
      <c r="O442" s="13" t="str">
        <f t="shared" si="635"/>
        <v>#ERROR!</v>
      </c>
      <c r="P442" s="11" t="str">
        <f t="shared" si="636"/>
        <v>#ERROR!</v>
      </c>
      <c r="Q442" s="13" t="str">
        <f t="shared" si="637"/>
        <v>#ERROR!</v>
      </c>
      <c r="R442" s="11"/>
      <c r="S442" s="11" t="str">
        <f t="shared" si="638"/>
        <v>#ERROR!</v>
      </c>
    </row>
    <row r="443" ht="15.75" customHeight="1" outlineLevel="2">
      <c r="A443" s="11" t="s">
        <v>191</v>
      </c>
      <c r="B443" s="12" t="s">
        <v>32</v>
      </c>
      <c r="C443" s="11" t="s">
        <v>33</v>
      </c>
      <c r="D443" s="13">
        <v>350229.33</v>
      </c>
      <c r="E443" s="13">
        <v>19372.68</v>
      </c>
      <c r="F443" s="13">
        <f>+D443/D445</f>
        <v>0.006326010851</v>
      </c>
      <c r="G443" s="13" t="str">
        <f>VLOOKUP(A443,[1]Hoja1!$B$1:$F$126,3,0)</f>
        <v>#ERROR!</v>
      </c>
      <c r="H443" s="13" t="str">
        <f>VLOOKUP(A443,[1]Hoja1!$B$1:$F$126,2,0)</f>
        <v>#ERROR!</v>
      </c>
      <c r="I443" s="13" t="str">
        <f t="shared" si="633"/>
        <v>#ERROR!</v>
      </c>
      <c r="J443" s="13" t="str">
        <f t="shared" si="634"/>
        <v>#ERROR!</v>
      </c>
      <c r="K443" s="13">
        <v>0.0</v>
      </c>
      <c r="L443" s="13" t="str">
        <f>VLOOKUP(A443,[1]Hoja1!$B$1:$F$126,5,0)</f>
        <v>#ERROR!</v>
      </c>
      <c r="M443" s="11" t="str">
        <f>VLOOKUP(A443,[1]Hoja1!$B$1:$F$126,4,0)</f>
        <v>#ERROR!</v>
      </c>
      <c r="N443" s="13"/>
      <c r="O443" s="13" t="str">
        <f t="shared" si="635"/>
        <v>#ERROR!</v>
      </c>
      <c r="P443" s="11" t="str">
        <f t="shared" si="636"/>
        <v>#ERROR!</v>
      </c>
      <c r="Q443" s="13" t="str">
        <f t="shared" si="637"/>
        <v>#ERROR!</v>
      </c>
      <c r="R443" s="11"/>
      <c r="S443" s="11" t="str">
        <f t="shared" si="638"/>
        <v>#ERROR!</v>
      </c>
    </row>
    <row r="444" ht="15.75" customHeight="1" outlineLevel="2">
      <c r="A444" s="11" t="s">
        <v>191</v>
      </c>
      <c r="B444" s="12" t="s">
        <v>42</v>
      </c>
      <c r="C444" s="11" t="s">
        <v>43</v>
      </c>
      <c r="D444" s="13">
        <v>20142.14</v>
      </c>
      <c r="E444" s="13">
        <v>1114.15</v>
      </c>
      <c r="F444" s="13">
        <f>+D444/D445</f>
        <v>0.0003638170344</v>
      </c>
      <c r="G444" s="13" t="str">
        <f>VLOOKUP(A444,[1]Hoja1!$B$1:$F$126,3,0)</f>
        <v>#ERROR!</v>
      </c>
      <c r="H444" s="13" t="str">
        <f>VLOOKUP(A444,[1]Hoja1!$B$1:$F$126,2,0)</f>
        <v>#ERROR!</v>
      </c>
      <c r="I444" s="13" t="str">
        <f t="shared" si="633"/>
        <v>#ERROR!</v>
      </c>
      <c r="J444" s="13" t="str">
        <f t="shared" si="634"/>
        <v>#ERROR!</v>
      </c>
      <c r="K444" s="13">
        <v>0.0</v>
      </c>
      <c r="L444" s="13" t="str">
        <f>VLOOKUP(A444,[1]Hoja1!$B$1:$F$126,5,0)</f>
        <v>#ERROR!</v>
      </c>
      <c r="M444" s="11" t="str">
        <f>VLOOKUP(A444,[1]Hoja1!$B$1:$F$126,4,0)</f>
        <v>#ERROR!</v>
      </c>
      <c r="N444" s="13"/>
      <c r="O444" s="13" t="str">
        <f t="shared" si="635"/>
        <v>#ERROR!</v>
      </c>
      <c r="P444" s="11"/>
      <c r="Q444" s="13" t="str">
        <f>+K444+R444</f>
        <v>#ERROR!</v>
      </c>
      <c r="R444" s="11" t="str">
        <f>+ROUND(O444,0)</f>
        <v>#ERROR!</v>
      </c>
      <c r="S444" s="11" t="str">
        <f t="shared" si="638"/>
        <v/>
      </c>
    </row>
    <row r="445" ht="15.75" customHeight="1" outlineLevel="1">
      <c r="A445" s="14" t="s">
        <v>192</v>
      </c>
      <c r="B445" s="12"/>
      <c r="C445" s="11"/>
      <c r="D445" s="13">
        <f t="shared" ref="D445:F445" si="639">SUBTOTAL(9,D441:D444)</f>
        <v>55363378</v>
      </c>
      <c r="E445" s="13">
        <f t="shared" si="639"/>
        <v>3062385</v>
      </c>
      <c r="F445" s="13">
        <f t="shared" si="639"/>
        <v>1</v>
      </c>
      <c r="G445" s="13"/>
      <c r="H445" s="13"/>
      <c r="I445" s="13"/>
      <c r="J445" s="13" t="str">
        <f>SUBTOTAL(9,J441:J444)</f>
        <v>#ERROR!</v>
      </c>
      <c r="K445" s="13">
        <v>0.0</v>
      </c>
      <c r="L445" s="13" t="str">
        <f>SUBTOTAL(9,L441:L444)</f>
        <v>#ERROR!</v>
      </c>
      <c r="M445" s="11"/>
      <c r="N445" s="13"/>
      <c r="O445" s="13" t="str">
        <f t="shared" ref="O445:Q445" si="640">SUBTOTAL(9,O441:O444)</f>
        <v>#ERROR!</v>
      </c>
      <c r="P445" s="11" t="str">
        <f t="shared" si="640"/>
        <v>#ERROR!</v>
      </c>
      <c r="Q445" s="13" t="str">
        <f t="shared" si="640"/>
        <v>#ERROR!</v>
      </c>
      <c r="R445" s="11"/>
      <c r="S445" s="11" t="str">
        <f>SUBTOTAL(9,S441:S444)</f>
        <v>#ERROR!</v>
      </c>
    </row>
    <row r="446" ht="15.75" customHeight="1" outlineLevel="2">
      <c r="A446" s="11" t="s">
        <v>193</v>
      </c>
      <c r="B446" s="12" t="s">
        <v>20</v>
      </c>
      <c r="C446" s="11" t="s">
        <v>21</v>
      </c>
      <c r="D446" s="13">
        <v>5.608102773E7</v>
      </c>
      <c r="E446" s="13">
        <v>4247667.19</v>
      </c>
      <c r="F446" s="13">
        <f>+D446/D450</f>
        <v>0.9873466961</v>
      </c>
      <c r="G446" s="13" t="str">
        <f>VLOOKUP(A446,[1]Hoja1!$B$1:$F$126,3,0)</f>
        <v>#ERROR!</v>
      </c>
      <c r="H446" s="13" t="str">
        <f>VLOOKUP(A446,[1]Hoja1!$B$1:$F$126,2,0)</f>
        <v>#ERROR!</v>
      </c>
      <c r="I446" s="13" t="str">
        <f t="shared" ref="I446:I449" si="641">+G446/11</f>
        <v>#ERROR!</v>
      </c>
      <c r="J446" s="13" t="str">
        <f t="shared" ref="J446:J449" si="642">+F446*I446</f>
        <v>#ERROR!</v>
      </c>
      <c r="K446" s="13">
        <v>0.0</v>
      </c>
      <c r="L446" s="13" t="str">
        <f>VLOOKUP(A446,[1]Hoja1!$B$1:$F$126,5,0)</f>
        <v>#ERROR!</v>
      </c>
      <c r="M446" s="11" t="str">
        <f>VLOOKUP(A446,[1]Hoja1!$B$1:$F$126,4,0)</f>
        <v>#ERROR!</v>
      </c>
      <c r="N446" s="13"/>
      <c r="O446" s="13" t="str">
        <f t="shared" ref="O446:O449" si="643">+D446-J446</f>
        <v>#ERROR!</v>
      </c>
      <c r="P446" s="11" t="str">
        <f t="shared" ref="P446:P449" si="644">+ROUND(O446,0)</f>
        <v>#ERROR!</v>
      </c>
      <c r="Q446" s="13" t="str">
        <f t="shared" ref="Q446:Q449" si="645">+K446+P446</f>
        <v>#ERROR!</v>
      </c>
      <c r="R446" s="11"/>
      <c r="S446" s="11" t="str">
        <f t="shared" ref="S446:S449" si="646">+P446</f>
        <v>#ERROR!</v>
      </c>
    </row>
    <row r="447" ht="15.75" customHeight="1" outlineLevel="2">
      <c r="A447" s="11" t="s">
        <v>193</v>
      </c>
      <c r="B447" s="12" t="s">
        <v>46</v>
      </c>
      <c r="C447" s="11" t="s">
        <v>47</v>
      </c>
      <c r="D447" s="13">
        <v>294782.0</v>
      </c>
      <c r="E447" s="13">
        <v>22327.26</v>
      </c>
      <c r="F447" s="13">
        <f>+D447/D450</f>
        <v>0.005189848431</v>
      </c>
      <c r="G447" s="13" t="str">
        <f>VLOOKUP(A447,[1]Hoja1!$B$1:$F$126,3,0)</f>
        <v>#ERROR!</v>
      </c>
      <c r="H447" s="13" t="str">
        <f>VLOOKUP(A447,[1]Hoja1!$B$1:$F$126,2,0)</f>
        <v>#ERROR!</v>
      </c>
      <c r="I447" s="13" t="str">
        <f t="shared" si="641"/>
        <v>#ERROR!</v>
      </c>
      <c r="J447" s="13" t="str">
        <f t="shared" si="642"/>
        <v>#ERROR!</v>
      </c>
      <c r="K447" s="13" t="str">
        <f>+D447-P447</f>
        <v>#ERROR!</v>
      </c>
      <c r="L447" s="13" t="str">
        <f>VLOOKUP(A447,[1]Hoja1!$B$1:$F$126,5,0)</f>
        <v>#ERROR!</v>
      </c>
      <c r="M447" s="11" t="str">
        <f>VLOOKUP(A447,[1]Hoja1!$B$1:$F$126,4,0)</f>
        <v>#ERROR!</v>
      </c>
      <c r="N447" s="13"/>
      <c r="O447" s="13" t="str">
        <f t="shared" si="643"/>
        <v>#ERROR!</v>
      </c>
      <c r="P447" s="11" t="str">
        <f t="shared" si="644"/>
        <v>#ERROR!</v>
      </c>
      <c r="Q447" s="13" t="str">
        <f t="shared" si="645"/>
        <v>#ERROR!</v>
      </c>
      <c r="R447" s="11"/>
      <c r="S447" s="11" t="str">
        <f t="shared" si="646"/>
        <v>#ERROR!</v>
      </c>
    </row>
    <row r="448" ht="15.75" customHeight="1" outlineLevel="2">
      <c r="A448" s="11" t="s">
        <v>193</v>
      </c>
      <c r="B448" s="12" t="s">
        <v>32</v>
      </c>
      <c r="C448" s="11" t="s">
        <v>33</v>
      </c>
      <c r="D448" s="13">
        <v>299450.88</v>
      </c>
      <c r="E448" s="13">
        <v>22680.89</v>
      </c>
      <c r="F448" s="13">
        <f>+D448/D450</f>
        <v>0.00527204741</v>
      </c>
      <c r="G448" s="13" t="str">
        <f>VLOOKUP(A448,[1]Hoja1!$B$1:$F$126,3,0)</f>
        <v>#ERROR!</v>
      </c>
      <c r="H448" s="13" t="str">
        <f>VLOOKUP(A448,[1]Hoja1!$B$1:$F$126,2,0)</f>
        <v>#ERROR!</v>
      </c>
      <c r="I448" s="13" t="str">
        <f t="shared" si="641"/>
        <v>#ERROR!</v>
      </c>
      <c r="J448" s="13" t="str">
        <f t="shared" si="642"/>
        <v>#ERROR!</v>
      </c>
      <c r="K448" s="13">
        <v>0.0</v>
      </c>
      <c r="L448" s="13" t="str">
        <f>VLOOKUP(A448,[1]Hoja1!$B$1:$F$126,5,0)</f>
        <v>#ERROR!</v>
      </c>
      <c r="M448" s="11" t="str">
        <f>VLOOKUP(A448,[1]Hoja1!$B$1:$F$126,4,0)</f>
        <v>#ERROR!</v>
      </c>
      <c r="N448" s="13"/>
      <c r="O448" s="13" t="str">
        <f t="shared" si="643"/>
        <v>#ERROR!</v>
      </c>
      <c r="P448" s="11" t="str">
        <f t="shared" si="644"/>
        <v>#ERROR!</v>
      </c>
      <c r="Q448" s="13" t="str">
        <f t="shared" si="645"/>
        <v>#ERROR!</v>
      </c>
      <c r="R448" s="11"/>
      <c r="S448" s="11" t="str">
        <f t="shared" si="646"/>
        <v>#ERROR!</v>
      </c>
    </row>
    <row r="449" ht="15.75" customHeight="1" outlineLevel="2">
      <c r="A449" s="11" t="s">
        <v>193</v>
      </c>
      <c r="B449" s="12" t="s">
        <v>42</v>
      </c>
      <c r="C449" s="11" t="s">
        <v>43</v>
      </c>
      <c r="D449" s="13">
        <v>124471.39</v>
      </c>
      <c r="E449" s="13">
        <v>9427.66</v>
      </c>
      <c r="F449" s="13">
        <f>+D449/D450</f>
        <v>0.002191408051</v>
      </c>
      <c r="G449" s="13" t="str">
        <f>VLOOKUP(A449,[1]Hoja1!$B$1:$F$126,3,0)</f>
        <v>#ERROR!</v>
      </c>
      <c r="H449" s="13" t="str">
        <f>VLOOKUP(A449,[1]Hoja1!$B$1:$F$126,2,0)</f>
        <v>#ERROR!</v>
      </c>
      <c r="I449" s="13" t="str">
        <f t="shared" si="641"/>
        <v>#ERROR!</v>
      </c>
      <c r="J449" s="13" t="str">
        <f t="shared" si="642"/>
        <v>#ERROR!</v>
      </c>
      <c r="K449" s="13">
        <v>0.0</v>
      </c>
      <c r="L449" s="13" t="str">
        <f>VLOOKUP(A449,[1]Hoja1!$B$1:$F$126,5,0)</f>
        <v>#ERROR!</v>
      </c>
      <c r="M449" s="11" t="str">
        <f>VLOOKUP(A449,[1]Hoja1!$B$1:$F$126,4,0)</f>
        <v>#ERROR!</v>
      </c>
      <c r="N449" s="13"/>
      <c r="O449" s="13" t="str">
        <f t="shared" si="643"/>
        <v>#ERROR!</v>
      </c>
      <c r="P449" s="11" t="str">
        <f t="shared" si="644"/>
        <v>#ERROR!</v>
      </c>
      <c r="Q449" s="13" t="str">
        <f t="shared" si="645"/>
        <v>#ERROR!</v>
      </c>
      <c r="R449" s="11"/>
      <c r="S449" s="11" t="str">
        <f t="shared" si="646"/>
        <v>#ERROR!</v>
      </c>
    </row>
    <row r="450" ht="15.75" customHeight="1" outlineLevel="1">
      <c r="A450" s="14" t="s">
        <v>194</v>
      </c>
      <c r="B450" s="12"/>
      <c r="C450" s="11"/>
      <c r="D450" s="13">
        <f t="shared" ref="D450:F450" si="647">SUBTOTAL(9,D446:D449)</f>
        <v>56799732</v>
      </c>
      <c r="E450" s="13">
        <f t="shared" si="647"/>
        <v>4302103</v>
      </c>
      <c r="F450" s="13">
        <f t="shared" si="647"/>
        <v>1</v>
      </c>
      <c r="G450" s="13"/>
      <c r="H450" s="13"/>
      <c r="I450" s="13"/>
      <c r="J450" s="13" t="str">
        <f>SUBTOTAL(9,J446:J449)</f>
        <v>#ERROR!</v>
      </c>
      <c r="K450" s="13">
        <v>0.0</v>
      </c>
      <c r="L450" s="13" t="str">
        <f>SUBTOTAL(9,L446:L449)</f>
        <v>#ERROR!</v>
      </c>
      <c r="M450" s="11"/>
      <c r="N450" s="13"/>
      <c r="O450" s="13" t="str">
        <f t="shared" ref="O450:Q450" si="648">SUBTOTAL(9,O446:O449)</f>
        <v>#ERROR!</v>
      </c>
      <c r="P450" s="11" t="str">
        <f t="shared" si="648"/>
        <v>#ERROR!</v>
      </c>
      <c r="Q450" s="13" t="str">
        <f t="shared" si="648"/>
        <v>#ERROR!</v>
      </c>
      <c r="R450" s="11"/>
      <c r="S450" s="11" t="str">
        <f>SUBTOTAL(9,S446:S449)</f>
        <v>#ERROR!</v>
      </c>
    </row>
    <row r="451" ht="15.75" customHeight="1" outlineLevel="2">
      <c r="A451" s="11" t="s">
        <v>195</v>
      </c>
      <c r="B451" s="12" t="s">
        <v>46</v>
      </c>
      <c r="C451" s="11" t="s">
        <v>47</v>
      </c>
      <c r="D451" s="13">
        <v>8.073155902E7</v>
      </c>
      <c r="E451" s="13">
        <v>2.28500292E7</v>
      </c>
      <c r="F451" s="13">
        <f>+D451/D458</f>
        <v>0.9943305044</v>
      </c>
      <c r="G451" s="13" t="str">
        <f>VLOOKUP(A451,[1]Hoja1!$B$1:$F$126,3,0)</f>
        <v>#ERROR!</v>
      </c>
      <c r="H451" s="13" t="str">
        <f>VLOOKUP(A451,[1]Hoja1!$B$1:$F$126,2,0)</f>
        <v>#ERROR!</v>
      </c>
      <c r="I451" s="13" t="str">
        <f t="shared" ref="I451:I457" si="649">+G451/11</f>
        <v>#ERROR!</v>
      </c>
      <c r="J451" s="13">
        <v>0.0</v>
      </c>
      <c r="K451" s="13">
        <f>+D451-P451</f>
        <v>0.01999999583</v>
      </c>
      <c r="L451" s="13" t="str">
        <f>VLOOKUP(A451,[1]Hoja1!$B$1:$F$126,5,0)</f>
        <v>#ERROR!</v>
      </c>
      <c r="M451" s="11" t="str">
        <f>VLOOKUP(A451,[1]Hoja1!$B$1:$F$126,4,0)</f>
        <v>#ERROR!</v>
      </c>
      <c r="N451" s="13"/>
      <c r="O451" s="13">
        <f t="shared" ref="O451:O457" si="650">+D451-J451</f>
        <v>80731559.02</v>
      </c>
      <c r="P451" s="13">
        <f>+ROUND(O451,0)</f>
        <v>80731559</v>
      </c>
      <c r="Q451" s="13">
        <f>+K451+P451</f>
        <v>80731559.02</v>
      </c>
      <c r="R451" s="11"/>
      <c r="S451" s="13">
        <f t="shared" ref="S451:S457" si="651">+P451</f>
        <v>80731559</v>
      </c>
    </row>
    <row r="452" ht="15.75" customHeight="1" outlineLevel="2">
      <c r="A452" s="11" t="s">
        <v>195</v>
      </c>
      <c r="B452" s="12" t="s">
        <v>24</v>
      </c>
      <c r="C452" s="11" t="s">
        <v>25</v>
      </c>
      <c r="D452" s="13">
        <v>19723.78</v>
      </c>
      <c r="E452" s="13">
        <v>5582.56</v>
      </c>
      <c r="F452" s="13">
        <f>+D452/D458</f>
        <v>0.0002429279993</v>
      </c>
      <c r="G452" s="13" t="str">
        <f>VLOOKUP(A452,[1]Hoja1!$B$1:$F$126,3,0)</f>
        <v>#ERROR!</v>
      </c>
      <c r="H452" s="13" t="str">
        <f>VLOOKUP(A452,[1]Hoja1!$B$1:$F$126,2,0)</f>
        <v>#ERROR!</v>
      </c>
      <c r="I452" s="13" t="str">
        <f t="shared" si="649"/>
        <v>#ERROR!</v>
      </c>
      <c r="J452" s="13">
        <v>0.0</v>
      </c>
      <c r="K452" s="13"/>
      <c r="L452" s="13" t="str">
        <f>VLOOKUP(A452,[1]Hoja1!$B$1:$F$126,5,0)</f>
        <v>#ERROR!</v>
      </c>
      <c r="M452" s="11" t="str">
        <f>VLOOKUP(A452,[1]Hoja1!$B$1:$F$126,4,0)</f>
        <v>#ERROR!</v>
      </c>
      <c r="N452" s="13"/>
      <c r="O452" s="13">
        <f t="shared" si="650"/>
        <v>19723.78</v>
      </c>
      <c r="P452" s="11"/>
      <c r="Q452" s="13">
        <f t="shared" ref="Q452:Q454" si="652">+K452+R452</f>
        <v>19724</v>
      </c>
      <c r="R452" s="13">
        <f t="shared" ref="R452:R454" si="653">+ROUND(O452,0)</f>
        <v>19724</v>
      </c>
      <c r="S452" s="11" t="str">
        <f t="shared" si="651"/>
        <v/>
      </c>
    </row>
    <row r="453" ht="15.75" customHeight="1" outlineLevel="2">
      <c r="A453" s="11" t="s">
        <v>195</v>
      </c>
      <c r="B453" s="12" t="s">
        <v>30</v>
      </c>
      <c r="C453" s="11" t="s">
        <v>31</v>
      </c>
      <c r="D453" s="13">
        <v>40962.13</v>
      </c>
      <c r="E453" s="13">
        <v>11593.81</v>
      </c>
      <c r="F453" s="13">
        <f>+D453/D458</f>
        <v>0.0005045102049</v>
      </c>
      <c r="G453" s="13" t="str">
        <f>VLOOKUP(A453,[1]Hoja1!$B$1:$F$126,3,0)</f>
        <v>#ERROR!</v>
      </c>
      <c r="H453" s="13" t="str">
        <f>VLOOKUP(A453,[1]Hoja1!$B$1:$F$126,2,0)</f>
        <v>#ERROR!</v>
      </c>
      <c r="I453" s="13" t="str">
        <f t="shared" si="649"/>
        <v>#ERROR!</v>
      </c>
      <c r="J453" s="13">
        <v>0.0</v>
      </c>
      <c r="K453" s="13">
        <f t="shared" ref="K453:K454" si="654">+D453-R453</f>
        <v>0.13</v>
      </c>
      <c r="L453" s="13" t="str">
        <f>VLOOKUP(A453,[1]Hoja1!$B$1:$F$126,5,0)</f>
        <v>#ERROR!</v>
      </c>
      <c r="M453" s="11" t="str">
        <f>VLOOKUP(A453,[1]Hoja1!$B$1:$F$126,4,0)</f>
        <v>#ERROR!</v>
      </c>
      <c r="N453" s="13"/>
      <c r="O453" s="13">
        <f t="shared" si="650"/>
        <v>40962.13</v>
      </c>
      <c r="P453" s="11"/>
      <c r="Q453" s="13">
        <f t="shared" si="652"/>
        <v>40962.13</v>
      </c>
      <c r="R453" s="13">
        <f t="shared" si="653"/>
        <v>40962</v>
      </c>
      <c r="S453" s="11" t="str">
        <f t="shared" si="651"/>
        <v/>
      </c>
    </row>
    <row r="454" ht="15.75" customHeight="1" outlineLevel="2">
      <c r="A454" s="11" t="s">
        <v>195</v>
      </c>
      <c r="B454" s="12" t="s">
        <v>32</v>
      </c>
      <c r="C454" s="11" t="s">
        <v>33</v>
      </c>
      <c r="D454" s="13">
        <v>89678.56</v>
      </c>
      <c r="E454" s="13">
        <v>25382.36</v>
      </c>
      <c r="F454" s="13">
        <f>+D454/D458</f>
        <v>0.001104526271</v>
      </c>
      <c r="G454" s="13" t="str">
        <f>VLOOKUP(A454,[1]Hoja1!$B$1:$F$126,3,0)</f>
        <v>#ERROR!</v>
      </c>
      <c r="H454" s="13" t="str">
        <f>VLOOKUP(A454,[1]Hoja1!$B$1:$F$126,2,0)</f>
        <v>#ERROR!</v>
      </c>
      <c r="I454" s="13" t="str">
        <f t="shared" si="649"/>
        <v>#ERROR!</v>
      </c>
      <c r="J454" s="13">
        <v>0.0</v>
      </c>
      <c r="K454" s="13">
        <f t="shared" si="654"/>
        <v>-0.44</v>
      </c>
      <c r="L454" s="13" t="str">
        <f>VLOOKUP(A454,[1]Hoja1!$B$1:$F$126,5,0)</f>
        <v>#ERROR!</v>
      </c>
      <c r="M454" s="11" t="str">
        <f>VLOOKUP(A454,[1]Hoja1!$B$1:$F$126,4,0)</f>
        <v>#ERROR!</v>
      </c>
      <c r="N454" s="13"/>
      <c r="O454" s="13">
        <f t="shared" si="650"/>
        <v>89678.56</v>
      </c>
      <c r="P454" s="11"/>
      <c r="Q454" s="13">
        <f t="shared" si="652"/>
        <v>89678.56</v>
      </c>
      <c r="R454" s="13">
        <f t="shared" si="653"/>
        <v>89679</v>
      </c>
      <c r="S454" s="11" t="str">
        <f t="shared" si="651"/>
        <v/>
      </c>
    </row>
    <row r="455" ht="15.75" customHeight="1" outlineLevel="2">
      <c r="A455" s="11" t="s">
        <v>195</v>
      </c>
      <c r="B455" s="12" t="s">
        <v>34</v>
      </c>
      <c r="C455" s="11" t="s">
        <v>35</v>
      </c>
      <c r="D455" s="13">
        <v>238990.52</v>
      </c>
      <c r="E455" s="13">
        <v>67643.19</v>
      </c>
      <c r="F455" s="13">
        <f>+D455/D458</f>
        <v>0.002943527503</v>
      </c>
      <c r="G455" s="13" t="str">
        <f>VLOOKUP(A455,[1]Hoja1!$B$1:$F$126,3,0)</f>
        <v>#ERROR!</v>
      </c>
      <c r="H455" s="13" t="str">
        <f>VLOOKUP(A455,[1]Hoja1!$B$1:$F$126,2,0)</f>
        <v>#ERROR!</v>
      </c>
      <c r="I455" s="13" t="str">
        <f t="shared" si="649"/>
        <v>#ERROR!</v>
      </c>
      <c r="J455" s="13">
        <v>0.0</v>
      </c>
      <c r="K455" s="13">
        <f>+D455-P455</f>
        <v>-0.48</v>
      </c>
      <c r="L455" s="13" t="str">
        <f>VLOOKUP(A455,[1]Hoja1!$B$1:$F$126,5,0)</f>
        <v>#ERROR!</v>
      </c>
      <c r="M455" s="11" t="str">
        <f>VLOOKUP(A455,[1]Hoja1!$B$1:$F$126,4,0)</f>
        <v>#ERROR!</v>
      </c>
      <c r="N455" s="13"/>
      <c r="O455" s="13">
        <f t="shared" si="650"/>
        <v>238990.52</v>
      </c>
      <c r="P455" s="13">
        <f>+ROUND(O455,0)</f>
        <v>238991</v>
      </c>
      <c r="Q455" s="13">
        <f>+K455+P455</f>
        <v>238990.52</v>
      </c>
      <c r="R455" s="11"/>
      <c r="S455" s="13">
        <f t="shared" si="651"/>
        <v>238991</v>
      </c>
    </row>
    <row r="456" ht="15.75" customHeight="1" outlineLevel="2">
      <c r="A456" s="11" t="s">
        <v>195</v>
      </c>
      <c r="B456" s="12" t="s">
        <v>42</v>
      </c>
      <c r="C456" s="11" t="s">
        <v>43</v>
      </c>
      <c r="D456" s="13">
        <v>70961.99</v>
      </c>
      <c r="E456" s="13">
        <v>20084.88</v>
      </c>
      <c r="F456" s="13">
        <f>+D456/D458</f>
        <v>0.0008740035764</v>
      </c>
      <c r="G456" s="13" t="str">
        <f>VLOOKUP(A456,[1]Hoja1!$B$1:$F$126,3,0)</f>
        <v>#ERROR!</v>
      </c>
      <c r="H456" s="13" t="str">
        <f>VLOOKUP(A456,[1]Hoja1!$B$1:$F$126,2,0)</f>
        <v>#ERROR!</v>
      </c>
      <c r="I456" s="13" t="str">
        <f t="shared" si="649"/>
        <v>#ERROR!</v>
      </c>
      <c r="J456" s="13">
        <v>0.0</v>
      </c>
      <c r="K456" s="13">
        <f>+D456-R456</f>
        <v>-0.009999999995</v>
      </c>
      <c r="L456" s="13" t="str">
        <f>VLOOKUP(A456,[1]Hoja1!$B$1:$F$126,5,0)</f>
        <v>#ERROR!</v>
      </c>
      <c r="M456" s="11" t="str">
        <f>VLOOKUP(A456,[1]Hoja1!$B$1:$F$126,4,0)</f>
        <v>#ERROR!</v>
      </c>
      <c r="N456" s="13"/>
      <c r="O456" s="13">
        <f t="shared" si="650"/>
        <v>70961.99</v>
      </c>
      <c r="P456" s="11"/>
      <c r="Q456" s="13">
        <f>+K456+R456</f>
        <v>70961.99</v>
      </c>
      <c r="R456" s="13">
        <f>+ROUND(O456,0)</f>
        <v>70962</v>
      </c>
      <c r="S456" s="11" t="str">
        <f t="shared" si="651"/>
        <v/>
      </c>
    </row>
    <row r="457" ht="15.75" customHeight="1" outlineLevel="2">
      <c r="A457" s="11" t="s">
        <v>195</v>
      </c>
      <c r="B457" s="12" t="s">
        <v>82</v>
      </c>
      <c r="C457" s="11" t="s">
        <v>83</v>
      </c>
      <c r="D457" s="13">
        <v>0.0</v>
      </c>
      <c r="E457" s="13">
        <v>0.0</v>
      </c>
      <c r="F457" s="13">
        <f>+D457/D458</f>
        <v>0</v>
      </c>
      <c r="G457" s="13" t="str">
        <f>VLOOKUP(A457,[1]Hoja1!$B$1:$F$126,3,0)</f>
        <v>#ERROR!</v>
      </c>
      <c r="H457" s="13" t="str">
        <f>VLOOKUP(A457,[1]Hoja1!$B$1:$F$126,2,0)</f>
        <v>#ERROR!</v>
      </c>
      <c r="I457" s="13" t="str">
        <f t="shared" si="649"/>
        <v>#ERROR!</v>
      </c>
      <c r="J457" s="13" t="str">
        <f>+F457*I457</f>
        <v>#ERROR!</v>
      </c>
      <c r="K457" s="13" t="str">
        <f>+D457-P457</f>
        <v>#ERROR!</v>
      </c>
      <c r="L457" s="13" t="str">
        <f>VLOOKUP(A457,[1]Hoja1!$B$1:$F$126,5,0)</f>
        <v>#ERROR!</v>
      </c>
      <c r="M457" s="11" t="str">
        <f>VLOOKUP(A457,[1]Hoja1!$B$1:$F$126,4,0)</f>
        <v>#ERROR!</v>
      </c>
      <c r="N457" s="13"/>
      <c r="O457" s="13" t="str">
        <f t="shared" si="650"/>
        <v>#ERROR!</v>
      </c>
      <c r="P457" s="11" t="str">
        <f>+ROUND(O457,0)</f>
        <v>#ERROR!</v>
      </c>
      <c r="Q457" s="13" t="str">
        <f>+K457+P457</f>
        <v>#ERROR!</v>
      </c>
      <c r="R457" s="11"/>
      <c r="S457" s="11" t="str">
        <f t="shared" si="651"/>
        <v>#ERROR!</v>
      </c>
    </row>
    <row r="458" ht="15.75" customHeight="1" outlineLevel="1">
      <c r="A458" s="14" t="s">
        <v>196</v>
      </c>
      <c r="B458" s="12"/>
      <c r="C458" s="11"/>
      <c r="D458" s="13">
        <f t="shared" ref="D458:F458" si="655">SUBTOTAL(9,D451:D457)</f>
        <v>81191876</v>
      </c>
      <c r="E458" s="13">
        <f t="shared" si="655"/>
        <v>22980316</v>
      </c>
      <c r="F458" s="13">
        <f t="shared" si="655"/>
        <v>1</v>
      </c>
      <c r="G458" s="13"/>
      <c r="H458" s="13"/>
      <c r="I458" s="13"/>
      <c r="J458" s="13" t="str">
        <f t="shared" ref="J458:L458" si="656">SUBTOTAL(9,J451:J457)</f>
        <v>#ERROR!</v>
      </c>
      <c r="K458" s="13" t="str">
        <f t="shared" si="656"/>
        <v>#ERROR!</v>
      </c>
      <c r="L458" s="13" t="str">
        <f t="shared" si="656"/>
        <v>#ERROR!</v>
      </c>
      <c r="M458" s="11"/>
      <c r="N458" s="13"/>
      <c r="O458" s="13" t="str">
        <f t="shared" ref="O458:Q458" si="657">SUBTOTAL(9,O451:O457)</f>
        <v>#ERROR!</v>
      </c>
      <c r="P458" s="11" t="str">
        <f t="shared" si="657"/>
        <v>#ERROR!</v>
      </c>
      <c r="Q458" s="13" t="str">
        <f t="shared" si="657"/>
        <v>#ERROR!</v>
      </c>
      <c r="R458" s="11"/>
      <c r="S458" s="11" t="str">
        <f>SUBTOTAL(9,S451:S457)</f>
        <v>#ERROR!</v>
      </c>
    </row>
    <row r="459" ht="15.75" customHeight="1" outlineLevel="2">
      <c r="A459" s="11" t="s">
        <v>197</v>
      </c>
      <c r="B459" s="12" t="s">
        <v>46</v>
      </c>
      <c r="C459" s="11" t="s">
        <v>47</v>
      </c>
      <c r="D459" s="13">
        <v>1.941135688E7</v>
      </c>
      <c r="E459" s="13">
        <v>2689609.26</v>
      </c>
      <c r="F459" s="13">
        <f>+D459/D462</f>
        <v>0.99191829</v>
      </c>
      <c r="G459" s="13" t="str">
        <f>VLOOKUP(A459,[1]Hoja1!$B$1:$F$126,3,0)</f>
        <v>#ERROR!</v>
      </c>
      <c r="H459" s="13" t="str">
        <f>VLOOKUP(A459,[1]Hoja1!$B$1:$F$126,2,0)</f>
        <v>#ERROR!</v>
      </c>
      <c r="I459" s="13" t="str">
        <f t="shared" ref="I459:I461" si="658">+G459/11</f>
        <v>#ERROR!</v>
      </c>
      <c r="J459" s="13" t="str">
        <f t="shared" ref="J459:J461" si="659">+F459*I459</f>
        <v>#ERROR!</v>
      </c>
      <c r="K459" s="13">
        <v>0.0</v>
      </c>
      <c r="L459" s="13" t="str">
        <f>VLOOKUP(A459,[1]Hoja1!$B$1:$F$126,5,0)</f>
        <v>#ERROR!</v>
      </c>
      <c r="M459" s="11" t="str">
        <f>VLOOKUP(A459,[1]Hoja1!$B$1:$F$126,4,0)</f>
        <v>#ERROR!</v>
      </c>
      <c r="N459" s="13"/>
      <c r="O459" s="13" t="str">
        <f t="shared" ref="O459:O461" si="660">+D459-J459</f>
        <v>#ERROR!</v>
      </c>
      <c r="P459" s="11" t="str">
        <f t="shared" ref="P459:P460" si="661">+ROUND(O459,0)</f>
        <v>#ERROR!</v>
      </c>
      <c r="Q459" s="13" t="str">
        <f t="shared" ref="Q459:Q460" si="662">+K459+P459</f>
        <v>#ERROR!</v>
      </c>
      <c r="R459" s="11"/>
      <c r="S459" s="11" t="str">
        <f t="shared" ref="S459:S461" si="663">+P459</f>
        <v>#ERROR!</v>
      </c>
    </row>
    <row r="460" ht="15.75" customHeight="1" outlineLevel="2">
      <c r="A460" s="11" t="s">
        <v>197</v>
      </c>
      <c r="B460" s="12" t="s">
        <v>32</v>
      </c>
      <c r="C460" s="11" t="s">
        <v>33</v>
      </c>
      <c r="D460" s="13">
        <v>131226.01</v>
      </c>
      <c r="E460" s="13">
        <v>18182.48</v>
      </c>
      <c r="F460" s="13">
        <f>+D460/D462</f>
        <v>0.006705635276</v>
      </c>
      <c r="G460" s="13" t="str">
        <f>VLOOKUP(A460,[1]Hoja1!$B$1:$F$126,3,0)</f>
        <v>#ERROR!</v>
      </c>
      <c r="H460" s="13" t="str">
        <f>VLOOKUP(A460,[1]Hoja1!$B$1:$F$126,2,0)</f>
        <v>#ERROR!</v>
      </c>
      <c r="I460" s="13" t="str">
        <f t="shared" si="658"/>
        <v>#ERROR!</v>
      </c>
      <c r="J460" s="13" t="str">
        <f t="shared" si="659"/>
        <v>#ERROR!</v>
      </c>
      <c r="K460" s="13">
        <v>0.0</v>
      </c>
      <c r="L460" s="13" t="str">
        <f>VLOOKUP(A460,[1]Hoja1!$B$1:$F$126,5,0)</f>
        <v>#ERROR!</v>
      </c>
      <c r="M460" s="11" t="str">
        <f>VLOOKUP(A460,[1]Hoja1!$B$1:$F$126,4,0)</f>
        <v>#ERROR!</v>
      </c>
      <c r="N460" s="13"/>
      <c r="O460" s="13" t="str">
        <f t="shared" si="660"/>
        <v>#ERROR!</v>
      </c>
      <c r="P460" s="11" t="str">
        <f t="shared" si="661"/>
        <v>#ERROR!</v>
      </c>
      <c r="Q460" s="13" t="str">
        <f t="shared" si="662"/>
        <v>#ERROR!</v>
      </c>
      <c r="R460" s="11"/>
      <c r="S460" s="11" t="str">
        <f t="shared" si="663"/>
        <v>#ERROR!</v>
      </c>
    </row>
    <row r="461" ht="15.75" customHeight="1" outlineLevel="2">
      <c r="A461" s="11" t="s">
        <v>197</v>
      </c>
      <c r="B461" s="12" t="s">
        <v>42</v>
      </c>
      <c r="C461" s="11" t="s">
        <v>43</v>
      </c>
      <c r="D461" s="13">
        <v>26929.11</v>
      </c>
      <c r="E461" s="13">
        <v>3731.26</v>
      </c>
      <c r="F461" s="13">
        <f>+D461/D462</f>
        <v>0.001376074682</v>
      </c>
      <c r="G461" s="13" t="str">
        <f>VLOOKUP(A461,[1]Hoja1!$B$1:$F$126,3,0)</f>
        <v>#ERROR!</v>
      </c>
      <c r="H461" s="13" t="str">
        <f>VLOOKUP(A461,[1]Hoja1!$B$1:$F$126,2,0)</f>
        <v>#ERROR!</v>
      </c>
      <c r="I461" s="13" t="str">
        <f t="shared" si="658"/>
        <v>#ERROR!</v>
      </c>
      <c r="J461" s="13" t="str">
        <f t="shared" si="659"/>
        <v>#ERROR!</v>
      </c>
      <c r="K461" s="13">
        <v>0.0</v>
      </c>
      <c r="L461" s="13" t="str">
        <f>VLOOKUP(A461,[1]Hoja1!$B$1:$F$126,5,0)</f>
        <v>#ERROR!</v>
      </c>
      <c r="M461" s="11" t="str">
        <f>VLOOKUP(A461,[1]Hoja1!$B$1:$F$126,4,0)</f>
        <v>#ERROR!</v>
      </c>
      <c r="N461" s="13"/>
      <c r="O461" s="13" t="str">
        <f t="shared" si="660"/>
        <v>#ERROR!</v>
      </c>
      <c r="P461" s="11"/>
      <c r="Q461" s="13" t="str">
        <f>+K461+R461</f>
        <v>#ERROR!</v>
      </c>
      <c r="R461" s="11" t="str">
        <f>+ROUND(O461,0)</f>
        <v>#ERROR!</v>
      </c>
      <c r="S461" s="11" t="str">
        <f t="shared" si="663"/>
        <v/>
      </c>
    </row>
    <row r="462" ht="15.75" customHeight="1" outlineLevel="1">
      <c r="A462" s="14" t="s">
        <v>198</v>
      </c>
      <c r="B462" s="12"/>
      <c r="C462" s="11"/>
      <c r="D462" s="13">
        <f t="shared" ref="D462:F462" si="664">SUBTOTAL(9,D459:D461)</f>
        <v>19569512</v>
      </c>
      <c r="E462" s="13">
        <f t="shared" si="664"/>
        <v>2711523</v>
      </c>
      <c r="F462" s="13">
        <f t="shared" si="664"/>
        <v>1</v>
      </c>
      <c r="G462" s="13"/>
      <c r="H462" s="13"/>
      <c r="I462" s="13"/>
      <c r="J462" s="13" t="str">
        <f>SUBTOTAL(9,J459:J461)</f>
        <v>#ERROR!</v>
      </c>
      <c r="K462" s="13">
        <v>0.0</v>
      </c>
      <c r="L462" s="13" t="str">
        <f>SUBTOTAL(9,L459:L461)</f>
        <v>#ERROR!</v>
      </c>
      <c r="M462" s="11"/>
      <c r="N462" s="13"/>
      <c r="O462" s="13" t="str">
        <f t="shared" ref="O462:Q462" si="665">SUBTOTAL(9,O459:O461)</f>
        <v>#ERROR!</v>
      </c>
      <c r="P462" s="11" t="str">
        <f t="shared" si="665"/>
        <v>#ERROR!</v>
      </c>
      <c r="Q462" s="13" t="str">
        <f t="shared" si="665"/>
        <v>#ERROR!</v>
      </c>
      <c r="R462" s="11"/>
      <c r="S462" s="11" t="str">
        <f>SUBTOTAL(9,S459:S461)</f>
        <v>#ERROR!</v>
      </c>
    </row>
    <row r="463" ht="15.75" customHeight="1" outlineLevel="2">
      <c r="A463" s="11" t="s">
        <v>199</v>
      </c>
      <c r="B463" s="12" t="s">
        <v>20</v>
      </c>
      <c r="C463" s="11" t="s">
        <v>21</v>
      </c>
      <c r="D463" s="13">
        <v>5554254.03</v>
      </c>
      <c r="E463" s="13">
        <v>360160.29</v>
      </c>
      <c r="F463" s="13">
        <f>+D463/D467</f>
        <v>0.6157428319</v>
      </c>
      <c r="G463" s="13" t="str">
        <f>VLOOKUP(A463,[1]Hoja1!$B$1:$F$126,3,0)</f>
        <v>#ERROR!</v>
      </c>
      <c r="H463" s="13" t="str">
        <f>VLOOKUP(A463,[1]Hoja1!$B$1:$F$126,2,0)</f>
        <v>#ERROR!</v>
      </c>
      <c r="I463" s="13" t="str">
        <f t="shared" ref="I463:I466" si="666">+G463/11</f>
        <v>#ERROR!</v>
      </c>
      <c r="J463" s="13" t="str">
        <f t="shared" ref="J463:J466" si="667">+F463*I463</f>
        <v>#ERROR!</v>
      </c>
      <c r="K463" s="13">
        <v>0.0</v>
      </c>
      <c r="L463" s="13" t="str">
        <f>VLOOKUP(A463,[1]Hoja1!$B$1:$F$126,5,0)</f>
        <v>#ERROR!</v>
      </c>
      <c r="M463" s="11" t="str">
        <f>VLOOKUP(A463,[1]Hoja1!$B$1:$F$126,4,0)</f>
        <v>#ERROR!</v>
      </c>
      <c r="N463" s="13"/>
      <c r="O463" s="13" t="str">
        <f t="shared" ref="O463:O466" si="668">+D463-J463</f>
        <v>#ERROR!</v>
      </c>
      <c r="P463" s="11" t="str">
        <f t="shared" ref="P463:P464" si="669">+ROUND(O463,0)</f>
        <v>#ERROR!</v>
      </c>
      <c r="Q463" s="13" t="str">
        <f t="shared" ref="Q463:Q464" si="670">+K463+P463</f>
        <v>#ERROR!</v>
      </c>
      <c r="R463" s="11"/>
      <c r="S463" s="11" t="str">
        <f t="shared" ref="S463:S466" si="671">+P463</f>
        <v>#ERROR!</v>
      </c>
    </row>
    <row r="464" ht="15.75" customHeight="1" outlineLevel="2">
      <c r="A464" s="11" t="s">
        <v>199</v>
      </c>
      <c r="B464" s="12" t="s">
        <v>74</v>
      </c>
      <c r="C464" s="11" t="s">
        <v>75</v>
      </c>
      <c r="D464" s="13">
        <v>3435016.53</v>
      </c>
      <c r="E464" s="13">
        <v>222740.37</v>
      </c>
      <c r="F464" s="13">
        <f>+D464/D467</f>
        <v>0.380804838</v>
      </c>
      <c r="G464" s="13" t="str">
        <f>VLOOKUP(A464,[1]Hoja1!$B$1:$F$126,3,0)</f>
        <v>#ERROR!</v>
      </c>
      <c r="H464" s="13" t="str">
        <f>VLOOKUP(A464,[1]Hoja1!$B$1:$F$126,2,0)</f>
        <v>#ERROR!</v>
      </c>
      <c r="I464" s="13" t="str">
        <f t="shared" si="666"/>
        <v>#ERROR!</v>
      </c>
      <c r="J464" s="13" t="str">
        <f t="shared" si="667"/>
        <v>#ERROR!</v>
      </c>
      <c r="K464" s="13">
        <v>0.0</v>
      </c>
      <c r="L464" s="13" t="str">
        <f>VLOOKUP(A464,[1]Hoja1!$B$1:$F$126,5,0)</f>
        <v>#ERROR!</v>
      </c>
      <c r="M464" s="11" t="str">
        <f>VLOOKUP(A464,[1]Hoja1!$B$1:$F$126,4,0)</f>
        <v>#ERROR!</v>
      </c>
      <c r="N464" s="13"/>
      <c r="O464" s="13" t="str">
        <f t="shared" si="668"/>
        <v>#ERROR!</v>
      </c>
      <c r="P464" s="11" t="str">
        <f t="shared" si="669"/>
        <v>#ERROR!</v>
      </c>
      <c r="Q464" s="13" t="str">
        <f t="shared" si="670"/>
        <v>#ERROR!</v>
      </c>
      <c r="R464" s="11"/>
      <c r="S464" s="11" t="str">
        <f t="shared" si="671"/>
        <v>#ERROR!</v>
      </c>
    </row>
    <row r="465" ht="15.75" customHeight="1" outlineLevel="2">
      <c r="A465" s="11" t="s">
        <v>199</v>
      </c>
      <c r="B465" s="12" t="s">
        <v>34</v>
      </c>
      <c r="C465" s="11" t="s">
        <v>35</v>
      </c>
      <c r="D465" s="13">
        <v>2732.19</v>
      </c>
      <c r="E465" s="13">
        <v>177.17</v>
      </c>
      <c r="F465" s="13">
        <f>+D465/D467</f>
        <v>0.0003028897128</v>
      </c>
      <c r="G465" s="13" t="str">
        <f>VLOOKUP(A465,[1]Hoja1!$B$1:$F$126,3,0)</f>
        <v>#ERROR!</v>
      </c>
      <c r="H465" s="13" t="str">
        <f>VLOOKUP(A465,[1]Hoja1!$B$1:$F$126,2,0)</f>
        <v>#ERROR!</v>
      </c>
      <c r="I465" s="13" t="str">
        <f t="shared" si="666"/>
        <v>#ERROR!</v>
      </c>
      <c r="J465" s="13" t="str">
        <f t="shared" si="667"/>
        <v>#ERROR!</v>
      </c>
      <c r="K465" s="13">
        <v>0.0</v>
      </c>
      <c r="L465" s="13" t="str">
        <f>VLOOKUP(A465,[1]Hoja1!$B$1:$F$126,5,0)</f>
        <v>#ERROR!</v>
      </c>
      <c r="M465" s="11" t="str">
        <f>VLOOKUP(A465,[1]Hoja1!$B$1:$F$126,4,0)</f>
        <v>#ERROR!</v>
      </c>
      <c r="N465" s="13"/>
      <c r="O465" s="13" t="str">
        <f t="shared" si="668"/>
        <v>#ERROR!</v>
      </c>
      <c r="P465" s="11"/>
      <c r="Q465" s="13" t="str">
        <f t="shared" ref="Q465:Q466" si="672">+K465+R465</f>
        <v>#ERROR!</v>
      </c>
      <c r="R465" s="11" t="str">
        <f t="shared" ref="R465:R466" si="673">+ROUND(O465,0)</f>
        <v>#ERROR!</v>
      </c>
      <c r="S465" s="11" t="str">
        <f t="shared" si="671"/>
        <v/>
      </c>
    </row>
    <row r="466" ht="15.75" customHeight="1" outlineLevel="2">
      <c r="A466" s="11" t="s">
        <v>199</v>
      </c>
      <c r="B466" s="12" t="s">
        <v>42</v>
      </c>
      <c r="C466" s="11" t="s">
        <v>43</v>
      </c>
      <c r="D466" s="13">
        <v>28409.25</v>
      </c>
      <c r="E466" s="13">
        <v>1842.17</v>
      </c>
      <c r="F466" s="13">
        <f>+D466/D467</f>
        <v>0.003149440403</v>
      </c>
      <c r="G466" s="13" t="str">
        <f>VLOOKUP(A466,[1]Hoja1!$B$1:$F$126,3,0)</f>
        <v>#ERROR!</v>
      </c>
      <c r="H466" s="13" t="str">
        <f>VLOOKUP(A466,[1]Hoja1!$B$1:$F$126,2,0)</f>
        <v>#ERROR!</v>
      </c>
      <c r="I466" s="13" t="str">
        <f t="shared" si="666"/>
        <v>#ERROR!</v>
      </c>
      <c r="J466" s="13" t="str">
        <f t="shared" si="667"/>
        <v>#ERROR!</v>
      </c>
      <c r="K466" s="13">
        <v>0.0</v>
      </c>
      <c r="L466" s="13" t="str">
        <f>VLOOKUP(A466,[1]Hoja1!$B$1:$F$126,5,0)</f>
        <v>#ERROR!</v>
      </c>
      <c r="M466" s="11" t="str">
        <f>VLOOKUP(A466,[1]Hoja1!$B$1:$F$126,4,0)</f>
        <v>#ERROR!</v>
      </c>
      <c r="N466" s="13"/>
      <c r="O466" s="13" t="str">
        <f t="shared" si="668"/>
        <v>#ERROR!</v>
      </c>
      <c r="P466" s="11"/>
      <c r="Q466" s="13" t="str">
        <f t="shared" si="672"/>
        <v>#ERROR!</v>
      </c>
      <c r="R466" s="11" t="str">
        <f t="shared" si="673"/>
        <v>#ERROR!</v>
      </c>
      <c r="S466" s="11" t="str">
        <f t="shared" si="671"/>
        <v/>
      </c>
    </row>
    <row r="467" ht="15.75" customHeight="1" outlineLevel="1">
      <c r="A467" s="14" t="s">
        <v>200</v>
      </c>
      <c r="B467" s="12"/>
      <c r="C467" s="11"/>
      <c r="D467" s="13">
        <f t="shared" ref="D467:F467" si="674">SUBTOTAL(9,D463:D466)</f>
        <v>9020412</v>
      </c>
      <c r="E467" s="13">
        <f t="shared" si="674"/>
        <v>584920</v>
      </c>
      <c r="F467" s="13">
        <f t="shared" si="674"/>
        <v>1</v>
      </c>
      <c r="G467" s="13"/>
      <c r="H467" s="13"/>
      <c r="I467" s="13"/>
      <c r="J467" s="13" t="str">
        <f>SUBTOTAL(9,J463:J466)</f>
        <v>#ERROR!</v>
      </c>
      <c r="K467" s="13">
        <v>0.0</v>
      </c>
      <c r="L467" s="13" t="str">
        <f>SUBTOTAL(9,L463:L466)</f>
        <v>#ERROR!</v>
      </c>
      <c r="M467" s="11"/>
      <c r="N467" s="13"/>
      <c r="O467" s="13" t="str">
        <f t="shared" ref="O467:Q467" si="675">SUBTOTAL(9,O463:O466)</f>
        <v>#ERROR!</v>
      </c>
      <c r="P467" s="11" t="str">
        <f t="shared" si="675"/>
        <v>#ERROR!</v>
      </c>
      <c r="Q467" s="13" t="str">
        <f t="shared" si="675"/>
        <v>#ERROR!</v>
      </c>
      <c r="R467" s="11"/>
      <c r="S467" s="11" t="str">
        <f>SUBTOTAL(9,S463:S466)</f>
        <v>#ERROR!</v>
      </c>
    </row>
    <row r="468" ht="15.75" customHeight="1" outlineLevel="2">
      <c r="A468" s="11" t="s">
        <v>201</v>
      </c>
      <c r="B468" s="12" t="s">
        <v>20</v>
      </c>
      <c r="C468" s="11" t="s">
        <v>21</v>
      </c>
      <c r="D468" s="13">
        <v>4.459352335E7</v>
      </c>
      <c r="E468" s="13">
        <v>3088958.13</v>
      </c>
      <c r="F468" s="13">
        <f>+D468/D476</f>
        <v>0.7559717789</v>
      </c>
      <c r="G468" s="13" t="str">
        <f>VLOOKUP(A468,[1]Hoja1!$B$1:$F$126,3,0)</f>
        <v>#ERROR!</v>
      </c>
      <c r="H468" s="13" t="str">
        <f>VLOOKUP(A468,[1]Hoja1!$B$1:$F$126,2,0)</f>
        <v>#ERROR!</v>
      </c>
      <c r="I468" s="13" t="str">
        <f t="shared" ref="I468:I475" si="676">+G468/11</f>
        <v>#ERROR!</v>
      </c>
      <c r="J468" s="13" t="str">
        <f t="shared" ref="J468:J475" si="677">+F468*I468</f>
        <v>#ERROR!</v>
      </c>
      <c r="K468" s="13">
        <v>0.0</v>
      </c>
      <c r="L468" s="13" t="str">
        <f>VLOOKUP(A468,[1]Hoja1!$B$1:$F$126,5,0)</f>
        <v>#ERROR!</v>
      </c>
      <c r="M468" s="11" t="str">
        <f>VLOOKUP(A468,[1]Hoja1!$B$1:$F$126,4,0)</f>
        <v>#ERROR!</v>
      </c>
      <c r="N468" s="13"/>
      <c r="O468" s="13" t="str">
        <f t="shared" ref="O468:O475" si="678">+D468-J468</f>
        <v>#ERROR!</v>
      </c>
      <c r="P468" s="11" t="str">
        <f t="shared" ref="P468:P472" si="679">+ROUND(O468,0)</f>
        <v>#ERROR!</v>
      </c>
      <c r="Q468" s="13" t="str">
        <f t="shared" ref="Q468:Q472" si="680">+K468+P468</f>
        <v>#ERROR!</v>
      </c>
      <c r="R468" s="11"/>
      <c r="S468" s="11" t="str">
        <f t="shared" ref="S468:S475" si="681">+P468</f>
        <v>#ERROR!</v>
      </c>
    </row>
    <row r="469" ht="15.75" customHeight="1" outlineLevel="2">
      <c r="A469" s="11" t="s">
        <v>201</v>
      </c>
      <c r="B469" s="12" t="s">
        <v>46</v>
      </c>
      <c r="C469" s="11" t="s">
        <v>47</v>
      </c>
      <c r="D469" s="13">
        <v>4969999.31</v>
      </c>
      <c r="E469" s="13">
        <v>344267.93</v>
      </c>
      <c r="F469" s="13">
        <f>+D469/D476</f>
        <v>0.08425392159</v>
      </c>
      <c r="G469" s="13" t="str">
        <f>VLOOKUP(A469,[1]Hoja1!$B$1:$F$126,3,0)</f>
        <v>#ERROR!</v>
      </c>
      <c r="H469" s="13" t="str">
        <f>VLOOKUP(A469,[1]Hoja1!$B$1:$F$126,2,0)</f>
        <v>#ERROR!</v>
      </c>
      <c r="I469" s="13" t="str">
        <f t="shared" si="676"/>
        <v>#ERROR!</v>
      </c>
      <c r="J469" s="13" t="str">
        <f t="shared" si="677"/>
        <v>#ERROR!</v>
      </c>
      <c r="K469" s="13">
        <v>0.0</v>
      </c>
      <c r="L469" s="13" t="str">
        <f>VLOOKUP(A469,[1]Hoja1!$B$1:$F$126,5,0)</f>
        <v>#ERROR!</v>
      </c>
      <c r="M469" s="11" t="str">
        <f>VLOOKUP(A469,[1]Hoja1!$B$1:$F$126,4,0)</f>
        <v>#ERROR!</v>
      </c>
      <c r="N469" s="13"/>
      <c r="O469" s="13" t="str">
        <f t="shared" si="678"/>
        <v>#ERROR!</v>
      </c>
      <c r="P469" s="11" t="str">
        <f t="shared" si="679"/>
        <v>#ERROR!</v>
      </c>
      <c r="Q469" s="13" t="str">
        <f t="shared" si="680"/>
        <v>#ERROR!</v>
      </c>
      <c r="R469" s="11"/>
      <c r="S469" s="11" t="str">
        <f t="shared" si="681"/>
        <v>#ERROR!</v>
      </c>
    </row>
    <row r="470" ht="15.75" customHeight="1" outlineLevel="2">
      <c r="A470" s="11" t="s">
        <v>201</v>
      </c>
      <c r="B470" s="12" t="s">
        <v>74</v>
      </c>
      <c r="C470" s="11" t="s">
        <v>75</v>
      </c>
      <c r="D470" s="13">
        <v>6750115.03</v>
      </c>
      <c r="E470" s="13">
        <v>467575.14</v>
      </c>
      <c r="F470" s="13">
        <f>+D470/D476</f>
        <v>0.1144313363</v>
      </c>
      <c r="G470" s="13" t="str">
        <f>VLOOKUP(A470,[1]Hoja1!$B$1:$F$126,3,0)</f>
        <v>#ERROR!</v>
      </c>
      <c r="H470" s="13" t="str">
        <f>VLOOKUP(A470,[1]Hoja1!$B$1:$F$126,2,0)</f>
        <v>#ERROR!</v>
      </c>
      <c r="I470" s="13" t="str">
        <f t="shared" si="676"/>
        <v>#ERROR!</v>
      </c>
      <c r="J470" s="13" t="str">
        <f t="shared" si="677"/>
        <v>#ERROR!</v>
      </c>
      <c r="K470" s="13">
        <v>0.0</v>
      </c>
      <c r="L470" s="13" t="str">
        <f>VLOOKUP(A470,[1]Hoja1!$B$1:$F$126,5,0)</f>
        <v>#ERROR!</v>
      </c>
      <c r="M470" s="11" t="str">
        <f>VLOOKUP(A470,[1]Hoja1!$B$1:$F$126,4,0)</f>
        <v>#ERROR!</v>
      </c>
      <c r="N470" s="13"/>
      <c r="O470" s="13" t="str">
        <f t="shared" si="678"/>
        <v>#ERROR!</v>
      </c>
      <c r="P470" s="11" t="str">
        <f t="shared" si="679"/>
        <v>#ERROR!</v>
      </c>
      <c r="Q470" s="13" t="str">
        <f t="shared" si="680"/>
        <v>#ERROR!</v>
      </c>
      <c r="R470" s="11"/>
      <c r="S470" s="11" t="str">
        <f t="shared" si="681"/>
        <v>#ERROR!</v>
      </c>
    </row>
    <row r="471" ht="15.75" customHeight="1" outlineLevel="2">
      <c r="A471" s="11" t="s">
        <v>201</v>
      </c>
      <c r="B471" s="12" t="s">
        <v>100</v>
      </c>
      <c r="C471" s="11" t="s">
        <v>101</v>
      </c>
      <c r="D471" s="13">
        <v>0.0</v>
      </c>
      <c r="E471" s="13">
        <v>0.0</v>
      </c>
      <c r="F471" s="13">
        <f>+D471/D476</f>
        <v>0</v>
      </c>
      <c r="G471" s="13" t="str">
        <f>VLOOKUP(A471,[1]Hoja1!$B$1:$F$126,3,0)</f>
        <v>#ERROR!</v>
      </c>
      <c r="H471" s="13" t="str">
        <f>VLOOKUP(A471,[1]Hoja1!$B$1:$F$126,2,0)</f>
        <v>#ERROR!</v>
      </c>
      <c r="I471" s="13" t="str">
        <f t="shared" si="676"/>
        <v>#ERROR!</v>
      </c>
      <c r="J471" s="13" t="str">
        <f t="shared" si="677"/>
        <v>#ERROR!</v>
      </c>
      <c r="K471" s="13" t="str">
        <f>+D471-P471</f>
        <v>#ERROR!</v>
      </c>
      <c r="L471" s="13" t="str">
        <f>VLOOKUP(A471,[1]Hoja1!$B$1:$F$126,5,0)</f>
        <v>#ERROR!</v>
      </c>
      <c r="M471" s="11" t="str">
        <f>VLOOKUP(A471,[1]Hoja1!$B$1:$F$126,4,0)</f>
        <v>#ERROR!</v>
      </c>
      <c r="N471" s="13"/>
      <c r="O471" s="13" t="str">
        <f t="shared" si="678"/>
        <v>#ERROR!</v>
      </c>
      <c r="P471" s="11" t="str">
        <f t="shared" si="679"/>
        <v>#ERROR!</v>
      </c>
      <c r="Q471" s="13" t="str">
        <f t="shared" si="680"/>
        <v>#ERROR!</v>
      </c>
      <c r="R471" s="11"/>
      <c r="S471" s="11" t="str">
        <f t="shared" si="681"/>
        <v>#ERROR!</v>
      </c>
    </row>
    <row r="472" ht="15.75" customHeight="1" outlineLevel="2">
      <c r="A472" s="11" t="s">
        <v>201</v>
      </c>
      <c r="B472" s="12" t="s">
        <v>32</v>
      </c>
      <c r="C472" s="11" t="s">
        <v>33</v>
      </c>
      <c r="D472" s="13">
        <v>226054.19</v>
      </c>
      <c r="E472" s="13">
        <v>15658.6</v>
      </c>
      <c r="F472" s="13">
        <f>+D472/D476</f>
        <v>0.003832184033</v>
      </c>
      <c r="G472" s="13" t="str">
        <f>VLOOKUP(A472,[1]Hoja1!$B$1:$F$126,3,0)</f>
        <v>#ERROR!</v>
      </c>
      <c r="H472" s="13" t="str">
        <f>VLOOKUP(A472,[1]Hoja1!$B$1:$F$126,2,0)</f>
        <v>#ERROR!</v>
      </c>
      <c r="I472" s="13" t="str">
        <f t="shared" si="676"/>
        <v>#ERROR!</v>
      </c>
      <c r="J472" s="13" t="str">
        <f t="shared" si="677"/>
        <v>#ERROR!</v>
      </c>
      <c r="K472" s="13">
        <v>0.0</v>
      </c>
      <c r="L472" s="13" t="str">
        <f>VLOOKUP(A472,[1]Hoja1!$B$1:$F$126,5,0)</f>
        <v>#ERROR!</v>
      </c>
      <c r="M472" s="11" t="str">
        <f>VLOOKUP(A472,[1]Hoja1!$B$1:$F$126,4,0)</f>
        <v>#ERROR!</v>
      </c>
      <c r="N472" s="13"/>
      <c r="O472" s="13" t="str">
        <f t="shared" si="678"/>
        <v>#ERROR!</v>
      </c>
      <c r="P472" s="11" t="str">
        <f t="shared" si="679"/>
        <v>#ERROR!</v>
      </c>
      <c r="Q472" s="13" t="str">
        <f t="shared" si="680"/>
        <v>#ERROR!</v>
      </c>
      <c r="R472" s="11"/>
      <c r="S472" s="11" t="str">
        <f t="shared" si="681"/>
        <v>#ERROR!</v>
      </c>
    </row>
    <row r="473" ht="15.75" customHeight="1" outlineLevel="2">
      <c r="A473" s="11" t="s">
        <v>201</v>
      </c>
      <c r="B473" s="12" t="s">
        <v>34</v>
      </c>
      <c r="C473" s="11" t="s">
        <v>35</v>
      </c>
      <c r="D473" s="13">
        <v>44799.95</v>
      </c>
      <c r="E473" s="13">
        <v>3103.26</v>
      </c>
      <c r="F473" s="13">
        <f>+D473/D476</f>
        <v>0.0007594712271</v>
      </c>
      <c r="G473" s="13" t="str">
        <f>VLOOKUP(A473,[1]Hoja1!$B$1:$F$126,3,0)</f>
        <v>#ERROR!</v>
      </c>
      <c r="H473" s="13" t="str">
        <f>VLOOKUP(A473,[1]Hoja1!$B$1:$F$126,2,0)</f>
        <v>#ERROR!</v>
      </c>
      <c r="I473" s="13" t="str">
        <f t="shared" si="676"/>
        <v>#ERROR!</v>
      </c>
      <c r="J473" s="13" t="str">
        <f t="shared" si="677"/>
        <v>#ERROR!</v>
      </c>
      <c r="K473" s="13">
        <v>0.0</v>
      </c>
      <c r="L473" s="13" t="str">
        <f>VLOOKUP(A473,[1]Hoja1!$B$1:$F$126,5,0)</f>
        <v>#ERROR!</v>
      </c>
      <c r="M473" s="11" t="str">
        <f>VLOOKUP(A473,[1]Hoja1!$B$1:$F$126,4,0)</f>
        <v>#ERROR!</v>
      </c>
      <c r="N473" s="13"/>
      <c r="O473" s="13" t="str">
        <f t="shared" si="678"/>
        <v>#ERROR!</v>
      </c>
      <c r="P473" s="11"/>
      <c r="Q473" s="13" t="str">
        <f t="shared" ref="Q473:Q474" si="682">+K473+R473</f>
        <v>#ERROR!</v>
      </c>
      <c r="R473" s="11" t="str">
        <f t="shared" ref="R473:R474" si="683">+ROUND(O473,0)</f>
        <v>#ERROR!</v>
      </c>
      <c r="S473" s="11" t="str">
        <f t="shared" si="681"/>
        <v/>
      </c>
    </row>
    <row r="474" ht="15.75" customHeight="1" outlineLevel="2">
      <c r="A474" s="11" t="s">
        <v>201</v>
      </c>
      <c r="B474" s="12" t="s">
        <v>42</v>
      </c>
      <c r="C474" s="11" t="s">
        <v>43</v>
      </c>
      <c r="D474" s="13">
        <v>43798.25</v>
      </c>
      <c r="E474" s="13">
        <v>3033.87</v>
      </c>
      <c r="F474" s="13">
        <f>+D474/D476</f>
        <v>0.0007424899061</v>
      </c>
      <c r="G474" s="13" t="str">
        <f>VLOOKUP(A474,[1]Hoja1!$B$1:$F$126,3,0)</f>
        <v>#ERROR!</v>
      </c>
      <c r="H474" s="13" t="str">
        <f>VLOOKUP(A474,[1]Hoja1!$B$1:$F$126,2,0)</f>
        <v>#ERROR!</v>
      </c>
      <c r="I474" s="13" t="str">
        <f t="shared" si="676"/>
        <v>#ERROR!</v>
      </c>
      <c r="J474" s="13" t="str">
        <f t="shared" si="677"/>
        <v>#ERROR!</v>
      </c>
      <c r="K474" s="13">
        <v>0.0</v>
      </c>
      <c r="L474" s="13" t="str">
        <f>VLOOKUP(A474,[1]Hoja1!$B$1:$F$126,5,0)</f>
        <v>#ERROR!</v>
      </c>
      <c r="M474" s="11" t="str">
        <f>VLOOKUP(A474,[1]Hoja1!$B$1:$F$126,4,0)</f>
        <v>#ERROR!</v>
      </c>
      <c r="N474" s="13"/>
      <c r="O474" s="13" t="str">
        <f t="shared" si="678"/>
        <v>#ERROR!</v>
      </c>
      <c r="P474" s="11"/>
      <c r="Q474" s="13" t="str">
        <f t="shared" si="682"/>
        <v>#ERROR!</v>
      </c>
      <c r="R474" s="11" t="str">
        <f t="shared" si="683"/>
        <v>#ERROR!</v>
      </c>
      <c r="S474" s="11" t="str">
        <f t="shared" si="681"/>
        <v/>
      </c>
    </row>
    <row r="475" ht="15.75" customHeight="1" outlineLevel="2">
      <c r="A475" s="11" t="s">
        <v>201</v>
      </c>
      <c r="B475" s="12" t="s">
        <v>76</v>
      </c>
      <c r="C475" s="11" t="s">
        <v>77</v>
      </c>
      <c r="D475" s="13">
        <v>2360053.92</v>
      </c>
      <c r="E475" s="13">
        <v>163479.07</v>
      </c>
      <c r="F475" s="13">
        <f>+D475/D476</f>
        <v>0.04000881801</v>
      </c>
      <c r="G475" s="13" t="str">
        <f>VLOOKUP(A475,[1]Hoja1!$B$1:$F$126,3,0)</f>
        <v>#ERROR!</v>
      </c>
      <c r="H475" s="13" t="str">
        <f>VLOOKUP(A475,[1]Hoja1!$B$1:$F$126,2,0)</f>
        <v>#ERROR!</v>
      </c>
      <c r="I475" s="13" t="str">
        <f t="shared" si="676"/>
        <v>#ERROR!</v>
      </c>
      <c r="J475" s="13" t="str">
        <f t="shared" si="677"/>
        <v>#ERROR!</v>
      </c>
      <c r="K475" s="13">
        <v>0.0</v>
      </c>
      <c r="L475" s="13" t="str">
        <f>VLOOKUP(A475,[1]Hoja1!$B$1:$F$126,5,0)</f>
        <v>#ERROR!</v>
      </c>
      <c r="M475" s="11" t="str">
        <f>VLOOKUP(A475,[1]Hoja1!$B$1:$F$126,4,0)</f>
        <v>#ERROR!</v>
      </c>
      <c r="N475" s="13"/>
      <c r="O475" s="13" t="str">
        <f t="shared" si="678"/>
        <v>#ERROR!</v>
      </c>
      <c r="P475" s="11" t="str">
        <f>+ROUND(O475,0)</f>
        <v>#ERROR!</v>
      </c>
      <c r="Q475" s="13" t="str">
        <f>+K475+P475</f>
        <v>#ERROR!</v>
      </c>
      <c r="R475" s="11"/>
      <c r="S475" s="11" t="str">
        <f t="shared" si="681"/>
        <v>#ERROR!</v>
      </c>
    </row>
    <row r="476" ht="15.75" customHeight="1" outlineLevel="1">
      <c r="A476" s="14" t="s">
        <v>202</v>
      </c>
      <c r="B476" s="12"/>
      <c r="C476" s="11"/>
      <c r="D476" s="13">
        <f t="shared" ref="D476:F476" si="684">SUBTOTAL(9,D468:D475)</f>
        <v>58988344</v>
      </c>
      <c r="E476" s="13">
        <f t="shared" si="684"/>
        <v>4086076</v>
      </c>
      <c r="F476" s="13">
        <f t="shared" si="684"/>
        <v>1</v>
      </c>
      <c r="G476" s="13"/>
      <c r="H476" s="13"/>
      <c r="I476" s="13"/>
      <c r="J476" s="13" t="str">
        <f t="shared" ref="J476:L476" si="685">SUBTOTAL(9,J468:J475)</f>
        <v>#ERROR!</v>
      </c>
      <c r="K476" s="13" t="str">
        <f t="shared" si="685"/>
        <v>#ERROR!</v>
      </c>
      <c r="L476" s="13" t="str">
        <f t="shared" si="685"/>
        <v>#ERROR!</v>
      </c>
      <c r="M476" s="11"/>
      <c r="N476" s="13"/>
      <c r="O476" s="13" t="str">
        <f t="shared" ref="O476:Q476" si="686">SUBTOTAL(9,O468:O475)</f>
        <v>#ERROR!</v>
      </c>
      <c r="P476" s="11" t="str">
        <f t="shared" si="686"/>
        <v>#ERROR!</v>
      </c>
      <c r="Q476" s="13" t="str">
        <f t="shared" si="686"/>
        <v>#ERROR!</v>
      </c>
      <c r="R476" s="11"/>
      <c r="S476" s="11" t="str">
        <f>SUBTOTAL(9,S468:S475)</f>
        <v>#ERROR!</v>
      </c>
    </row>
    <row r="477" ht="15.75" customHeight="1" outlineLevel="2">
      <c r="A477" s="11" t="s">
        <v>203</v>
      </c>
      <c r="B477" s="12" t="s">
        <v>20</v>
      </c>
      <c r="C477" s="11" t="s">
        <v>21</v>
      </c>
      <c r="D477" s="13">
        <v>4.287152867E7</v>
      </c>
      <c r="E477" s="13">
        <v>2308490.62</v>
      </c>
      <c r="F477" s="13">
        <f>+D477/D482</f>
        <v>0.9314112258</v>
      </c>
      <c r="G477" s="13" t="str">
        <f>VLOOKUP(A477,[1]Hoja1!$B$1:$F$126,3,0)</f>
        <v>#ERROR!</v>
      </c>
      <c r="H477" s="13" t="str">
        <f>VLOOKUP(A477,[1]Hoja1!$B$1:$F$126,2,0)</f>
        <v>#ERROR!</v>
      </c>
      <c r="I477" s="13" t="str">
        <f t="shared" ref="I477:I481" si="687">+G477/11</f>
        <v>#ERROR!</v>
      </c>
      <c r="J477" s="13">
        <v>0.0</v>
      </c>
      <c r="K477" s="13">
        <f t="shared" ref="K477:K481" si="688">+D477-P477</f>
        <v>-0.3299999982</v>
      </c>
      <c r="L477" s="13" t="str">
        <f>VLOOKUP(A477,[1]Hoja1!$B$1:$F$126,5,0)</f>
        <v>#ERROR!</v>
      </c>
      <c r="M477" s="11" t="str">
        <f>VLOOKUP(A477,[1]Hoja1!$B$1:$F$126,4,0)</f>
        <v>#ERROR!</v>
      </c>
      <c r="N477" s="13"/>
      <c r="O477" s="13">
        <f t="shared" ref="O477:O481" si="689">+D477-J477</f>
        <v>42871528.67</v>
      </c>
      <c r="P477" s="13">
        <f t="shared" ref="P477:P481" si="690">+ROUND(O477,0)</f>
        <v>42871529</v>
      </c>
      <c r="Q477" s="13">
        <f t="shared" ref="Q477:Q481" si="691">+K477+P477</f>
        <v>42871528.67</v>
      </c>
      <c r="R477" s="11"/>
      <c r="S477" s="13">
        <f t="shared" ref="S477:S481" si="692">+P477</f>
        <v>42871529</v>
      </c>
    </row>
    <row r="478" ht="15.75" customHeight="1" outlineLevel="2">
      <c r="A478" s="11" t="s">
        <v>203</v>
      </c>
      <c r="B478" s="12" t="s">
        <v>32</v>
      </c>
      <c r="C478" s="11" t="s">
        <v>33</v>
      </c>
      <c r="D478" s="13">
        <v>123362.1</v>
      </c>
      <c r="E478" s="13">
        <v>6642.64</v>
      </c>
      <c r="F478" s="13">
        <f>+D478/D482</f>
        <v>0.002680120078</v>
      </c>
      <c r="G478" s="13" t="str">
        <f>VLOOKUP(A478,[1]Hoja1!$B$1:$F$126,3,0)</f>
        <v>#ERROR!</v>
      </c>
      <c r="H478" s="13" t="str">
        <f>VLOOKUP(A478,[1]Hoja1!$B$1:$F$126,2,0)</f>
        <v>#ERROR!</v>
      </c>
      <c r="I478" s="13" t="str">
        <f t="shared" si="687"/>
        <v>#ERROR!</v>
      </c>
      <c r="J478" s="13">
        <v>0.0</v>
      </c>
      <c r="K478" s="13">
        <f t="shared" si="688"/>
        <v>0.1</v>
      </c>
      <c r="L478" s="13" t="str">
        <f>VLOOKUP(A478,[1]Hoja1!$B$1:$F$126,5,0)</f>
        <v>#ERROR!</v>
      </c>
      <c r="M478" s="11" t="str">
        <f>VLOOKUP(A478,[1]Hoja1!$B$1:$F$126,4,0)</f>
        <v>#ERROR!</v>
      </c>
      <c r="N478" s="13"/>
      <c r="O478" s="13">
        <f t="shared" si="689"/>
        <v>123362.1</v>
      </c>
      <c r="P478" s="13">
        <f t="shared" si="690"/>
        <v>123362</v>
      </c>
      <c r="Q478" s="13">
        <f t="shared" si="691"/>
        <v>123362.1</v>
      </c>
      <c r="R478" s="11"/>
      <c r="S478" s="13">
        <f t="shared" si="692"/>
        <v>123362</v>
      </c>
    </row>
    <row r="479" ht="15.75" customHeight="1" outlineLevel="2">
      <c r="A479" s="11" t="s">
        <v>203</v>
      </c>
      <c r="B479" s="12" t="s">
        <v>42</v>
      </c>
      <c r="C479" s="11" t="s">
        <v>43</v>
      </c>
      <c r="D479" s="13">
        <v>135353.95</v>
      </c>
      <c r="E479" s="13">
        <v>7288.36</v>
      </c>
      <c r="F479" s="13">
        <f>+D479/D482</f>
        <v>0.002940650646</v>
      </c>
      <c r="G479" s="13" t="str">
        <f>VLOOKUP(A479,[1]Hoja1!$B$1:$F$126,3,0)</f>
        <v>#ERROR!</v>
      </c>
      <c r="H479" s="13" t="str">
        <f>VLOOKUP(A479,[1]Hoja1!$B$1:$F$126,2,0)</f>
        <v>#ERROR!</v>
      </c>
      <c r="I479" s="13" t="str">
        <f t="shared" si="687"/>
        <v>#ERROR!</v>
      </c>
      <c r="J479" s="13">
        <v>0.0</v>
      </c>
      <c r="K479" s="13">
        <f t="shared" si="688"/>
        <v>-0.04999999999</v>
      </c>
      <c r="L479" s="13" t="str">
        <f>VLOOKUP(A479,[1]Hoja1!$B$1:$F$126,5,0)</f>
        <v>#ERROR!</v>
      </c>
      <c r="M479" s="11" t="str">
        <f>VLOOKUP(A479,[1]Hoja1!$B$1:$F$126,4,0)</f>
        <v>#ERROR!</v>
      </c>
      <c r="N479" s="13"/>
      <c r="O479" s="13">
        <f t="shared" si="689"/>
        <v>135353.95</v>
      </c>
      <c r="P479" s="13">
        <f t="shared" si="690"/>
        <v>135354</v>
      </c>
      <c r="Q479" s="13">
        <f t="shared" si="691"/>
        <v>135353.95</v>
      </c>
      <c r="R479" s="11"/>
      <c r="S479" s="13">
        <f t="shared" si="692"/>
        <v>135354</v>
      </c>
    </row>
    <row r="480" ht="15.75" customHeight="1" outlineLevel="2">
      <c r="A480" s="11" t="s">
        <v>203</v>
      </c>
      <c r="B480" s="12" t="s">
        <v>82</v>
      </c>
      <c r="C480" s="11" t="s">
        <v>83</v>
      </c>
      <c r="D480" s="13">
        <v>0.0</v>
      </c>
      <c r="E480" s="13">
        <v>0.0</v>
      </c>
      <c r="F480" s="13">
        <f>+D480/D482</f>
        <v>0</v>
      </c>
      <c r="G480" s="13" t="str">
        <f>VLOOKUP(A480,[1]Hoja1!$B$1:$F$126,3,0)</f>
        <v>#ERROR!</v>
      </c>
      <c r="H480" s="13" t="str">
        <f>VLOOKUP(A480,[1]Hoja1!$B$1:$F$126,2,0)</f>
        <v>#ERROR!</v>
      </c>
      <c r="I480" s="13" t="str">
        <f t="shared" si="687"/>
        <v>#ERROR!</v>
      </c>
      <c r="J480" s="13" t="str">
        <f>+F480*I480</f>
        <v>#ERROR!</v>
      </c>
      <c r="K480" s="13" t="str">
        <f t="shared" si="688"/>
        <v>#ERROR!</v>
      </c>
      <c r="L480" s="13" t="str">
        <f>VLOOKUP(A480,[1]Hoja1!$B$1:$F$126,5,0)</f>
        <v>#ERROR!</v>
      </c>
      <c r="M480" s="11" t="str">
        <f>VLOOKUP(A480,[1]Hoja1!$B$1:$F$126,4,0)</f>
        <v>#ERROR!</v>
      </c>
      <c r="N480" s="13"/>
      <c r="O480" s="13" t="str">
        <f t="shared" si="689"/>
        <v>#ERROR!</v>
      </c>
      <c r="P480" s="11" t="str">
        <f t="shared" si="690"/>
        <v>#ERROR!</v>
      </c>
      <c r="Q480" s="13" t="str">
        <f t="shared" si="691"/>
        <v>#ERROR!</v>
      </c>
      <c r="R480" s="11"/>
      <c r="S480" s="11" t="str">
        <f t="shared" si="692"/>
        <v>#ERROR!</v>
      </c>
    </row>
    <row r="481" ht="15.75" customHeight="1" outlineLevel="2">
      <c r="A481" s="11" t="s">
        <v>203</v>
      </c>
      <c r="B481" s="12" t="s">
        <v>60</v>
      </c>
      <c r="C481" s="11" t="s">
        <v>61</v>
      </c>
      <c r="D481" s="13">
        <v>2898327.28</v>
      </c>
      <c r="E481" s="13">
        <v>156065.38</v>
      </c>
      <c r="F481" s="13">
        <f>+D481/D482</f>
        <v>0.06296800344</v>
      </c>
      <c r="G481" s="13" t="str">
        <f>VLOOKUP(A481,[1]Hoja1!$B$1:$F$126,3,0)</f>
        <v>#ERROR!</v>
      </c>
      <c r="H481" s="13" t="str">
        <f>VLOOKUP(A481,[1]Hoja1!$B$1:$F$126,2,0)</f>
        <v>#ERROR!</v>
      </c>
      <c r="I481" s="13" t="str">
        <f t="shared" si="687"/>
        <v>#ERROR!</v>
      </c>
      <c r="J481" s="13">
        <v>0.0</v>
      </c>
      <c r="K481" s="13">
        <f t="shared" si="688"/>
        <v>0.2799999998</v>
      </c>
      <c r="L481" s="13" t="str">
        <f>VLOOKUP(A481,[1]Hoja1!$B$1:$F$126,5,0)</f>
        <v>#ERROR!</v>
      </c>
      <c r="M481" s="11" t="str">
        <f>VLOOKUP(A481,[1]Hoja1!$B$1:$F$126,4,0)</f>
        <v>#ERROR!</v>
      </c>
      <c r="N481" s="13"/>
      <c r="O481" s="13">
        <f t="shared" si="689"/>
        <v>2898327.28</v>
      </c>
      <c r="P481" s="13">
        <f t="shared" si="690"/>
        <v>2898327</v>
      </c>
      <c r="Q481" s="13">
        <f t="shared" si="691"/>
        <v>2898327.28</v>
      </c>
      <c r="R481" s="11"/>
      <c r="S481" s="13">
        <f t="shared" si="692"/>
        <v>2898327</v>
      </c>
    </row>
    <row r="482" ht="15.75" customHeight="1" outlineLevel="1">
      <c r="A482" s="14" t="s">
        <v>204</v>
      </c>
      <c r="B482" s="12"/>
      <c r="C482" s="11"/>
      <c r="D482" s="13">
        <f t="shared" ref="D482:F482" si="693">SUBTOTAL(9,D477:D481)</f>
        <v>46028572</v>
      </c>
      <c r="E482" s="13">
        <f t="shared" si="693"/>
        <v>2478487</v>
      </c>
      <c r="F482" s="13">
        <f t="shared" si="693"/>
        <v>1</v>
      </c>
      <c r="G482" s="13"/>
      <c r="H482" s="13"/>
      <c r="I482" s="13"/>
      <c r="J482" s="13" t="str">
        <f t="shared" ref="J482:L482" si="694">SUBTOTAL(9,J477:J481)</f>
        <v>#ERROR!</v>
      </c>
      <c r="K482" s="13" t="str">
        <f t="shared" si="694"/>
        <v>#ERROR!</v>
      </c>
      <c r="L482" s="13" t="str">
        <f t="shared" si="694"/>
        <v>#ERROR!</v>
      </c>
      <c r="M482" s="11"/>
      <c r="N482" s="13"/>
      <c r="O482" s="13" t="str">
        <f t="shared" ref="O482:Q482" si="695">SUBTOTAL(9,O477:O481)</f>
        <v>#ERROR!</v>
      </c>
      <c r="P482" s="11" t="str">
        <f t="shared" si="695"/>
        <v>#ERROR!</v>
      </c>
      <c r="Q482" s="13" t="str">
        <f t="shared" si="695"/>
        <v>#ERROR!</v>
      </c>
      <c r="R482" s="11"/>
      <c r="S482" s="11" t="str">
        <f>SUBTOTAL(9,S477:S481)</f>
        <v>#ERROR!</v>
      </c>
    </row>
    <row r="483" ht="15.75" customHeight="1" outlineLevel="2">
      <c r="A483" s="11" t="s">
        <v>205</v>
      </c>
      <c r="B483" s="12" t="s">
        <v>20</v>
      </c>
      <c r="C483" s="11" t="s">
        <v>21</v>
      </c>
      <c r="D483" s="13">
        <v>2.3670525572E8</v>
      </c>
      <c r="E483" s="13">
        <v>4472388.45</v>
      </c>
      <c r="F483" s="13">
        <f>+D483/D490</f>
        <v>0.412511407</v>
      </c>
      <c r="G483" s="13" t="str">
        <f>VLOOKUP(A483,[1]Hoja1!$B$1:$F$126,3,0)</f>
        <v>#ERROR!</v>
      </c>
      <c r="H483" s="13" t="str">
        <f>VLOOKUP(A483,[1]Hoja1!$B$1:$F$126,2,0)</f>
        <v>#ERROR!</v>
      </c>
      <c r="I483" s="13" t="str">
        <f t="shared" ref="I483:I489" si="696">+G483/11</f>
        <v>#ERROR!</v>
      </c>
      <c r="J483" s="13" t="str">
        <f t="shared" ref="J483:J489" si="697">+F483*I483</f>
        <v>#ERROR!</v>
      </c>
      <c r="K483" s="13">
        <v>0.0</v>
      </c>
      <c r="L483" s="13" t="str">
        <f>VLOOKUP(A483,[1]Hoja1!$B$1:$F$126,5,0)</f>
        <v>#ERROR!</v>
      </c>
      <c r="M483" s="11" t="str">
        <f>VLOOKUP(A483,[1]Hoja1!$B$1:$F$126,4,0)</f>
        <v>#ERROR!</v>
      </c>
      <c r="N483" s="13"/>
      <c r="O483" s="13" t="str">
        <f t="shared" ref="O483:O489" si="698">+D483-J483</f>
        <v>#ERROR!</v>
      </c>
      <c r="P483" s="11" t="str">
        <f t="shared" ref="P483:P489" si="699">+ROUND(O483,0)</f>
        <v>#ERROR!</v>
      </c>
      <c r="Q483" s="13" t="str">
        <f t="shared" ref="Q483:Q489" si="700">+K483+P483</f>
        <v>#ERROR!</v>
      </c>
      <c r="R483" s="11"/>
      <c r="S483" s="11" t="str">
        <f t="shared" ref="S483:S489" si="701">+P483</f>
        <v>#ERROR!</v>
      </c>
    </row>
    <row r="484" ht="15.75" customHeight="1" outlineLevel="2">
      <c r="A484" s="11" t="s">
        <v>205</v>
      </c>
      <c r="B484" s="12" t="s">
        <v>46</v>
      </c>
      <c r="C484" s="11" t="s">
        <v>47</v>
      </c>
      <c r="D484" s="13">
        <v>2.095843377E7</v>
      </c>
      <c r="E484" s="13">
        <v>395995.67</v>
      </c>
      <c r="F484" s="13">
        <f>+D484/D490</f>
        <v>0.03652471922</v>
      </c>
      <c r="G484" s="13" t="str">
        <f>VLOOKUP(A484,[1]Hoja1!$B$1:$F$126,3,0)</f>
        <v>#ERROR!</v>
      </c>
      <c r="H484" s="13" t="str">
        <f>VLOOKUP(A484,[1]Hoja1!$B$1:$F$126,2,0)</f>
        <v>#ERROR!</v>
      </c>
      <c r="I484" s="13" t="str">
        <f t="shared" si="696"/>
        <v>#ERROR!</v>
      </c>
      <c r="J484" s="13" t="str">
        <f t="shared" si="697"/>
        <v>#ERROR!</v>
      </c>
      <c r="K484" s="13">
        <v>0.0</v>
      </c>
      <c r="L484" s="13" t="str">
        <f>VLOOKUP(A484,[1]Hoja1!$B$1:$F$126,5,0)</f>
        <v>#ERROR!</v>
      </c>
      <c r="M484" s="11" t="str">
        <f>VLOOKUP(A484,[1]Hoja1!$B$1:$F$126,4,0)</f>
        <v>#ERROR!</v>
      </c>
      <c r="N484" s="13"/>
      <c r="O484" s="13" t="str">
        <f t="shared" si="698"/>
        <v>#ERROR!</v>
      </c>
      <c r="P484" s="11" t="str">
        <f t="shared" si="699"/>
        <v>#ERROR!</v>
      </c>
      <c r="Q484" s="13" t="str">
        <f t="shared" si="700"/>
        <v>#ERROR!</v>
      </c>
      <c r="R484" s="11"/>
      <c r="S484" s="11" t="str">
        <f t="shared" si="701"/>
        <v>#ERROR!</v>
      </c>
    </row>
    <row r="485" ht="15.75" customHeight="1" outlineLevel="2">
      <c r="A485" s="11" t="s">
        <v>205</v>
      </c>
      <c r="B485" s="12" t="s">
        <v>74</v>
      </c>
      <c r="C485" s="11" t="s">
        <v>75</v>
      </c>
      <c r="D485" s="13">
        <v>2.812536201E7</v>
      </c>
      <c r="E485" s="13">
        <v>531410.02</v>
      </c>
      <c r="F485" s="13">
        <f>+D485/D490</f>
        <v>0.04901468124</v>
      </c>
      <c r="G485" s="13" t="str">
        <f>VLOOKUP(A485,[1]Hoja1!$B$1:$F$126,3,0)</f>
        <v>#ERROR!</v>
      </c>
      <c r="H485" s="13" t="str">
        <f>VLOOKUP(A485,[1]Hoja1!$B$1:$F$126,2,0)</f>
        <v>#ERROR!</v>
      </c>
      <c r="I485" s="13" t="str">
        <f t="shared" si="696"/>
        <v>#ERROR!</v>
      </c>
      <c r="J485" s="13" t="str">
        <f t="shared" si="697"/>
        <v>#ERROR!</v>
      </c>
      <c r="K485" s="13">
        <v>0.0</v>
      </c>
      <c r="L485" s="13" t="str">
        <f>VLOOKUP(A485,[1]Hoja1!$B$1:$F$126,5,0)</f>
        <v>#ERROR!</v>
      </c>
      <c r="M485" s="11" t="str">
        <f>VLOOKUP(A485,[1]Hoja1!$B$1:$F$126,4,0)</f>
        <v>#ERROR!</v>
      </c>
      <c r="N485" s="13"/>
      <c r="O485" s="13" t="str">
        <f t="shared" si="698"/>
        <v>#ERROR!</v>
      </c>
      <c r="P485" s="11" t="str">
        <f t="shared" si="699"/>
        <v>#ERROR!</v>
      </c>
      <c r="Q485" s="13" t="str">
        <f t="shared" si="700"/>
        <v>#ERROR!</v>
      </c>
      <c r="R485" s="11"/>
      <c r="S485" s="11" t="str">
        <f t="shared" si="701"/>
        <v>#ERROR!</v>
      </c>
    </row>
    <row r="486" ht="15.75" customHeight="1" outlineLevel="2">
      <c r="A486" s="11" t="s">
        <v>205</v>
      </c>
      <c r="B486" s="12" t="s">
        <v>32</v>
      </c>
      <c r="C486" s="11" t="s">
        <v>33</v>
      </c>
      <c r="D486" s="13">
        <v>386446.09</v>
      </c>
      <c r="E486" s="13">
        <v>7301.64</v>
      </c>
      <c r="F486" s="13">
        <f>+D486/D490</f>
        <v>0.0006734680219</v>
      </c>
      <c r="G486" s="13" t="str">
        <f>VLOOKUP(A486,[1]Hoja1!$B$1:$F$126,3,0)</f>
        <v>#ERROR!</v>
      </c>
      <c r="H486" s="13" t="str">
        <f>VLOOKUP(A486,[1]Hoja1!$B$1:$F$126,2,0)</f>
        <v>#ERROR!</v>
      </c>
      <c r="I486" s="13" t="str">
        <f t="shared" si="696"/>
        <v>#ERROR!</v>
      </c>
      <c r="J486" s="13" t="str">
        <f t="shared" si="697"/>
        <v>#ERROR!</v>
      </c>
      <c r="K486" s="13">
        <v>0.0</v>
      </c>
      <c r="L486" s="13" t="str">
        <f>VLOOKUP(A486,[1]Hoja1!$B$1:$F$126,5,0)</f>
        <v>#ERROR!</v>
      </c>
      <c r="M486" s="11" t="str">
        <f>VLOOKUP(A486,[1]Hoja1!$B$1:$F$126,4,0)</f>
        <v>#ERROR!</v>
      </c>
      <c r="N486" s="13"/>
      <c r="O486" s="13" t="str">
        <f t="shared" si="698"/>
        <v>#ERROR!</v>
      </c>
      <c r="P486" s="11" t="str">
        <f t="shared" si="699"/>
        <v>#ERROR!</v>
      </c>
      <c r="Q486" s="13" t="str">
        <f t="shared" si="700"/>
        <v>#ERROR!</v>
      </c>
      <c r="R486" s="11"/>
      <c r="S486" s="11" t="str">
        <f t="shared" si="701"/>
        <v>#ERROR!</v>
      </c>
    </row>
    <row r="487" ht="15.75" customHeight="1" outlineLevel="2">
      <c r="A487" s="11" t="s">
        <v>205</v>
      </c>
      <c r="B487" s="12" t="s">
        <v>34</v>
      </c>
      <c r="C487" s="11" t="s">
        <v>35</v>
      </c>
      <c r="D487" s="13">
        <v>623730.21</v>
      </c>
      <c r="E487" s="13">
        <v>11784.97</v>
      </c>
      <c r="F487" s="13">
        <f>+D487/D490</f>
        <v>0.001086988228</v>
      </c>
      <c r="G487" s="13" t="str">
        <f>VLOOKUP(A487,[1]Hoja1!$B$1:$F$126,3,0)</f>
        <v>#ERROR!</v>
      </c>
      <c r="H487" s="13" t="str">
        <f>VLOOKUP(A487,[1]Hoja1!$B$1:$F$126,2,0)</f>
        <v>#ERROR!</v>
      </c>
      <c r="I487" s="13" t="str">
        <f t="shared" si="696"/>
        <v>#ERROR!</v>
      </c>
      <c r="J487" s="13" t="str">
        <f t="shared" si="697"/>
        <v>#ERROR!</v>
      </c>
      <c r="K487" s="13">
        <v>0.0</v>
      </c>
      <c r="L487" s="13" t="str">
        <f>VLOOKUP(A487,[1]Hoja1!$B$1:$F$126,5,0)</f>
        <v>#ERROR!</v>
      </c>
      <c r="M487" s="11" t="str">
        <f>VLOOKUP(A487,[1]Hoja1!$B$1:$F$126,4,0)</f>
        <v>#ERROR!</v>
      </c>
      <c r="N487" s="13"/>
      <c r="O487" s="13" t="str">
        <f t="shared" si="698"/>
        <v>#ERROR!</v>
      </c>
      <c r="P487" s="11" t="str">
        <f t="shared" si="699"/>
        <v>#ERROR!</v>
      </c>
      <c r="Q487" s="13" t="str">
        <f t="shared" si="700"/>
        <v>#ERROR!</v>
      </c>
      <c r="R487" s="11"/>
      <c r="S487" s="11" t="str">
        <f t="shared" si="701"/>
        <v>#ERROR!</v>
      </c>
    </row>
    <row r="488" ht="15.75" customHeight="1" outlineLevel="2">
      <c r="A488" s="11" t="s">
        <v>205</v>
      </c>
      <c r="B488" s="12" t="s">
        <v>42</v>
      </c>
      <c r="C488" s="11" t="s">
        <v>43</v>
      </c>
      <c r="D488" s="13">
        <v>201468.26</v>
      </c>
      <c r="E488" s="13">
        <v>3806.61</v>
      </c>
      <c r="F488" s="13">
        <f>+D488/D490</f>
        <v>0.0003511031268</v>
      </c>
      <c r="G488" s="13" t="str">
        <f>VLOOKUP(A488,[1]Hoja1!$B$1:$F$126,3,0)</f>
        <v>#ERROR!</v>
      </c>
      <c r="H488" s="13" t="str">
        <f>VLOOKUP(A488,[1]Hoja1!$B$1:$F$126,2,0)</f>
        <v>#ERROR!</v>
      </c>
      <c r="I488" s="13" t="str">
        <f t="shared" si="696"/>
        <v>#ERROR!</v>
      </c>
      <c r="J488" s="13" t="str">
        <f t="shared" si="697"/>
        <v>#ERROR!</v>
      </c>
      <c r="K488" s="13">
        <v>0.0</v>
      </c>
      <c r="L488" s="13" t="str">
        <f>VLOOKUP(A488,[1]Hoja1!$B$1:$F$126,5,0)</f>
        <v>#ERROR!</v>
      </c>
      <c r="M488" s="11" t="str">
        <f>VLOOKUP(A488,[1]Hoja1!$B$1:$F$126,4,0)</f>
        <v>#ERROR!</v>
      </c>
      <c r="N488" s="13"/>
      <c r="O488" s="13" t="str">
        <f t="shared" si="698"/>
        <v>#ERROR!</v>
      </c>
      <c r="P488" s="11" t="str">
        <f t="shared" si="699"/>
        <v>#ERROR!</v>
      </c>
      <c r="Q488" s="13" t="str">
        <f t="shared" si="700"/>
        <v>#ERROR!</v>
      </c>
      <c r="R488" s="11"/>
      <c r="S488" s="11" t="str">
        <f t="shared" si="701"/>
        <v>#ERROR!</v>
      </c>
    </row>
    <row r="489" ht="15.75" customHeight="1" outlineLevel="2">
      <c r="A489" s="11" t="s">
        <v>205</v>
      </c>
      <c r="B489" s="12" t="s">
        <v>76</v>
      </c>
      <c r="C489" s="11" t="s">
        <v>77</v>
      </c>
      <c r="D489" s="13">
        <v>2.8681435894E8</v>
      </c>
      <c r="E489" s="13">
        <v>5419166.64</v>
      </c>
      <c r="F489" s="13">
        <f>+D489/D490</f>
        <v>0.4998376331</v>
      </c>
      <c r="G489" s="13" t="str">
        <f>VLOOKUP(A489,[1]Hoja1!$B$1:$F$126,3,0)</f>
        <v>#ERROR!</v>
      </c>
      <c r="H489" s="13" t="str">
        <f>VLOOKUP(A489,[1]Hoja1!$B$1:$F$126,2,0)</f>
        <v>#ERROR!</v>
      </c>
      <c r="I489" s="13" t="str">
        <f t="shared" si="696"/>
        <v>#ERROR!</v>
      </c>
      <c r="J489" s="13" t="str">
        <f t="shared" si="697"/>
        <v>#ERROR!</v>
      </c>
      <c r="K489" s="13">
        <v>0.0</v>
      </c>
      <c r="L489" s="13" t="str">
        <f>VLOOKUP(A489,[1]Hoja1!$B$1:$F$126,5,0)</f>
        <v>#ERROR!</v>
      </c>
      <c r="M489" s="11" t="str">
        <f>VLOOKUP(A489,[1]Hoja1!$B$1:$F$126,4,0)</f>
        <v>#ERROR!</v>
      </c>
      <c r="N489" s="13"/>
      <c r="O489" s="13" t="str">
        <f t="shared" si="698"/>
        <v>#ERROR!</v>
      </c>
      <c r="P489" s="11" t="str">
        <f t="shared" si="699"/>
        <v>#ERROR!</v>
      </c>
      <c r="Q489" s="13" t="str">
        <f t="shared" si="700"/>
        <v>#ERROR!</v>
      </c>
      <c r="R489" s="11"/>
      <c r="S489" s="11" t="str">
        <f t="shared" si="701"/>
        <v>#ERROR!</v>
      </c>
    </row>
    <row r="490" ht="15.75" customHeight="1" outlineLevel="1">
      <c r="A490" s="14" t="s">
        <v>206</v>
      </c>
      <c r="B490" s="12"/>
      <c r="C490" s="11"/>
      <c r="D490" s="13">
        <f t="shared" ref="D490:F490" si="702">SUBTOTAL(9,D483:D489)</f>
        <v>573815055</v>
      </c>
      <c r="E490" s="13">
        <f t="shared" si="702"/>
        <v>10841854</v>
      </c>
      <c r="F490" s="13">
        <f t="shared" si="702"/>
        <v>1</v>
      </c>
      <c r="G490" s="13"/>
      <c r="H490" s="13"/>
      <c r="I490" s="13"/>
      <c r="J490" s="13" t="str">
        <f>SUBTOTAL(9,J483:J489)</f>
        <v>#ERROR!</v>
      </c>
      <c r="K490" s="13">
        <v>0.0</v>
      </c>
      <c r="L490" s="13" t="str">
        <f>SUBTOTAL(9,L483:L489)</f>
        <v>#ERROR!</v>
      </c>
      <c r="M490" s="11"/>
      <c r="N490" s="13"/>
      <c r="O490" s="13" t="str">
        <f t="shared" ref="O490:Q490" si="703">SUBTOTAL(9,O483:O489)</f>
        <v>#ERROR!</v>
      </c>
      <c r="P490" s="11" t="str">
        <f t="shared" si="703"/>
        <v>#ERROR!</v>
      </c>
      <c r="Q490" s="13" t="str">
        <f t="shared" si="703"/>
        <v>#ERROR!</v>
      </c>
      <c r="R490" s="11"/>
      <c r="S490" s="11" t="str">
        <f>SUBTOTAL(9,S483:S489)</f>
        <v>#ERROR!</v>
      </c>
    </row>
    <row r="491" ht="15.75" customHeight="1" outlineLevel="2">
      <c r="A491" s="11" t="s">
        <v>207</v>
      </c>
      <c r="B491" s="12" t="s">
        <v>46</v>
      </c>
      <c r="C491" s="11" t="s">
        <v>47</v>
      </c>
      <c r="D491" s="13">
        <v>1.991444005E7</v>
      </c>
      <c r="E491" s="13">
        <v>2125368.95</v>
      </c>
      <c r="F491" s="13">
        <f>+D491/D496</f>
        <v>0.3729495425</v>
      </c>
      <c r="G491" s="13" t="str">
        <f>VLOOKUP(A491,[1]Hoja1!$B$1:$F$126,3,0)</f>
        <v>#ERROR!</v>
      </c>
      <c r="H491" s="13" t="str">
        <f>VLOOKUP(A491,[1]Hoja1!$B$1:$F$126,2,0)</f>
        <v>#ERROR!</v>
      </c>
      <c r="I491" s="13" t="str">
        <f t="shared" ref="I491:I495" si="704">+G491/11</f>
        <v>#ERROR!</v>
      </c>
      <c r="J491" s="13">
        <v>0.0</v>
      </c>
      <c r="K491" s="13">
        <f t="shared" ref="K491:K492" si="705">+D491-P491</f>
        <v>0.05000000075</v>
      </c>
      <c r="L491" s="13" t="str">
        <f>VLOOKUP(A491,[1]Hoja1!$B$1:$F$126,5,0)</f>
        <v>#ERROR!</v>
      </c>
      <c r="M491" s="11" t="str">
        <f>VLOOKUP(A491,[1]Hoja1!$B$1:$F$126,4,0)</f>
        <v>#ERROR!</v>
      </c>
      <c r="N491" s="13"/>
      <c r="O491" s="13">
        <f t="shared" ref="O491:O495" si="706">+D491-J491</f>
        <v>19914440.05</v>
      </c>
      <c r="P491" s="13">
        <f t="shared" ref="P491:P492" si="707">+ROUND(O491,0)</f>
        <v>19914440</v>
      </c>
      <c r="Q491" s="13">
        <f t="shared" ref="Q491:Q492" si="708">+K491+P491</f>
        <v>19914440.05</v>
      </c>
      <c r="R491" s="11"/>
      <c r="S491" s="13">
        <f t="shared" ref="S491:S495" si="709">+P491</f>
        <v>19914440</v>
      </c>
    </row>
    <row r="492" ht="15.75" customHeight="1" outlineLevel="2">
      <c r="A492" s="11" t="s">
        <v>207</v>
      </c>
      <c r="B492" s="12" t="s">
        <v>32</v>
      </c>
      <c r="C492" s="11" t="s">
        <v>33</v>
      </c>
      <c r="D492" s="13">
        <v>278509.19</v>
      </c>
      <c r="E492" s="13">
        <v>29723.9</v>
      </c>
      <c r="F492" s="13">
        <f>+D492/D496</f>
        <v>0.005215806958</v>
      </c>
      <c r="G492" s="13" t="str">
        <f>VLOOKUP(A492,[1]Hoja1!$B$1:$F$126,3,0)</f>
        <v>#ERROR!</v>
      </c>
      <c r="H492" s="13" t="str">
        <f>VLOOKUP(A492,[1]Hoja1!$B$1:$F$126,2,0)</f>
        <v>#ERROR!</v>
      </c>
      <c r="I492" s="13" t="str">
        <f t="shared" si="704"/>
        <v>#ERROR!</v>
      </c>
      <c r="J492" s="13">
        <v>0.0</v>
      </c>
      <c r="K492" s="13">
        <f t="shared" si="705"/>
        <v>0.19</v>
      </c>
      <c r="L492" s="13" t="str">
        <f>VLOOKUP(A492,[1]Hoja1!$B$1:$F$126,5,0)</f>
        <v>#ERROR!</v>
      </c>
      <c r="M492" s="11" t="str">
        <f>VLOOKUP(A492,[1]Hoja1!$B$1:$F$126,4,0)</f>
        <v>#ERROR!</v>
      </c>
      <c r="N492" s="13"/>
      <c r="O492" s="13">
        <f t="shared" si="706"/>
        <v>278509.19</v>
      </c>
      <c r="P492" s="13">
        <f t="shared" si="707"/>
        <v>278509</v>
      </c>
      <c r="Q492" s="13">
        <f t="shared" si="708"/>
        <v>278509.19</v>
      </c>
      <c r="R492" s="11"/>
      <c r="S492" s="13">
        <f t="shared" si="709"/>
        <v>278509</v>
      </c>
    </row>
    <row r="493" ht="15.75" customHeight="1" outlineLevel="2">
      <c r="A493" s="11" t="s">
        <v>207</v>
      </c>
      <c r="B493" s="12" t="s">
        <v>42</v>
      </c>
      <c r="C493" s="11" t="s">
        <v>43</v>
      </c>
      <c r="D493" s="13">
        <v>12208.02</v>
      </c>
      <c r="E493" s="13">
        <v>1302.9</v>
      </c>
      <c r="F493" s="13">
        <f>+D493/D496</f>
        <v>0.0002286268387</v>
      </c>
      <c r="G493" s="13" t="str">
        <f>VLOOKUP(A493,[1]Hoja1!$B$1:$F$126,3,0)</f>
        <v>#ERROR!</v>
      </c>
      <c r="H493" s="13" t="str">
        <f>VLOOKUP(A493,[1]Hoja1!$B$1:$F$126,2,0)</f>
        <v>#ERROR!</v>
      </c>
      <c r="I493" s="13" t="str">
        <f t="shared" si="704"/>
        <v>#ERROR!</v>
      </c>
      <c r="J493" s="13">
        <v>0.0</v>
      </c>
      <c r="K493" s="13">
        <f>+D493-R493</f>
        <v>0.02</v>
      </c>
      <c r="L493" s="13" t="str">
        <f>VLOOKUP(A493,[1]Hoja1!$B$1:$F$126,5,0)</f>
        <v>#ERROR!</v>
      </c>
      <c r="M493" s="11" t="str">
        <f>VLOOKUP(A493,[1]Hoja1!$B$1:$F$126,4,0)</f>
        <v>#ERROR!</v>
      </c>
      <c r="N493" s="13"/>
      <c r="O493" s="13">
        <f t="shared" si="706"/>
        <v>12208.02</v>
      </c>
      <c r="P493" s="11"/>
      <c r="Q493" s="13">
        <f>+K493+R493</f>
        <v>12208.02</v>
      </c>
      <c r="R493" s="13">
        <f>+ROUND(O493,0)</f>
        <v>12208</v>
      </c>
      <c r="S493" s="11" t="str">
        <f t="shared" si="709"/>
        <v/>
      </c>
    </row>
    <row r="494" ht="15.75" customHeight="1" outlineLevel="2">
      <c r="A494" s="11" t="s">
        <v>207</v>
      </c>
      <c r="B494" s="12" t="s">
        <v>76</v>
      </c>
      <c r="C494" s="11" t="s">
        <v>77</v>
      </c>
      <c r="D494" s="13">
        <v>0.0</v>
      </c>
      <c r="E494" s="13">
        <v>0.0</v>
      </c>
      <c r="F494" s="13">
        <f>+D494/D496</f>
        <v>0</v>
      </c>
      <c r="G494" s="13" t="str">
        <f>VLOOKUP(A494,[1]Hoja1!$B$1:$F$126,3,0)</f>
        <v>#ERROR!</v>
      </c>
      <c r="H494" s="13" t="str">
        <f>VLOOKUP(A494,[1]Hoja1!$B$1:$F$126,2,0)</f>
        <v>#ERROR!</v>
      </c>
      <c r="I494" s="13" t="str">
        <f t="shared" si="704"/>
        <v>#ERROR!</v>
      </c>
      <c r="J494" s="13" t="str">
        <f>+F494*I494</f>
        <v>#ERROR!</v>
      </c>
      <c r="K494" s="13" t="str">
        <f t="shared" ref="K494:K495" si="710">+D494-P494</f>
        <v>#ERROR!</v>
      </c>
      <c r="L494" s="13" t="str">
        <f>VLOOKUP(A494,[1]Hoja1!$B$1:$F$126,5,0)</f>
        <v>#ERROR!</v>
      </c>
      <c r="M494" s="11" t="str">
        <f>VLOOKUP(A494,[1]Hoja1!$B$1:$F$126,4,0)</f>
        <v>#ERROR!</v>
      </c>
      <c r="N494" s="13"/>
      <c r="O494" s="13" t="str">
        <f t="shared" si="706"/>
        <v>#ERROR!</v>
      </c>
      <c r="P494" s="11" t="str">
        <f t="shared" ref="P494:P495" si="711">+ROUND(O494,0)</f>
        <v>#ERROR!</v>
      </c>
      <c r="Q494" s="13" t="str">
        <f t="shared" ref="Q494:Q495" si="712">+K494+P494</f>
        <v>#ERROR!</v>
      </c>
      <c r="R494" s="11"/>
      <c r="S494" s="11" t="str">
        <f t="shared" si="709"/>
        <v>#ERROR!</v>
      </c>
    </row>
    <row r="495" ht="15.75" customHeight="1" outlineLevel="2">
      <c r="A495" s="11" t="s">
        <v>207</v>
      </c>
      <c r="B495" s="12" t="s">
        <v>48</v>
      </c>
      <c r="C495" s="11" t="s">
        <v>49</v>
      </c>
      <c r="D495" s="13">
        <v>3.319198574E7</v>
      </c>
      <c r="E495" s="13">
        <v>3542415.25</v>
      </c>
      <c r="F495" s="13">
        <f>+D495/D496</f>
        <v>0.6216060238</v>
      </c>
      <c r="G495" s="13" t="str">
        <f>VLOOKUP(A495,[1]Hoja1!$B$1:$F$126,3,0)</f>
        <v>#ERROR!</v>
      </c>
      <c r="H495" s="13" t="str">
        <f>VLOOKUP(A495,[1]Hoja1!$B$1:$F$126,2,0)</f>
        <v>#ERROR!</v>
      </c>
      <c r="I495" s="13" t="str">
        <f t="shared" si="704"/>
        <v>#ERROR!</v>
      </c>
      <c r="J495" s="13">
        <v>0.0</v>
      </c>
      <c r="K495" s="13">
        <f t="shared" si="710"/>
        <v>-0.2600000016</v>
      </c>
      <c r="L495" s="13" t="str">
        <f>VLOOKUP(A495,[1]Hoja1!$B$1:$F$126,5,0)</f>
        <v>#ERROR!</v>
      </c>
      <c r="M495" s="11" t="str">
        <f>VLOOKUP(A495,[1]Hoja1!$B$1:$F$126,4,0)</f>
        <v>#ERROR!</v>
      </c>
      <c r="N495" s="13"/>
      <c r="O495" s="13">
        <f t="shared" si="706"/>
        <v>33191985.74</v>
      </c>
      <c r="P495" s="13">
        <f t="shared" si="711"/>
        <v>33191986</v>
      </c>
      <c r="Q495" s="13">
        <f t="shared" si="712"/>
        <v>33191985.74</v>
      </c>
      <c r="R495" s="11"/>
      <c r="S495" s="13">
        <f t="shared" si="709"/>
        <v>33191986</v>
      </c>
    </row>
    <row r="496" ht="15.75" customHeight="1" outlineLevel="1">
      <c r="A496" s="14" t="s">
        <v>208</v>
      </c>
      <c r="B496" s="12"/>
      <c r="C496" s="11"/>
      <c r="D496" s="13">
        <f t="shared" ref="D496:F496" si="713">SUBTOTAL(9,D491:D495)</f>
        <v>53397143</v>
      </c>
      <c r="E496" s="13">
        <f t="shared" si="713"/>
        <v>5698811</v>
      </c>
      <c r="F496" s="13">
        <f t="shared" si="713"/>
        <v>1</v>
      </c>
      <c r="G496" s="13"/>
      <c r="H496" s="13"/>
      <c r="I496" s="13"/>
      <c r="J496" s="13" t="str">
        <f t="shared" ref="J496:L496" si="714">SUBTOTAL(9,J491:J495)</f>
        <v>#ERROR!</v>
      </c>
      <c r="K496" s="13" t="str">
        <f t="shared" si="714"/>
        <v>#ERROR!</v>
      </c>
      <c r="L496" s="13" t="str">
        <f t="shared" si="714"/>
        <v>#ERROR!</v>
      </c>
      <c r="M496" s="11"/>
      <c r="N496" s="13"/>
      <c r="O496" s="13" t="str">
        <f t="shared" ref="O496:Q496" si="715">SUBTOTAL(9,O491:O495)</f>
        <v>#ERROR!</v>
      </c>
      <c r="P496" s="11" t="str">
        <f t="shared" si="715"/>
        <v>#ERROR!</v>
      </c>
      <c r="Q496" s="13" t="str">
        <f t="shared" si="715"/>
        <v>#ERROR!</v>
      </c>
      <c r="R496" s="11"/>
      <c r="S496" s="11" t="str">
        <f>SUBTOTAL(9,S491:S495)</f>
        <v>#ERROR!</v>
      </c>
    </row>
    <row r="497" ht="15.75" customHeight="1" outlineLevel="2">
      <c r="A497" s="11" t="s">
        <v>209</v>
      </c>
      <c r="B497" s="12" t="s">
        <v>20</v>
      </c>
      <c r="C497" s="11" t="s">
        <v>21</v>
      </c>
      <c r="D497" s="13">
        <v>1475374.28</v>
      </c>
      <c r="E497" s="13">
        <v>461254.93</v>
      </c>
      <c r="F497" s="13">
        <f>+D497/D500</f>
        <v>0.9939939459</v>
      </c>
      <c r="G497" s="13" t="str">
        <f>VLOOKUP(A497,[1]Hoja1!$B$1:$F$126,3,0)</f>
        <v>#ERROR!</v>
      </c>
      <c r="H497" s="13" t="str">
        <f>VLOOKUP(A497,[1]Hoja1!$B$1:$F$126,2,0)</f>
        <v>#ERROR!</v>
      </c>
      <c r="I497" s="13" t="str">
        <f t="shared" ref="I497:I499" si="716">+G497/11</f>
        <v>#ERROR!</v>
      </c>
      <c r="J497" s="13" t="str">
        <f t="shared" ref="J497:J499" si="717">+F497*I497</f>
        <v>#ERROR!</v>
      </c>
      <c r="K497" s="13">
        <v>0.0</v>
      </c>
      <c r="L497" s="13" t="str">
        <f>VLOOKUP(A497,[1]Hoja1!$B$1:$F$126,5,0)</f>
        <v>#ERROR!</v>
      </c>
      <c r="M497" s="11" t="str">
        <f>VLOOKUP(A497,[1]Hoja1!$B$1:$F$126,4,0)</f>
        <v>#ERROR!</v>
      </c>
      <c r="N497" s="13"/>
      <c r="O497" s="13" t="str">
        <f t="shared" ref="O497:O499" si="718">+D497-J497</f>
        <v>#ERROR!</v>
      </c>
      <c r="P497" s="11" t="str">
        <f>+ROUND(O497,0)</f>
        <v>#ERROR!</v>
      </c>
      <c r="Q497" s="13" t="str">
        <f>+K497+P497</f>
        <v>#ERROR!</v>
      </c>
      <c r="R497" s="11"/>
      <c r="S497" s="11" t="str">
        <f t="shared" ref="S497:S499" si="719">+P497</f>
        <v>#ERROR!</v>
      </c>
    </row>
    <row r="498" ht="15.75" customHeight="1" outlineLevel="2">
      <c r="A498" s="11" t="s">
        <v>209</v>
      </c>
      <c r="B498" s="12" t="s">
        <v>32</v>
      </c>
      <c r="C498" s="11" t="s">
        <v>33</v>
      </c>
      <c r="D498" s="13">
        <v>7450.8</v>
      </c>
      <c r="E498" s="13">
        <v>2329.39</v>
      </c>
      <c r="F498" s="13">
        <f>+D498/D500</f>
        <v>0.005019777146</v>
      </c>
      <c r="G498" s="13" t="str">
        <f>VLOOKUP(A498,[1]Hoja1!$B$1:$F$126,3,0)</f>
        <v>#ERROR!</v>
      </c>
      <c r="H498" s="13" t="str">
        <f>VLOOKUP(A498,[1]Hoja1!$B$1:$F$126,2,0)</f>
        <v>#ERROR!</v>
      </c>
      <c r="I498" s="13" t="str">
        <f t="shared" si="716"/>
        <v>#ERROR!</v>
      </c>
      <c r="J498" s="13" t="str">
        <f t="shared" si="717"/>
        <v>#ERROR!</v>
      </c>
      <c r="K498" s="13">
        <v>0.0</v>
      </c>
      <c r="L498" s="13" t="str">
        <f>VLOOKUP(A498,[1]Hoja1!$B$1:$F$126,5,0)</f>
        <v>#ERROR!</v>
      </c>
      <c r="M498" s="11" t="str">
        <f>VLOOKUP(A498,[1]Hoja1!$B$1:$F$126,4,0)</f>
        <v>#ERROR!</v>
      </c>
      <c r="N498" s="13"/>
      <c r="O498" s="13" t="str">
        <f t="shared" si="718"/>
        <v>#ERROR!</v>
      </c>
      <c r="P498" s="11"/>
      <c r="Q498" s="13" t="str">
        <f t="shared" ref="Q498:Q499" si="720">+K498+R498</f>
        <v>#ERROR!</v>
      </c>
      <c r="R498" s="11" t="str">
        <f t="shared" ref="R498:R499" si="721">+ROUND(O498,0)</f>
        <v>#ERROR!</v>
      </c>
      <c r="S498" s="11" t="str">
        <f t="shared" si="719"/>
        <v/>
      </c>
    </row>
    <row r="499" ht="15.75" customHeight="1" outlineLevel="2">
      <c r="A499" s="11" t="s">
        <v>209</v>
      </c>
      <c r="B499" s="12" t="s">
        <v>42</v>
      </c>
      <c r="C499" s="11" t="s">
        <v>43</v>
      </c>
      <c r="D499" s="13">
        <v>1463.92</v>
      </c>
      <c r="E499" s="13">
        <v>457.68</v>
      </c>
      <c r="F499" s="13">
        <f>+D499/D500</f>
        <v>0.0009862769312</v>
      </c>
      <c r="G499" s="13" t="str">
        <f>VLOOKUP(A499,[1]Hoja1!$B$1:$F$126,3,0)</f>
        <v>#ERROR!</v>
      </c>
      <c r="H499" s="13" t="str">
        <f>VLOOKUP(A499,[1]Hoja1!$B$1:$F$126,2,0)</f>
        <v>#ERROR!</v>
      </c>
      <c r="I499" s="13" t="str">
        <f t="shared" si="716"/>
        <v>#ERROR!</v>
      </c>
      <c r="J499" s="13" t="str">
        <f t="shared" si="717"/>
        <v>#ERROR!</v>
      </c>
      <c r="K499" s="13">
        <v>0.0</v>
      </c>
      <c r="L499" s="13" t="str">
        <f>VLOOKUP(A499,[1]Hoja1!$B$1:$F$126,5,0)</f>
        <v>#ERROR!</v>
      </c>
      <c r="M499" s="11" t="str">
        <f>VLOOKUP(A499,[1]Hoja1!$B$1:$F$126,4,0)</f>
        <v>#ERROR!</v>
      </c>
      <c r="N499" s="13"/>
      <c r="O499" s="13" t="str">
        <f t="shared" si="718"/>
        <v>#ERROR!</v>
      </c>
      <c r="P499" s="11"/>
      <c r="Q499" s="13" t="str">
        <f t="shared" si="720"/>
        <v>#ERROR!</v>
      </c>
      <c r="R499" s="11" t="str">
        <f t="shared" si="721"/>
        <v>#ERROR!</v>
      </c>
      <c r="S499" s="11" t="str">
        <f t="shared" si="719"/>
        <v/>
      </c>
    </row>
    <row r="500" ht="15.75" customHeight="1" outlineLevel="1">
      <c r="A500" s="14" t="s">
        <v>210</v>
      </c>
      <c r="B500" s="12"/>
      <c r="C500" s="11"/>
      <c r="D500" s="13">
        <f t="shared" ref="D500:F500" si="722">SUBTOTAL(9,D497:D499)</f>
        <v>1484289</v>
      </c>
      <c r="E500" s="13">
        <f t="shared" si="722"/>
        <v>464042</v>
      </c>
      <c r="F500" s="13">
        <f t="shared" si="722"/>
        <v>1</v>
      </c>
      <c r="G500" s="13"/>
      <c r="H500" s="13"/>
      <c r="I500" s="13"/>
      <c r="J500" s="13" t="str">
        <f>SUBTOTAL(9,J497:J499)</f>
        <v>#ERROR!</v>
      </c>
      <c r="K500" s="13">
        <v>0.0</v>
      </c>
      <c r="L500" s="13" t="str">
        <f>SUBTOTAL(9,L497:L499)</f>
        <v>#ERROR!</v>
      </c>
      <c r="M500" s="11"/>
      <c r="N500" s="13"/>
      <c r="O500" s="13" t="str">
        <f t="shared" ref="O500:Q500" si="723">SUBTOTAL(9,O497:O499)</f>
        <v>#ERROR!</v>
      </c>
      <c r="P500" s="11" t="str">
        <f t="shared" si="723"/>
        <v>#ERROR!</v>
      </c>
      <c r="Q500" s="13" t="str">
        <f t="shared" si="723"/>
        <v>#ERROR!</v>
      </c>
      <c r="R500" s="11"/>
      <c r="S500" s="11" t="str">
        <f>SUBTOTAL(9,S497:S499)</f>
        <v>#ERROR!</v>
      </c>
    </row>
    <row r="501" ht="15.75" customHeight="1" outlineLevel="2">
      <c r="A501" s="11" t="s">
        <v>211</v>
      </c>
      <c r="B501" s="12" t="s">
        <v>20</v>
      </c>
      <c r="C501" s="11" t="s">
        <v>21</v>
      </c>
      <c r="D501" s="13">
        <v>3.160235191E7</v>
      </c>
      <c r="E501" s="13">
        <v>8669349.05</v>
      </c>
      <c r="F501" s="13">
        <f>+D501/D508</f>
        <v>0.6264118125</v>
      </c>
      <c r="G501" s="13" t="str">
        <f>VLOOKUP(A501,[1]Hoja1!$B$1:$F$126,3,0)</f>
        <v>#ERROR!</v>
      </c>
      <c r="H501" s="13" t="str">
        <f>VLOOKUP(A501,[1]Hoja1!$B$1:$F$126,2,0)</f>
        <v>#ERROR!</v>
      </c>
      <c r="I501" s="13" t="str">
        <f t="shared" ref="I501:I507" si="724">+G501/11</f>
        <v>#ERROR!</v>
      </c>
      <c r="J501" s="13" t="str">
        <f t="shared" ref="J501:J507" si="725">+F501*I501</f>
        <v>#ERROR!</v>
      </c>
      <c r="K501" s="13">
        <v>0.0</v>
      </c>
      <c r="L501" s="13" t="str">
        <f>VLOOKUP(A501,[1]Hoja1!$B$1:$F$126,5,0)</f>
        <v>#ERROR!</v>
      </c>
      <c r="M501" s="11" t="str">
        <f>VLOOKUP(A501,[1]Hoja1!$B$1:$F$126,4,0)</f>
        <v>#ERROR!</v>
      </c>
      <c r="N501" s="13"/>
      <c r="O501" s="13" t="str">
        <f t="shared" ref="O501:O507" si="726">+D501-J501</f>
        <v>#ERROR!</v>
      </c>
      <c r="P501" s="11" t="str">
        <f>+ROUND(O501,0)</f>
        <v>#ERROR!</v>
      </c>
      <c r="Q501" s="13" t="str">
        <f>+K501+P501</f>
        <v>#ERROR!</v>
      </c>
      <c r="R501" s="11"/>
      <c r="S501" s="11" t="str">
        <f t="shared" ref="S501:S507" si="727">+P501</f>
        <v>#ERROR!</v>
      </c>
    </row>
    <row r="502" ht="15.75" customHeight="1" outlineLevel="2">
      <c r="A502" s="11" t="s">
        <v>211</v>
      </c>
      <c r="B502" s="12" t="s">
        <v>46</v>
      </c>
      <c r="C502" s="11" t="s">
        <v>47</v>
      </c>
      <c r="D502" s="13">
        <v>30040.78</v>
      </c>
      <c r="E502" s="13">
        <v>8240.97</v>
      </c>
      <c r="F502" s="13">
        <f>+D502/D508</f>
        <v>0.0005954588286</v>
      </c>
      <c r="G502" s="13" t="str">
        <f>VLOOKUP(A502,[1]Hoja1!$B$1:$F$126,3,0)</f>
        <v>#ERROR!</v>
      </c>
      <c r="H502" s="13" t="str">
        <f>VLOOKUP(A502,[1]Hoja1!$B$1:$F$126,2,0)</f>
        <v>#ERROR!</v>
      </c>
      <c r="I502" s="13" t="str">
        <f t="shared" si="724"/>
        <v>#ERROR!</v>
      </c>
      <c r="J502" s="13" t="str">
        <f t="shared" si="725"/>
        <v>#ERROR!</v>
      </c>
      <c r="K502" s="13">
        <v>0.0</v>
      </c>
      <c r="L502" s="13" t="str">
        <f>VLOOKUP(A502,[1]Hoja1!$B$1:$F$126,5,0)</f>
        <v>#ERROR!</v>
      </c>
      <c r="M502" s="11" t="str">
        <f>VLOOKUP(A502,[1]Hoja1!$B$1:$F$126,4,0)</f>
        <v>#ERROR!</v>
      </c>
      <c r="N502" s="13"/>
      <c r="O502" s="13" t="str">
        <f t="shared" si="726"/>
        <v>#ERROR!</v>
      </c>
      <c r="P502" s="11"/>
      <c r="Q502" s="13" t="str">
        <f t="shared" ref="Q502:Q506" si="728">+K502+R502</f>
        <v>#ERROR!</v>
      </c>
      <c r="R502" s="11" t="str">
        <f t="shared" ref="R502:R506" si="729">+ROUND(O502,0)</f>
        <v>#ERROR!</v>
      </c>
      <c r="S502" s="11" t="str">
        <f t="shared" si="727"/>
        <v/>
      </c>
    </row>
    <row r="503" ht="15.75" customHeight="1" outlineLevel="2">
      <c r="A503" s="11" t="s">
        <v>211</v>
      </c>
      <c r="B503" s="12" t="s">
        <v>24</v>
      </c>
      <c r="C503" s="11" t="s">
        <v>25</v>
      </c>
      <c r="D503" s="13">
        <v>2494.07</v>
      </c>
      <c r="E503" s="13">
        <v>684.19</v>
      </c>
      <c r="F503" s="13">
        <f>+D503/D508</f>
        <v>0.00004943666578</v>
      </c>
      <c r="G503" s="13" t="str">
        <f>VLOOKUP(A503,[1]Hoja1!$B$1:$F$126,3,0)</f>
        <v>#ERROR!</v>
      </c>
      <c r="H503" s="13" t="str">
        <f>VLOOKUP(A503,[1]Hoja1!$B$1:$F$126,2,0)</f>
        <v>#ERROR!</v>
      </c>
      <c r="I503" s="13" t="str">
        <f t="shared" si="724"/>
        <v>#ERROR!</v>
      </c>
      <c r="J503" s="13" t="str">
        <f t="shared" si="725"/>
        <v>#ERROR!</v>
      </c>
      <c r="K503" s="13">
        <v>0.0</v>
      </c>
      <c r="L503" s="13" t="str">
        <f>VLOOKUP(A503,[1]Hoja1!$B$1:$F$126,5,0)</f>
        <v>#ERROR!</v>
      </c>
      <c r="M503" s="11" t="str">
        <f>VLOOKUP(A503,[1]Hoja1!$B$1:$F$126,4,0)</f>
        <v>#ERROR!</v>
      </c>
      <c r="N503" s="13"/>
      <c r="O503" s="13" t="str">
        <f t="shared" si="726"/>
        <v>#ERROR!</v>
      </c>
      <c r="P503" s="11"/>
      <c r="Q503" s="13" t="str">
        <f t="shared" si="728"/>
        <v>#ERROR!</v>
      </c>
      <c r="R503" s="11" t="str">
        <f t="shared" si="729"/>
        <v>#ERROR!</v>
      </c>
      <c r="S503" s="11" t="str">
        <f t="shared" si="727"/>
        <v/>
      </c>
    </row>
    <row r="504" ht="15.75" customHeight="1" outlineLevel="2">
      <c r="A504" s="11" t="s">
        <v>211</v>
      </c>
      <c r="B504" s="12" t="s">
        <v>32</v>
      </c>
      <c r="C504" s="11" t="s">
        <v>33</v>
      </c>
      <c r="D504" s="13">
        <v>72255.73</v>
      </c>
      <c r="E504" s="13">
        <v>19821.63</v>
      </c>
      <c r="F504" s="13">
        <f>+D504/D508</f>
        <v>0.0014322302</v>
      </c>
      <c r="G504" s="13" t="str">
        <f>VLOOKUP(A504,[1]Hoja1!$B$1:$F$126,3,0)</f>
        <v>#ERROR!</v>
      </c>
      <c r="H504" s="13" t="str">
        <f>VLOOKUP(A504,[1]Hoja1!$B$1:$F$126,2,0)</f>
        <v>#ERROR!</v>
      </c>
      <c r="I504" s="13" t="str">
        <f t="shared" si="724"/>
        <v>#ERROR!</v>
      </c>
      <c r="J504" s="13" t="str">
        <f t="shared" si="725"/>
        <v>#ERROR!</v>
      </c>
      <c r="K504" s="13">
        <v>0.0</v>
      </c>
      <c r="L504" s="13" t="str">
        <f>VLOOKUP(A504,[1]Hoja1!$B$1:$F$126,5,0)</f>
        <v>#ERROR!</v>
      </c>
      <c r="M504" s="11" t="str">
        <f>VLOOKUP(A504,[1]Hoja1!$B$1:$F$126,4,0)</f>
        <v>#ERROR!</v>
      </c>
      <c r="N504" s="13"/>
      <c r="O504" s="13" t="str">
        <f t="shared" si="726"/>
        <v>#ERROR!</v>
      </c>
      <c r="P504" s="11"/>
      <c r="Q504" s="13" t="str">
        <f t="shared" si="728"/>
        <v>#ERROR!</v>
      </c>
      <c r="R504" s="11" t="str">
        <f t="shared" si="729"/>
        <v>#ERROR!</v>
      </c>
      <c r="S504" s="11" t="str">
        <f t="shared" si="727"/>
        <v/>
      </c>
    </row>
    <row r="505" ht="15.75" customHeight="1" outlineLevel="2">
      <c r="A505" s="11" t="s">
        <v>211</v>
      </c>
      <c r="B505" s="12" t="s">
        <v>34</v>
      </c>
      <c r="C505" s="11" t="s">
        <v>35</v>
      </c>
      <c r="D505" s="13">
        <v>43846.58</v>
      </c>
      <c r="E505" s="13">
        <v>12028.26</v>
      </c>
      <c r="F505" s="13">
        <f>+D505/D508</f>
        <v>0.0008691130245</v>
      </c>
      <c r="G505" s="13" t="str">
        <f>VLOOKUP(A505,[1]Hoja1!$B$1:$F$126,3,0)</f>
        <v>#ERROR!</v>
      </c>
      <c r="H505" s="13" t="str">
        <f>VLOOKUP(A505,[1]Hoja1!$B$1:$F$126,2,0)</f>
        <v>#ERROR!</v>
      </c>
      <c r="I505" s="13" t="str">
        <f t="shared" si="724"/>
        <v>#ERROR!</v>
      </c>
      <c r="J505" s="13" t="str">
        <f t="shared" si="725"/>
        <v>#ERROR!</v>
      </c>
      <c r="K505" s="13">
        <v>0.0</v>
      </c>
      <c r="L505" s="13" t="str">
        <f>VLOOKUP(A505,[1]Hoja1!$B$1:$F$126,5,0)</f>
        <v>#ERROR!</v>
      </c>
      <c r="M505" s="11" t="str">
        <f>VLOOKUP(A505,[1]Hoja1!$B$1:$F$126,4,0)</f>
        <v>#ERROR!</v>
      </c>
      <c r="N505" s="13"/>
      <c r="O505" s="13" t="str">
        <f t="shared" si="726"/>
        <v>#ERROR!</v>
      </c>
      <c r="P505" s="11"/>
      <c r="Q505" s="13" t="str">
        <f t="shared" si="728"/>
        <v>#ERROR!</v>
      </c>
      <c r="R505" s="11" t="str">
        <f t="shared" si="729"/>
        <v>#ERROR!</v>
      </c>
      <c r="S505" s="11" t="str">
        <f t="shared" si="727"/>
        <v/>
      </c>
    </row>
    <row r="506" ht="15.75" customHeight="1" outlineLevel="2">
      <c r="A506" s="11" t="s">
        <v>211</v>
      </c>
      <c r="B506" s="12" t="s">
        <v>42</v>
      </c>
      <c r="C506" s="11" t="s">
        <v>43</v>
      </c>
      <c r="D506" s="13">
        <v>87372.32</v>
      </c>
      <c r="E506" s="13">
        <v>23968.51</v>
      </c>
      <c r="F506" s="13">
        <f>+D506/D508</f>
        <v>0.00173186646</v>
      </c>
      <c r="G506" s="13" t="str">
        <f>VLOOKUP(A506,[1]Hoja1!$B$1:$F$126,3,0)</f>
        <v>#ERROR!</v>
      </c>
      <c r="H506" s="13" t="str">
        <f>VLOOKUP(A506,[1]Hoja1!$B$1:$F$126,2,0)</f>
        <v>#ERROR!</v>
      </c>
      <c r="I506" s="13" t="str">
        <f t="shared" si="724"/>
        <v>#ERROR!</v>
      </c>
      <c r="J506" s="13" t="str">
        <f t="shared" si="725"/>
        <v>#ERROR!</v>
      </c>
      <c r="K506" s="13">
        <v>0.0</v>
      </c>
      <c r="L506" s="13" t="str">
        <f>VLOOKUP(A506,[1]Hoja1!$B$1:$F$126,5,0)</f>
        <v>#ERROR!</v>
      </c>
      <c r="M506" s="11" t="str">
        <f>VLOOKUP(A506,[1]Hoja1!$B$1:$F$126,4,0)</f>
        <v>#ERROR!</v>
      </c>
      <c r="N506" s="13"/>
      <c r="O506" s="13" t="str">
        <f t="shared" si="726"/>
        <v>#ERROR!</v>
      </c>
      <c r="P506" s="11"/>
      <c r="Q506" s="13" t="str">
        <f t="shared" si="728"/>
        <v>#ERROR!</v>
      </c>
      <c r="R506" s="11" t="str">
        <f t="shared" si="729"/>
        <v>#ERROR!</v>
      </c>
      <c r="S506" s="11" t="str">
        <f t="shared" si="727"/>
        <v/>
      </c>
    </row>
    <row r="507" ht="15.75" customHeight="1" outlineLevel="2">
      <c r="A507" s="11" t="s">
        <v>211</v>
      </c>
      <c r="B507" s="12" t="s">
        <v>60</v>
      </c>
      <c r="C507" s="11" t="s">
        <v>61</v>
      </c>
      <c r="D507" s="13">
        <v>1.861144061E7</v>
      </c>
      <c r="E507" s="13">
        <v>5105603.39</v>
      </c>
      <c r="F507" s="13">
        <f>+D507/D508</f>
        <v>0.3689100823</v>
      </c>
      <c r="G507" s="13" t="str">
        <f>VLOOKUP(A507,[1]Hoja1!$B$1:$F$126,3,0)</f>
        <v>#ERROR!</v>
      </c>
      <c r="H507" s="13" t="str">
        <f>VLOOKUP(A507,[1]Hoja1!$B$1:$F$126,2,0)</f>
        <v>#ERROR!</v>
      </c>
      <c r="I507" s="13" t="str">
        <f t="shared" si="724"/>
        <v>#ERROR!</v>
      </c>
      <c r="J507" s="13" t="str">
        <f t="shared" si="725"/>
        <v>#ERROR!</v>
      </c>
      <c r="K507" s="13">
        <v>0.0</v>
      </c>
      <c r="L507" s="13" t="str">
        <f>VLOOKUP(A507,[1]Hoja1!$B$1:$F$126,5,0)</f>
        <v>#ERROR!</v>
      </c>
      <c r="M507" s="11" t="str">
        <f>VLOOKUP(A507,[1]Hoja1!$B$1:$F$126,4,0)</f>
        <v>#ERROR!</v>
      </c>
      <c r="N507" s="13"/>
      <c r="O507" s="13" t="str">
        <f t="shared" si="726"/>
        <v>#ERROR!</v>
      </c>
      <c r="P507" s="11" t="str">
        <f>+ROUND(O507,0)</f>
        <v>#ERROR!</v>
      </c>
      <c r="Q507" s="13" t="str">
        <f>+K507+P507</f>
        <v>#ERROR!</v>
      </c>
      <c r="R507" s="11"/>
      <c r="S507" s="11" t="str">
        <f t="shared" si="727"/>
        <v>#ERROR!</v>
      </c>
    </row>
    <row r="508" ht="15.75" customHeight="1" outlineLevel="1">
      <c r="A508" s="14" t="s">
        <v>212</v>
      </c>
      <c r="B508" s="12"/>
      <c r="C508" s="11"/>
      <c r="D508" s="13">
        <f t="shared" ref="D508:F508" si="730">SUBTOTAL(9,D501:D507)</f>
        <v>50449802</v>
      </c>
      <c r="E508" s="13">
        <f t="shared" si="730"/>
        <v>13839696</v>
      </c>
      <c r="F508" s="13">
        <f t="shared" si="730"/>
        <v>1</v>
      </c>
      <c r="G508" s="13"/>
      <c r="H508" s="13"/>
      <c r="I508" s="13"/>
      <c r="J508" s="13" t="str">
        <f>SUBTOTAL(9,J501:J507)</f>
        <v>#ERROR!</v>
      </c>
      <c r="K508" s="13">
        <v>0.0</v>
      </c>
      <c r="L508" s="13" t="str">
        <f>SUBTOTAL(9,L501:L507)</f>
        <v>#ERROR!</v>
      </c>
      <c r="M508" s="11"/>
      <c r="N508" s="13"/>
      <c r="O508" s="13" t="str">
        <f t="shared" ref="O508:Q508" si="731">SUBTOTAL(9,O501:O507)</f>
        <v>#ERROR!</v>
      </c>
      <c r="P508" s="11" t="str">
        <f t="shared" si="731"/>
        <v>#ERROR!</v>
      </c>
      <c r="Q508" s="13" t="str">
        <f t="shared" si="731"/>
        <v>#ERROR!</v>
      </c>
      <c r="R508" s="11"/>
      <c r="S508" s="11" t="str">
        <f>SUBTOTAL(9,S501:S507)</f>
        <v>#ERROR!</v>
      </c>
    </row>
    <row r="509" ht="15.75" customHeight="1" outlineLevel="2">
      <c r="A509" s="11" t="s">
        <v>213</v>
      </c>
      <c r="B509" s="12" t="s">
        <v>20</v>
      </c>
      <c r="C509" s="11" t="s">
        <v>21</v>
      </c>
      <c r="D509" s="13">
        <v>918607.4</v>
      </c>
      <c r="E509" s="13">
        <v>739965.92</v>
      </c>
      <c r="F509" s="13">
        <f>+D509/D514</f>
        <v>0.2926778244</v>
      </c>
      <c r="G509" s="13" t="str">
        <f>VLOOKUP(A509,[1]Hoja1!$B$1:$F$126,3,0)</f>
        <v>#ERROR!</v>
      </c>
      <c r="H509" s="13" t="str">
        <f>VLOOKUP(A509,[1]Hoja1!$B$1:$F$126,2,0)</f>
        <v>#ERROR!</v>
      </c>
      <c r="I509" s="13" t="str">
        <f t="shared" ref="I509:I513" si="732">+G509/11</f>
        <v>#ERROR!</v>
      </c>
      <c r="J509" s="13" t="str">
        <f t="shared" ref="J509:J513" si="733">+F509*I509</f>
        <v>#ERROR!</v>
      </c>
      <c r="K509" s="13">
        <v>0.0</v>
      </c>
      <c r="L509" s="13" t="str">
        <f>VLOOKUP(A509,[1]Hoja1!$B$1:$F$126,5,0)</f>
        <v>#ERROR!</v>
      </c>
      <c r="M509" s="11" t="str">
        <f>VLOOKUP(A509,[1]Hoja1!$B$1:$F$126,4,0)</f>
        <v>#ERROR!</v>
      </c>
      <c r="N509" s="13"/>
      <c r="O509" s="13" t="str">
        <f t="shared" ref="O509:O513" si="734">+D509-J509</f>
        <v>#ERROR!</v>
      </c>
      <c r="P509" s="11" t="str">
        <f t="shared" ref="P509:P510" si="735">+ROUND(O509,0)</f>
        <v>#ERROR!</v>
      </c>
      <c r="Q509" s="13" t="str">
        <f t="shared" ref="Q509:Q510" si="736">+K509+P509</f>
        <v>#ERROR!</v>
      </c>
      <c r="R509" s="11"/>
      <c r="S509" s="11" t="str">
        <f t="shared" ref="S509:S513" si="737">+P509</f>
        <v>#ERROR!</v>
      </c>
    </row>
    <row r="510" ht="15.75" customHeight="1" outlineLevel="2">
      <c r="A510" s="11" t="s">
        <v>213</v>
      </c>
      <c r="B510" s="12" t="s">
        <v>46</v>
      </c>
      <c r="C510" s="11" t="s">
        <v>47</v>
      </c>
      <c r="D510" s="13">
        <v>579970.67</v>
      </c>
      <c r="E510" s="13">
        <v>467183.85</v>
      </c>
      <c r="F510" s="13">
        <f>+D510/D514</f>
        <v>0.1847846576</v>
      </c>
      <c r="G510" s="13" t="str">
        <f>VLOOKUP(A510,[1]Hoja1!$B$1:$F$126,3,0)</f>
        <v>#ERROR!</v>
      </c>
      <c r="H510" s="13" t="str">
        <f>VLOOKUP(A510,[1]Hoja1!$B$1:$F$126,2,0)</f>
        <v>#ERROR!</v>
      </c>
      <c r="I510" s="13" t="str">
        <f t="shared" si="732"/>
        <v>#ERROR!</v>
      </c>
      <c r="J510" s="13" t="str">
        <f t="shared" si="733"/>
        <v>#ERROR!</v>
      </c>
      <c r="K510" s="13">
        <v>0.0</v>
      </c>
      <c r="L510" s="13" t="str">
        <f>VLOOKUP(A510,[1]Hoja1!$B$1:$F$126,5,0)</f>
        <v>#ERROR!</v>
      </c>
      <c r="M510" s="11" t="str">
        <f>VLOOKUP(A510,[1]Hoja1!$B$1:$F$126,4,0)</f>
        <v>#ERROR!</v>
      </c>
      <c r="N510" s="13"/>
      <c r="O510" s="13" t="str">
        <f t="shared" si="734"/>
        <v>#ERROR!</v>
      </c>
      <c r="P510" s="11" t="str">
        <f t="shared" si="735"/>
        <v>#ERROR!</v>
      </c>
      <c r="Q510" s="13" t="str">
        <f t="shared" si="736"/>
        <v>#ERROR!</v>
      </c>
      <c r="R510" s="11"/>
      <c r="S510" s="11" t="str">
        <f t="shared" si="737"/>
        <v>#ERROR!</v>
      </c>
    </row>
    <row r="511" ht="15.75" customHeight="1" outlineLevel="2">
      <c r="A511" s="11" t="s">
        <v>213</v>
      </c>
      <c r="B511" s="12" t="s">
        <v>32</v>
      </c>
      <c r="C511" s="11" t="s">
        <v>33</v>
      </c>
      <c r="D511" s="13">
        <v>37751.49</v>
      </c>
      <c r="E511" s="13">
        <v>30409.97</v>
      </c>
      <c r="F511" s="13">
        <f>+D511/D514</f>
        <v>0.01202801541</v>
      </c>
      <c r="G511" s="13" t="str">
        <f>VLOOKUP(A511,[1]Hoja1!$B$1:$F$126,3,0)</f>
        <v>#ERROR!</v>
      </c>
      <c r="H511" s="13" t="str">
        <f>VLOOKUP(A511,[1]Hoja1!$B$1:$F$126,2,0)</f>
        <v>#ERROR!</v>
      </c>
      <c r="I511" s="13" t="str">
        <f t="shared" si="732"/>
        <v>#ERROR!</v>
      </c>
      <c r="J511" s="13" t="str">
        <f t="shared" si="733"/>
        <v>#ERROR!</v>
      </c>
      <c r="K511" s="13">
        <v>0.0</v>
      </c>
      <c r="L511" s="13" t="str">
        <f>VLOOKUP(A511,[1]Hoja1!$B$1:$F$126,5,0)</f>
        <v>#ERROR!</v>
      </c>
      <c r="M511" s="11" t="str">
        <f>VLOOKUP(A511,[1]Hoja1!$B$1:$F$126,4,0)</f>
        <v>#ERROR!</v>
      </c>
      <c r="N511" s="13"/>
      <c r="O511" s="13" t="str">
        <f t="shared" si="734"/>
        <v>#ERROR!</v>
      </c>
      <c r="P511" s="11"/>
      <c r="Q511" s="13" t="str">
        <f t="shared" ref="Q511:Q512" si="738">+K511+R511</f>
        <v>#ERROR!</v>
      </c>
      <c r="R511" s="11" t="str">
        <f t="shared" ref="R511:R512" si="739">+ROUND(O511,0)</f>
        <v>#ERROR!</v>
      </c>
      <c r="S511" s="11" t="str">
        <f t="shared" si="737"/>
        <v/>
      </c>
    </row>
    <row r="512" ht="15.75" customHeight="1" outlineLevel="2">
      <c r="A512" s="11" t="s">
        <v>213</v>
      </c>
      <c r="B512" s="12" t="s">
        <v>42</v>
      </c>
      <c r="C512" s="11" t="s">
        <v>43</v>
      </c>
      <c r="D512" s="13">
        <v>2171.51</v>
      </c>
      <c r="E512" s="13">
        <v>1749.21</v>
      </c>
      <c r="F512" s="13">
        <f>+D512/D514</f>
        <v>0.0006918655592</v>
      </c>
      <c r="G512" s="13" t="str">
        <f>VLOOKUP(A512,[1]Hoja1!$B$1:$F$126,3,0)</f>
        <v>#ERROR!</v>
      </c>
      <c r="H512" s="13" t="str">
        <f>VLOOKUP(A512,[1]Hoja1!$B$1:$F$126,2,0)</f>
        <v>#ERROR!</v>
      </c>
      <c r="I512" s="13" t="str">
        <f t="shared" si="732"/>
        <v>#ERROR!</v>
      </c>
      <c r="J512" s="13" t="str">
        <f t="shared" si="733"/>
        <v>#ERROR!</v>
      </c>
      <c r="K512" s="13">
        <v>0.0</v>
      </c>
      <c r="L512" s="13" t="str">
        <f>VLOOKUP(A512,[1]Hoja1!$B$1:$F$126,5,0)</f>
        <v>#ERROR!</v>
      </c>
      <c r="M512" s="11" t="str">
        <f>VLOOKUP(A512,[1]Hoja1!$B$1:$F$126,4,0)</f>
        <v>#ERROR!</v>
      </c>
      <c r="N512" s="13"/>
      <c r="O512" s="13" t="str">
        <f t="shared" si="734"/>
        <v>#ERROR!</v>
      </c>
      <c r="P512" s="11"/>
      <c r="Q512" s="13" t="str">
        <f t="shared" si="738"/>
        <v>#ERROR!</v>
      </c>
      <c r="R512" s="11" t="str">
        <f t="shared" si="739"/>
        <v>#ERROR!</v>
      </c>
      <c r="S512" s="11" t="str">
        <f t="shared" si="737"/>
        <v/>
      </c>
    </row>
    <row r="513" ht="15.75" customHeight="1" outlineLevel="2">
      <c r="A513" s="11" t="s">
        <v>213</v>
      </c>
      <c r="B513" s="12" t="s">
        <v>48</v>
      </c>
      <c r="C513" s="11" t="s">
        <v>49</v>
      </c>
      <c r="D513" s="13">
        <v>1600128.93</v>
      </c>
      <c r="E513" s="13">
        <v>1288952.05</v>
      </c>
      <c r="F513" s="13">
        <f>+D513/D514</f>
        <v>0.509817637</v>
      </c>
      <c r="G513" s="13" t="str">
        <f>VLOOKUP(A513,[1]Hoja1!$B$1:$F$126,3,0)</f>
        <v>#ERROR!</v>
      </c>
      <c r="H513" s="13" t="str">
        <f>VLOOKUP(A513,[1]Hoja1!$B$1:$F$126,2,0)</f>
        <v>#ERROR!</v>
      </c>
      <c r="I513" s="13" t="str">
        <f t="shared" si="732"/>
        <v>#ERROR!</v>
      </c>
      <c r="J513" s="13" t="str">
        <f t="shared" si="733"/>
        <v>#ERROR!</v>
      </c>
      <c r="K513" s="13">
        <v>0.0</v>
      </c>
      <c r="L513" s="13" t="str">
        <f>VLOOKUP(A513,[1]Hoja1!$B$1:$F$126,5,0)</f>
        <v>#ERROR!</v>
      </c>
      <c r="M513" s="11" t="str">
        <f>VLOOKUP(A513,[1]Hoja1!$B$1:$F$126,4,0)</f>
        <v>#ERROR!</v>
      </c>
      <c r="N513" s="13"/>
      <c r="O513" s="13" t="str">
        <f t="shared" si="734"/>
        <v>#ERROR!</v>
      </c>
      <c r="P513" s="11" t="str">
        <f>+ROUND(O513,0)</f>
        <v>#ERROR!</v>
      </c>
      <c r="Q513" s="13" t="str">
        <f>+K513+P513</f>
        <v>#ERROR!</v>
      </c>
      <c r="R513" s="11"/>
      <c r="S513" s="11" t="str">
        <f t="shared" si="737"/>
        <v>#ERROR!</v>
      </c>
    </row>
    <row r="514" ht="15.75" customHeight="1" outlineLevel="1">
      <c r="A514" s="14" t="s">
        <v>214</v>
      </c>
      <c r="B514" s="12"/>
      <c r="C514" s="11"/>
      <c r="D514" s="13">
        <f t="shared" ref="D514:F514" si="740">SUBTOTAL(9,D509:D513)</f>
        <v>3138630</v>
      </c>
      <c r="E514" s="13">
        <f t="shared" si="740"/>
        <v>2528261</v>
      </c>
      <c r="F514" s="13">
        <f t="shared" si="740"/>
        <v>1</v>
      </c>
      <c r="G514" s="13"/>
      <c r="H514" s="13"/>
      <c r="I514" s="13"/>
      <c r="J514" s="13" t="str">
        <f>SUBTOTAL(9,J509:J513)</f>
        <v>#ERROR!</v>
      </c>
      <c r="K514" s="13">
        <v>0.0</v>
      </c>
      <c r="L514" s="13" t="str">
        <f>SUBTOTAL(9,L509:L513)</f>
        <v>#ERROR!</v>
      </c>
      <c r="M514" s="11"/>
      <c r="N514" s="13"/>
      <c r="O514" s="13" t="str">
        <f t="shared" ref="O514:Q514" si="741">SUBTOTAL(9,O509:O513)</f>
        <v>#ERROR!</v>
      </c>
      <c r="P514" s="11" t="str">
        <f t="shared" si="741"/>
        <v>#ERROR!</v>
      </c>
      <c r="Q514" s="13" t="str">
        <f t="shared" si="741"/>
        <v>#ERROR!</v>
      </c>
      <c r="R514" s="11"/>
      <c r="S514" s="11" t="str">
        <f>SUBTOTAL(9,S509:S513)</f>
        <v>#ERROR!</v>
      </c>
    </row>
    <row r="515" ht="15.75" customHeight="1" outlineLevel="2">
      <c r="A515" s="11" t="s">
        <v>215</v>
      </c>
      <c r="B515" s="12" t="s">
        <v>20</v>
      </c>
      <c r="C515" s="11" t="s">
        <v>21</v>
      </c>
      <c r="D515" s="13">
        <v>4309542.46</v>
      </c>
      <c r="E515" s="13">
        <v>243684.21</v>
      </c>
      <c r="F515" s="13">
        <f>+D515/D521</f>
        <v>0.1532713049</v>
      </c>
      <c r="G515" s="13" t="str">
        <f>VLOOKUP(A515,[1]Hoja1!$B$1:$F$126,3,0)</f>
        <v>#ERROR!</v>
      </c>
      <c r="H515" s="13" t="str">
        <f>VLOOKUP(A515,[1]Hoja1!$B$1:$F$126,2,0)</f>
        <v>#ERROR!</v>
      </c>
      <c r="I515" s="13" t="str">
        <f t="shared" ref="I515:I520" si="742">+G515/11</f>
        <v>#ERROR!</v>
      </c>
      <c r="J515" s="13">
        <v>0.0</v>
      </c>
      <c r="K515" s="13">
        <f t="shared" ref="K515:K517" si="743">+D515-P515</f>
        <v>0.46</v>
      </c>
      <c r="L515" s="13" t="str">
        <f>VLOOKUP(A515,[1]Hoja1!$B$1:$F$126,5,0)</f>
        <v>#ERROR!</v>
      </c>
      <c r="M515" s="11" t="str">
        <f>VLOOKUP(A515,[1]Hoja1!$B$1:$F$126,4,0)</f>
        <v>#ERROR!</v>
      </c>
      <c r="N515" s="13"/>
      <c r="O515" s="13">
        <f t="shared" ref="O515:O520" si="744">+D515-J515</f>
        <v>4309542.46</v>
      </c>
      <c r="P515" s="13">
        <f t="shared" ref="P515:P517" si="745">+ROUND(O515,0)</f>
        <v>4309542</v>
      </c>
      <c r="Q515" s="13">
        <f t="shared" ref="Q515:Q517" si="746">+K515+P515</f>
        <v>4309542.46</v>
      </c>
      <c r="R515" s="11"/>
      <c r="S515" s="13">
        <f t="shared" ref="S515:S520" si="747">+P515</f>
        <v>4309542</v>
      </c>
    </row>
    <row r="516" ht="15.75" customHeight="1" outlineLevel="2">
      <c r="A516" s="11" t="s">
        <v>215</v>
      </c>
      <c r="B516" s="12" t="s">
        <v>46</v>
      </c>
      <c r="C516" s="11" t="s">
        <v>47</v>
      </c>
      <c r="D516" s="13">
        <v>6283429.24</v>
      </c>
      <c r="E516" s="13">
        <v>355298.15</v>
      </c>
      <c r="F516" s="13">
        <f>+D516/D521</f>
        <v>0.2234736999</v>
      </c>
      <c r="G516" s="13" t="str">
        <f>VLOOKUP(A516,[1]Hoja1!$B$1:$F$126,3,0)</f>
        <v>#ERROR!</v>
      </c>
      <c r="H516" s="13" t="str">
        <f>VLOOKUP(A516,[1]Hoja1!$B$1:$F$126,2,0)</f>
        <v>#ERROR!</v>
      </c>
      <c r="I516" s="13" t="str">
        <f t="shared" si="742"/>
        <v>#ERROR!</v>
      </c>
      <c r="J516" s="13">
        <v>0.0</v>
      </c>
      <c r="K516" s="13">
        <f t="shared" si="743"/>
        <v>0.2400000002</v>
      </c>
      <c r="L516" s="13" t="str">
        <f>VLOOKUP(A516,[1]Hoja1!$B$1:$F$126,5,0)</f>
        <v>#ERROR!</v>
      </c>
      <c r="M516" s="11" t="str">
        <f>VLOOKUP(A516,[1]Hoja1!$B$1:$F$126,4,0)</f>
        <v>#ERROR!</v>
      </c>
      <c r="N516" s="13"/>
      <c r="O516" s="13">
        <f t="shared" si="744"/>
        <v>6283429.24</v>
      </c>
      <c r="P516" s="13">
        <f t="shared" si="745"/>
        <v>6283429</v>
      </c>
      <c r="Q516" s="13">
        <f t="shared" si="746"/>
        <v>6283429.24</v>
      </c>
      <c r="R516" s="11"/>
      <c r="S516" s="13">
        <f t="shared" si="747"/>
        <v>6283429</v>
      </c>
    </row>
    <row r="517" ht="15.75" customHeight="1" outlineLevel="2">
      <c r="A517" s="11" t="s">
        <v>215</v>
      </c>
      <c r="B517" s="12" t="s">
        <v>32</v>
      </c>
      <c r="C517" s="11" t="s">
        <v>33</v>
      </c>
      <c r="D517" s="13">
        <v>203043.46</v>
      </c>
      <c r="E517" s="13">
        <v>11481.15</v>
      </c>
      <c r="F517" s="13">
        <f>+D517/D521</f>
        <v>0.007221355015</v>
      </c>
      <c r="G517" s="13" t="str">
        <f>VLOOKUP(A517,[1]Hoja1!$B$1:$F$126,3,0)</f>
        <v>#ERROR!</v>
      </c>
      <c r="H517" s="13" t="str">
        <f>VLOOKUP(A517,[1]Hoja1!$B$1:$F$126,2,0)</f>
        <v>#ERROR!</v>
      </c>
      <c r="I517" s="13" t="str">
        <f t="shared" si="742"/>
        <v>#ERROR!</v>
      </c>
      <c r="J517" s="13">
        <v>0.0</v>
      </c>
      <c r="K517" s="13">
        <f t="shared" si="743"/>
        <v>0.46</v>
      </c>
      <c r="L517" s="13" t="str">
        <f>VLOOKUP(A517,[1]Hoja1!$B$1:$F$126,5,0)</f>
        <v>#ERROR!</v>
      </c>
      <c r="M517" s="11" t="str">
        <f>VLOOKUP(A517,[1]Hoja1!$B$1:$F$126,4,0)</f>
        <v>#ERROR!</v>
      </c>
      <c r="N517" s="13"/>
      <c r="O517" s="13">
        <f t="shared" si="744"/>
        <v>203043.46</v>
      </c>
      <c r="P517" s="13">
        <f t="shared" si="745"/>
        <v>203043</v>
      </c>
      <c r="Q517" s="13">
        <f t="shared" si="746"/>
        <v>203043.46</v>
      </c>
      <c r="R517" s="11"/>
      <c r="S517" s="13">
        <f t="shared" si="747"/>
        <v>203043</v>
      </c>
    </row>
    <row r="518" ht="15.75" customHeight="1" outlineLevel="2">
      <c r="A518" s="11" t="s">
        <v>215</v>
      </c>
      <c r="B518" s="12" t="s">
        <v>42</v>
      </c>
      <c r="C518" s="11" t="s">
        <v>43</v>
      </c>
      <c r="D518" s="13">
        <v>31129.66</v>
      </c>
      <c r="E518" s="13">
        <v>1760.23</v>
      </c>
      <c r="F518" s="13">
        <f>+D518/D521</f>
        <v>0.001107143891</v>
      </c>
      <c r="G518" s="13" t="str">
        <f>VLOOKUP(A518,[1]Hoja1!$B$1:$F$126,3,0)</f>
        <v>#ERROR!</v>
      </c>
      <c r="H518" s="13" t="str">
        <f>VLOOKUP(A518,[1]Hoja1!$B$1:$F$126,2,0)</f>
        <v>#ERROR!</v>
      </c>
      <c r="I518" s="13" t="str">
        <f t="shared" si="742"/>
        <v>#ERROR!</v>
      </c>
      <c r="J518" s="13">
        <v>0.0</v>
      </c>
      <c r="K518" s="13">
        <f>+D518-R518</f>
        <v>-0.34</v>
      </c>
      <c r="L518" s="13" t="str">
        <f>VLOOKUP(A518,[1]Hoja1!$B$1:$F$126,5,0)</f>
        <v>#ERROR!</v>
      </c>
      <c r="M518" s="11" t="str">
        <f>VLOOKUP(A518,[1]Hoja1!$B$1:$F$126,4,0)</f>
        <v>#ERROR!</v>
      </c>
      <c r="N518" s="13"/>
      <c r="O518" s="13">
        <f t="shared" si="744"/>
        <v>31129.66</v>
      </c>
      <c r="P518" s="11"/>
      <c r="Q518" s="13">
        <f>+K518+R518</f>
        <v>31129.66</v>
      </c>
      <c r="R518" s="13">
        <f>+ROUND(O518,0)</f>
        <v>31130</v>
      </c>
      <c r="S518" s="11" t="str">
        <f t="shared" si="747"/>
        <v/>
      </c>
    </row>
    <row r="519" ht="15.75" customHeight="1" outlineLevel="2">
      <c r="A519" s="11" t="s">
        <v>215</v>
      </c>
      <c r="B519" s="12" t="s">
        <v>48</v>
      </c>
      <c r="C519" s="11" t="s">
        <v>49</v>
      </c>
      <c r="D519" s="13">
        <v>1.598257285E7</v>
      </c>
      <c r="E519" s="13">
        <v>903738.78</v>
      </c>
      <c r="F519" s="13">
        <f>+D519/D521</f>
        <v>0.5684292053</v>
      </c>
      <c r="G519" s="13" t="str">
        <f>VLOOKUP(A519,[1]Hoja1!$B$1:$F$126,3,0)</f>
        <v>#ERROR!</v>
      </c>
      <c r="H519" s="13" t="str">
        <f>VLOOKUP(A519,[1]Hoja1!$B$1:$F$126,2,0)</f>
        <v>#ERROR!</v>
      </c>
      <c r="I519" s="13" t="str">
        <f t="shared" si="742"/>
        <v>#ERROR!</v>
      </c>
      <c r="J519" s="13">
        <v>0.0</v>
      </c>
      <c r="K519" s="13">
        <f t="shared" ref="K519:K520" si="748">+D519-P519</f>
        <v>-0.1500000004</v>
      </c>
      <c r="L519" s="13" t="str">
        <f>VLOOKUP(A519,[1]Hoja1!$B$1:$F$126,5,0)</f>
        <v>#ERROR!</v>
      </c>
      <c r="M519" s="11" t="str">
        <f>VLOOKUP(A519,[1]Hoja1!$B$1:$F$126,4,0)</f>
        <v>#ERROR!</v>
      </c>
      <c r="N519" s="13"/>
      <c r="O519" s="13">
        <f t="shared" si="744"/>
        <v>15982572.85</v>
      </c>
      <c r="P519" s="13">
        <f t="shared" ref="P519:P520" si="749">+ROUND(O519,0)</f>
        <v>15982573</v>
      </c>
      <c r="Q519" s="13">
        <f t="shared" ref="Q519:Q520" si="750">+K519+P519</f>
        <v>15982572.85</v>
      </c>
      <c r="R519" s="11"/>
      <c r="S519" s="13">
        <f t="shared" si="747"/>
        <v>15982573</v>
      </c>
    </row>
    <row r="520" ht="15.75" customHeight="1" outlineLevel="2">
      <c r="A520" s="11" t="s">
        <v>215</v>
      </c>
      <c r="B520" s="12" t="s">
        <v>60</v>
      </c>
      <c r="C520" s="11" t="s">
        <v>61</v>
      </c>
      <c r="D520" s="13">
        <v>1307368.33</v>
      </c>
      <c r="E520" s="13">
        <v>73925.48</v>
      </c>
      <c r="F520" s="13">
        <f>+D520/D521</f>
        <v>0.04649729101</v>
      </c>
      <c r="G520" s="13" t="str">
        <f>VLOOKUP(A520,[1]Hoja1!$B$1:$F$126,3,0)</f>
        <v>#ERROR!</v>
      </c>
      <c r="H520" s="13" t="str">
        <f>VLOOKUP(A520,[1]Hoja1!$B$1:$F$126,2,0)</f>
        <v>#ERROR!</v>
      </c>
      <c r="I520" s="13" t="str">
        <f t="shared" si="742"/>
        <v>#ERROR!</v>
      </c>
      <c r="J520" s="13">
        <v>0.0</v>
      </c>
      <c r="K520" s="13">
        <f t="shared" si="748"/>
        <v>0.3300000001</v>
      </c>
      <c r="L520" s="13" t="str">
        <f>VLOOKUP(A520,[1]Hoja1!$B$1:$F$126,5,0)</f>
        <v>#ERROR!</v>
      </c>
      <c r="M520" s="11" t="str">
        <f>VLOOKUP(A520,[1]Hoja1!$B$1:$F$126,4,0)</f>
        <v>#ERROR!</v>
      </c>
      <c r="N520" s="13"/>
      <c r="O520" s="13">
        <f t="shared" si="744"/>
        <v>1307368.33</v>
      </c>
      <c r="P520" s="13">
        <f t="shared" si="749"/>
        <v>1307368</v>
      </c>
      <c r="Q520" s="13">
        <f t="shared" si="750"/>
        <v>1307368.33</v>
      </c>
      <c r="R520" s="11"/>
      <c r="S520" s="13">
        <f t="shared" si="747"/>
        <v>1307368</v>
      </c>
    </row>
    <row r="521" ht="15.75" customHeight="1" outlineLevel="1">
      <c r="A521" s="14" t="s">
        <v>216</v>
      </c>
      <c r="B521" s="12"/>
      <c r="C521" s="11"/>
      <c r="D521" s="13">
        <f t="shared" ref="D521:F521" si="751">SUBTOTAL(9,D515:D520)</f>
        <v>28117086</v>
      </c>
      <c r="E521" s="13">
        <f t="shared" si="751"/>
        <v>1589888</v>
      </c>
      <c r="F521" s="13">
        <f t="shared" si="751"/>
        <v>1</v>
      </c>
      <c r="G521" s="13"/>
      <c r="H521" s="13"/>
      <c r="I521" s="13"/>
      <c r="J521" s="13">
        <f t="shared" ref="J521:L521" si="752">SUBTOTAL(9,J515:J520)</f>
        <v>0</v>
      </c>
      <c r="K521" s="13">
        <f t="shared" si="752"/>
        <v>0.9999999999</v>
      </c>
      <c r="L521" s="13" t="str">
        <f t="shared" si="752"/>
        <v>#ERROR!</v>
      </c>
      <c r="M521" s="11"/>
      <c r="N521" s="13"/>
      <c r="O521" s="13">
        <f t="shared" ref="O521:Q521" si="753">SUBTOTAL(9,O515:O520)</f>
        <v>28117086</v>
      </c>
      <c r="P521" s="11">
        <f t="shared" si="753"/>
        <v>28085955</v>
      </c>
      <c r="Q521" s="13">
        <f t="shared" si="753"/>
        <v>28117086</v>
      </c>
      <c r="R521" s="11"/>
      <c r="S521" s="11">
        <f>SUBTOTAL(9,S515:S520)</f>
        <v>28085955</v>
      </c>
    </row>
    <row r="522" ht="15.75" customHeight="1" outlineLevel="2">
      <c r="A522" s="11" t="s">
        <v>217</v>
      </c>
      <c r="B522" s="12" t="s">
        <v>20</v>
      </c>
      <c r="C522" s="11" t="s">
        <v>21</v>
      </c>
      <c r="D522" s="13">
        <v>2.0631974709E8</v>
      </c>
      <c r="E522" s="13">
        <v>2.561236979E7</v>
      </c>
      <c r="F522" s="13">
        <f>+D522/D528</f>
        <v>0.8591751885</v>
      </c>
      <c r="G522" s="13" t="str">
        <f>VLOOKUP(A522,[1]Hoja1!$B$1:$F$126,3,0)</f>
        <v>#ERROR!</v>
      </c>
      <c r="H522" s="13" t="str">
        <f>VLOOKUP(A522,[1]Hoja1!$B$1:$F$126,2,0)</f>
        <v>#ERROR!</v>
      </c>
      <c r="I522" s="13" t="str">
        <f t="shared" ref="I522:I527" si="754">+G522/11</f>
        <v>#ERROR!</v>
      </c>
      <c r="J522" s="13">
        <v>0.0</v>
      </c>
      <c r="K522" s="13">
        <f t="shared" ref="K522:K525" si="755">+D522-P522</f>
        <v>0.09000000358</v>
      </c>
      <c r="L522" s="13" t="str">
        <f>VLOOKUP(A522,[1]Hoja1!$B$1:$F$126,5,0)</f>
        <v>#ERROR!</v>
      </c>
      <c r="M522" s="11" t="str">
        <f>VLOOKUP(A522,[1]Hoja1!$B$1:$F$126,4,0)</f>
        <v>#ERROR!</v>
      </c>
      <c r="N522" s="13"/>
      <c r="O522" s="13">
        <f t="shared" ref="O522:O527" si="756">+D522-J522</f>
        <v>206319747.1</v>
      </c>
      <c r="P522" s="13">
        <f t="shared" ref="P522:P525" si="757">+ROUND(O522,0)</f>
        <v>206319747</v>
      </c>
      <c r="Q522" s="13">
        <f t="shared" ref="Q522:Q525" si="758">+K522+P522</f>
        <v>206319747.1</v>
      </c>
      <c r="R522" s="11"/>
      <c r="S522" s="13">
        <f t="shared" ref="S522:S527" si="759">+P522</f>
        <v>206319747</v>
      </c>
    </row>
    <row r="523" ht="15.75" customHeight="1" outlineLevel="2">
      <c r="A523" s="11" t="s">
        <v>217</v>
      </c>
      <c r="B523" s="12" t="s">
        <v>46</v>
      </c>
      <c r="C523" s="11" t="s">
        <v>47</v>
      </c>
      <c r="D523" s="13">
        <v>992970.59</v>
      </c>
      <c r="E523" s="13">
        <v>123266.58</v>
      </c>
      <c r="F523" s="13">
        <f>+D523/D528</f>
        <v>0.004135017156</v>
      </c>
      <c r="G523" s="13" t="str">
        <f>VLOOKUP(A523,[1]Hoja1!$B$1:$F$126,3,0)</f>
        <v>#ERROR!</v>
      </c>
      <c r="H523" s="13" t="str">
        <f>VLOOKUP(A523,[1]Hoja1!$B$1:$F$126,2,0)</f>
        <v>#ERROR!</v>
      </c>
      <c r="I523" s="13" t="str">
        <f t="shared" si="754"/>
        <v>#ERROR!</v>
      </c>
      <c r="J523" s="13">
        <v>0.0</v>
      </c>
      <c r="K523" s="13">
        <f t="shared" si="755"/>
        <v>-0.41</v>
      </c>
      <c r="L523" s="13" t="str">
        <f>VLOOKUP(A523,[1]Hoja1!$B$1:$F$126,5,0)</f>
        <v>#ERROR!</v>
      </c>
      <c r="M523" s="11" t="str">
        <f>VLOOKUP(A523,[1]Hoja1!$B$1:$F$126,4,0)</f>
        <v>#ERROR!</v>
      </c>
      <c r="N523" s="13"/>
      <c r="O523" s="13">
        <f t="shared" si="756"/>
        <v>992970.59</v>
      </c>
      <c r="P523" s="13">
        <f t="shared" si="757"/>
        <v>992971</v>
      </c>
      <c r="Q523" s="13">
        <f t="shared" si="758"/>
        <v>992970.59</v>
      </c>
      <c r="R523" s="11"/>
      <c r="S523" s="13">
        <f t="shared" si="759"/>
        <v>992971</v>
      </c>
    </row>
    <row r="524" ht="15.75" customHeight="1" outlineLevel="2">
      <c r="A524" s="11" t="s">
        <v>217</v>
      </c>
      <c r="B524" s="12" t="s">
        <v>32</v>
      </c>
      <c r="C524" s="11" t="s">
        <v>33</v>
      </c>
      <c r="D524" s="13">
        <v>3669969.02</v>
      </c>
      <c r="E524" s="13">
        <v>455587.04</v>
      </c>
      <c r="F524" s="13">
        <f>+D524/D528</f>
        <v>0.01528281403</v>
      </c>
      <c r="G524" s="13" t="str">
        <f>VLOOKUP(A524,[1]Hoja1!$B$1:$F$126,3,0)</f>
        <v>#ERROR!</v>
      </c>
      <c r="H524" s="13" t="str">
        <f>VLOOKUP(A524,[1]Hoja1!$B$1:$F$126,2,0)</f>
        <v>#ERROR!</v>
      </c>
      <c r="I524" s="13" t="str">
        <f t="shared" si="754"/>
        <v>#ERROR!</v>
      </c>
      <c r="J524" s="13">
        <v>0.0</v>
      </c>
      <c r="K524" s="13">
        <f t="shared" si="755"/>
        <v>0.02000000002</v>
      </c>
      <c r="L524" s="13" t="str">
        <f>VLOOKUP(A524,[1]Hoja1!$B$1:$F$126,5,0)</f>
        <v>#ERROR!</v>
      </c>
      <c r="M524" s="11" t="str">
        <f>VLOOKUP(A524,[1]Hoja1!$B$1:$F$126,4,0)</f>
        <v>#ERROR!</v>
      </c>
      <c r="N524" s="13"/>
      <c r="O524" s="13">
        <f t="shared" si="756"/>
        <v>3669969.02</v>
      </c>
      <c r="P524" s="13">
        <f t="shared" si="757"/>
        <v>3669969</v>
      </c>
      <c r="Q524" s="13">
        <f t="shared" si="758"/>
        <v>3669969.02</v>
      </c>
      <c r="R524" s="11"/>
      <c r="S524" s="13">
        <f t="shared" si="759"/>
        <v>3669969</v>
      </c>
    </row>
    <row r="525" ht="15.75" customHeight="1" outlineLevel="2">
      <c r="A525" s="11" t="s">
        <v>217</v>
      </c>
      <c r="B525" s="12" t="s">
        <v>34</v>
      </c>
      <c r="C525" s="11" t="s">
        <v>35</v>
      </c>
      <c r="D525" s="13">
        <v>547292.54</v>
      </c>
      <c r="E525" s="13">
        <v>67940.46</v>
      </c>
      <c r="F525" s="13">
        <f>+D525/D528</f>
        <v>0.002279084663</v>
      </c>
      <c r="G525" s="13" t="str">
        <f>VLOOKUP(A525,[1]Hoja1!$B$1:$F$126,3,0)</f>
        <v>#ERROR!</v>
      </c>
      <c r="H525" s="13" t="str">
        <f>VLOOKUP(A525,[1]Hoja1!$B$1:$F$126,2,0)</f>
        <v>#ERROR!</v>
      </c>
      <c r="I525" s="13" t="str">
        <f t="shared" si="754"/>
        <v>#ERROR!</v>
      </c>
      <c r="J525" s="13">
        <v>0.0</v>
      </c>
      <c r="K525" s="13">
        <f t="shared" si="755"/>
        <v>-0.46</v>
      </c>
      <c r="L525" s="13" t="str">
        <f>VLOOKUP(A525,[1]Hoja1!$B$1:$F$126,5,0)</f>
        <v>#ERROR!</v>
      </c>
      <c r="M525" s="11" t="str">
        <f>VLOOKUP(A525,[1]Hoja1!$B$1:$F$126,4,0)</f>
        <v>#ERROR!</v>
      </c>
      <c r="N525" s="13"/>
      <c r="O525" s="13">
        <f t="shared" si="756"/>
        <v>547292.54</v>
      </c>
      <c r="P525" s="13">
        <f t="shared" si="757"/>
        <v>547293</v>
      </c>
      <c r="Q525" s="13">
        <f t="shared" si="758"/>
        <v>547292.54</v>
      </c>
      <c r="R525" s="11"/>
      <c r="S525" s="13">
        <f t="shared" si="759"/>
        <v>547293</v>
      </c>
    </row>
    <row r="526" ht="15.75" customHeight="1" outlineLevel="2">
      <c r="A526" s="11" t="s">
        <v>217</v>
      </c>
      <c r="B526" s="12" t="s">
        <v>42</v>
      </c>
      <c r="C526" s="11" t="s">
        <v>43</v>
      </c>
      <c r="D526" s="13">
        <v>126333.05</v>
      </c>
      <c r="E526" s="13">
        <v>15682.89</v>
      </c>
      <c r="F526" s="13">
        <f>+D526/D528</f>
        <v>0.0005260874133</v>
      </c>
      <c r="G526" s="13" t="str">
        <f>VLOOKUP(A526,[1]Hoja1!$B$1:$F$126,3,0)</f>
        <v>#ERROR!</v>
      </c>
      <c r="H526" s="13" t="str">
        <f>VLOOKUP(A526,[1]Hoja1!$B$1:$F$126,2,0)</f>
        <v>#ERROR!</v>
      </c>
      <c r="I526" s="13" t="str">
        <f t="shared" si="754"/>
        <v>#ERROR!</v>
      </c>
      <c r="J526" s="13">
        <v>0.0</v>
      </c>
      <c r="K526" s="13">
        <f>+D526-R526</f>
        <v>0.05</v>
      </c>
      <c r="L526" s="13" t="str">
        <f>VLOOKUP(A526,[1]Hoja1!$B$1:$F$126,5,0)</f>
        <v>#ERROR!</v>
      </c>
      <c r="M526" s="11" t="str">
        <f>VLOOKUP(A526,[1]Hoja1!$B$1:$F$126,4,0)</f>
        <v>#ERROR!</v>
      </c>
      <c r="N526" s="13"/>
      <c r="O526" s="13">
        <f t="shared" si="756"/>
        <v>126333.05</v>
      </c>
      <c r="P526" s="11"/>
      <c r="Q526" s="13">
        <f>+K526+R526</f>
        <v>126333.05</v>
      </c>
      <c r="R526" s="13">
        <f>+ROUND(O526,0)</f>
        <v>126333</v>
      </c>
      <c r="S526" s="11" t="str">
        <f t="shared" si="759"/>
        <v/>
      </c>
    </row>
    <row r="527" ht="15.75" customHeight="1" outlineLevel="2">
      <c r="A527" s="11" t="s">
        <v>217</v>
      </c>
      <c r="B527" s="12" t="s">
        <v>76</v>
      </c>
      <c r="C527" s="11" t="s">
        <v>77</v>
      </c>
      <c r="D527" s="13">
        <v>2.848068171E7</v>
      </c>
      <c r="E527" s="13">
        <v>3535569.24</v>
      </c>
      <c r="F527" s="13">
        <f>+D527/D528</f>
        <v>0.1186018082</v>
      </c>
      <c r="G527" s="13" t="str">
        <f>VLOOKUP(A527,[1]Hoja1!$B$1:$F$126,3,0)</f>
        <v>#ERROR!</v>
      </c>
      <c r="H527" s="13" t="str">
        <f>VLOOKUP(A527,[1]Hoja1!$B$1:$F$126,2,0)</f>
        <v>#ERROR!</v>
      </c>
      <c r="I527" s="13" t="str">
        <f t="shared" si="754"/>
        <v>#ERROR!</v>
      </c>
      <c r="J527" s="13">
        <v>0.0</v>
      </c>
      <c r="K527" s="13">
        <f>+D527-P527</f>
        <v>-0.2899999991</v>
      </c>
      <c r="L527" s="13" t="str">
        <f>VLOOKUP(A527,[1]Hoja1!$B$1:$F$126,5,0)</f>
        <v>#ERROR!</v>
      </c>
      <c r="M527" s="11" t="str">
        <f>VLOOKUP(A527,[1]Hoja1!$B$1:$F$126,4,0)</f>
        <v>#ERROR!</v>
      </c>
      <c r="N527" s="13"/>
      <c r="O527" s="13">
        <f t="shared" si="756"/>
        <v>28480681.71</v>
      </c>
      <c r="P527" s="13">
        <f>+ROUND(O527,0)</f>
        <v>28480682</v>
      </c>
      <c r="Q527" s="13">
        <f>+K527+P527</f>
        <v>28480681.71</v>
      </c>
      <c r="R527" s="11"/>
      <c r="S527" s="13">
        <f t="shared" si="759"/>
        <v>28480682</v>
      </c>
    </row>
    <row r="528" ht="15.75" customHeight="1" outlineLevel="1">
      <c r="A528" s="14" t="s">
        <v>218</v>
      </c>
      <c r="B528" s="12"/>
      <c r="C528" s="11"/>
      <c r="D528" s="13">
        <f t="shared" ref="D528:F528" si="760">SUBTOTAL(9,D522:D527)</f>
        <v>240136994</v>
      </c>
      <c r="E528" s="13">
        <f t="shared" si="760"/>
        <v>29810416</v>
      </c>
      <c r="F528" s="13">
        <f t="shared" si="760"/>
        <v>1</v>
      </c>
      <c r="G528" s="13"/>
      <c r="H528" s="13"/>
      <c r="I528" s="13"/>
      <c r="J528" s="13">
        <f t="shared" ref="J528:L528" si="761">SUBTOTAL(9,J522:J527)</f>
        <v>0</v>
      </c>
      <c r="K528" s="13">
        <f t="shared" si="761"/>
        <v>-0.9999999955</v>
      </c>
      <c r="L528" s="13" t="str">
        <f t="shared" si="761"/>
        <v>#ERROR!</v>
      </c>
      <c r="M528" s="11"/>
      <c r="N528" s="13"/>
      <c r="O528" s="13">
        <f t="shared" ref="O528:Q528" si="762">SUBTOTAL(9,O522:O527)</f>
        <v>240136994</v>
      </c>
      <c r="P528" s="11">
        <f t="shared" si="762"/>
        <v>240010662</v>
      </c>
      <c r="Q528" s="13">
        <f t="shared" si="762"/>
        <v>240136994</v>
      </c>
      <c r="R528" s="11"/>
      <c r="S528" s="11">
        <f>SUBTOTAL(9,S522:S527)</f>
        <v>240010662</v>
      </c>
    </row>
    <row r="529" ht="15.75" customHeight="1" outlineLevel="2">
      <c r="A529" s="11" t="s">
        <v>219</v>
      </c>
      <c r="B529" s="12" t="s">
        <v>20</v>
      </c>
      <c r="C529" s="11" t="s">
        <v>21</v>
      </c>
      <c r="D529" s="13">
        <v>5.001490538E7</v>
      </c>
      <c r="E529" s="13">
        <v>2719754.98</v>
      </c>
      <c r="F529" s="13">
        <f>+D529/D534</f>
        <v>0.7445421028</v>
      </c>
      <c r="G529" s="13" t="str">
        <f>VLOOKUP(A529,[1]Hoja1!$B$1:$F$126,3,0)</f>
        <v>#ERROR!</v>
      </c>
      <c r="H529" s="13" t="str">
        <f>VLOOKUP(A529,[1]Hoja1!$B$1:$F$126,2,0)</f>
        <v>#ERROR!</v>
      </c>
      <c r="I529" s="13" t="str">
        <f t="shared" ref="I529:I533" si="763">+G529/11</f>
        <v>#ERROR!</v>
      </c>
      <c r="J529" s="13" t="str">
        <f t="shared" ref="J529:J533" si="764">+F529*I529</f>
        <v>#ERROR!</v>
      </c>
      <c r="K529" s="13">
        <v>0.0</v>
      </c>
      <c r="L529" s="13" t="str">
        <f>VLOOKUP(A529,[1]Hoja1!$B$1:$F$126,5,0)</f>
        <v>#ERROR!</v>
      </c>
      <c r="M529" s="11" t="str">
        <f>VLOOKUP(A529,[1]Hoja1!$B$1:$F$126,4,0)</f>
        <v>#ERROR!</v>
      </c>
      <c r="N529" s="13"/>
      <c r="O529" s="13" t="str">
        <f t="shared" ref="O529:O533" si="765">+D529-J529</f>
        <v>#ERROR!</v>
      </c>
      <c r="P529" s="11" t="str">
        <f t="shared" ref="P529:P530" si="766">+ROUND(O529,0)</f>
        <v>#ERROR!</v>
      </c>
      <c r="Q529" s="13" t="str">
        <f t="shared" ref="Q529:Q530" si="767">+K529+P529</f>
        <v>#ERROR!</v>
      </c>
      <c r="R529" s="11"/>
      <c r="S529" s="11" t="str">
        <f t="shared" ref="S529:S533" si="768">+P529</f>
        <v>#ERROR!</v>
      </c>
    </row>
    <row r="530" ht="15.75" customHeight="1" outlineLevel="2">
      <c r="A530" s="11" t="s">
        <v>219</v>
      </c>
      <c r="B530" s="12" t="s">
        <v>32</v>
      </c>
      <c r="C530" s="11" t="s">
        <v>33</v>
      </c>
      <c r="D530" s="13">
        <v>1008945.74</v>
      </c>
      <c r="E530" s="13">
        <v>54865.35</v>
      </c>
      <c r="F530" s="13">
        <f>+D530/D534</f>
        <v>0.01501957421</v>
      </c>
      <c r="G530" s="13" t="str">
        <f>VLOOKUP(A530,[1]Hoja1!$B$1:$F$126,3,0)</f>
        <v>#ERROR!</v>
      </c>
      <c r="H530" s="13" t="str">
        <f>VLOOKUP(A530,[1]Hoja1!$B$1:$F$126,2,0)</f>
        <v>#ERROR!</v>
      </c>
      <c r="I530" s="13" t="str">
        <f t="shared" si="763"/>
        <v>#ERROR!</v>
      </c>
      <c r="J530" s="13" t="str">
        <f t="shared" si="764"/>
        <v>#ERROR!</v>
      </c>
      <c r="K530" s="13">
        <v>0.0</v>
      </c>
      <c r="L530" s="13" t="str">
        <f>VLOOKUP(A530,[1]Hoja1!$B$1:$F$126,5,0)</f>
        <v>#ERROR!</v>
      </c>
      <c r="M530" s="11" t="str">
        <f>VLOOKUP(A530,[1]Hoja1!$B$1:$F$126,4,0)</f>
        <v>#ERROR!</v>
      </c>
      <c r="N530" s="13"/>
      <c r="O530" s="13" t="str">
        <f t="shared" si="765"/>
        <v>#ERROR!</v>
      </c>
      <c r="P530" s="11" t="str">
        <f t="shared" si="766"/>
        <v>#ERROR!</v>
      </c>
      <c r="Q530" s="13" t="str">
        <f t="shared" si="767"/>
        <v>#ERROR!</v>
      </c>
      <c r="R530" s="11"/>
      <c r="S530" s="11" t="str">
        <f t="shared" si="768"/>
        <v>#ERROR!</v>
      </c>
    </row>
    <row r="531" ht="15.75" customHeight="1" outlineLevel="2">
      <c r="A531" s="11" t="s">
        <v>219</v>
      </c>
      <c r="B531" s="12" t="s">
        <v>34</v>
      </c>
      <c r="C531" s="11" t="s">
        <v>35</v>
      </c>
      <c r="D531" s="13">
        <v>7130.77</v>
      </c>
      <c r="E531" s="13">
        <v>387.76</v>
      </c>
      <c r="F531" s="13">
        <f>+D531/D534</f>
        <v>0.0001061515252</v>
      </c>
      <c r="G531" s="13" t="str">
        <f>VLOOKUP(A531,[1]Hoja1!$B$1:$F$126,3,0)</f>
        <v>#ERROR!</v>
      </c>
      <c r="H531" s="13" t="str">
        <f>VLOOKUP(A531,[1]Hoja1!$B$1:$F$126,2,0)</f>
        <v>#ERROR!</v>
      </c>
      <c r="I531" s="13" t="str">
        <f t="shared" si="763"/>
        <v>#ERROR!</v>
      </c>
      <c r="J531" s="13" t="str">
        <f t="shared" si="764"/>
        <v>#ERROR!</v>
      </c>
      <c r="K531" s="13">
        <v>0.0</v>
      </c>
      <c r="L531" s="13" t="str">
        <f>VLOOKUP(A531,[1]Hoja1!$B$1:$F$126,5,0)</f>
        <v>#ERROR!</v>
      </c>
      <c r="M531" s="11" t="str">
        <f>VLOOKUP(A531,[1]Hoja1!$B$1:$F$126,4,0)</f>
        <v>#ERROR!</v>
      </c>
      <c r="N531" s="13"/>
      <c r="O531" s="13" t="str">
        <f t="shared" si="765"/>
        <v>#ERROR!</v>
      </c>
      <c r="P531" s="11"/>
      <c r="Q531" s="13" t="str">
        <f t="shared" ref="Q531:Q532" si="769">+K531+R531</f>
        <v>#ERROR!</v>
      </c>
      <c r="R531" s="11" t="str">
        <f t="shared" ref="R531:R532" si="770">+ROUND(O531,0)</f>
        <v>#ERROR!</v>
      </c>
      <c r="S531" s="11" t="str">
        <f t="shared" si="768"/>
        <v/>
      </c>
    </row>
    <row r="532" ht="15.75" customHeight="1" outlineLevel="2">
      <c r="A532" s="11" t="s">
        <v>219</v>
      </c>
      <c r="B532" s="12" t="s">
        <v>42</v>
      </c>
      <c r="C532" s="11" t="s">
        <v>43</v>
      </c>
      <c r="D532" s="13">
        <v>83610.85</v>
      </c>
      <c r="E532" s="13">
        <v>4546.66</v>
      </c>
      <c r="F532" s="13">
        <f>+D532/D534</f>
        <v>0.001244664917</v>
      </c>
      <c r="G532" s="13" t="str">
        <f>VLOOKUP(A532,[1]Hoja1!$B$1:$F$126,3,0)</f>
        <v>#ERROR!</v>
      </c>
      <c r="H532" s="13" t="str">
        <f>VLOOKUP(A532,[1]Hoja1!$B$1:$F$126,2,0)</f>
        <v>#ERROR!</v>
      </c>
      <c r="I532" s="13" t="str">
        <f t="shared" si="763"/>
        <v>#ERROR!</v>
      </c>
      <c r="J532" s="13" t="str">
        <f t="shared" si="764"/>
        <v>#ERROR!</v>
      </c>
      <c r="K532" s="13">
        <v>0.0</v>
      </c>
      <c r="L532" s="13" t="str">
        <f>VLOOKUP(A532,[1]Hoja1!$B$1:$F$126,5,0)</f>
        <v>#ERROR!</v>
      </c>
      <c r="M532" s="11" t="str">
        <f>VLOOKUP(A532,[1]Hoja1!$B$1:$F$126,4,0)</f>
        <v>#ERROR!</v>
      </c>
      <c r="N532" s="13"/>
      <c r="O532" s="13" t="str">
        <f t="shared" si="765"/>
        <v>#ERROR!</v>
      </c>
      <c r="P532" s="11"/>
      <c r="Q532" s="13" t="str">
        <f t="shared" si="769"/>
        <v>#ERROR!</v>
      </c>
      <c r="R532" s="11" t="str">
        <f t="shared" si="770"/>
        <v>#ERROR!</v>
      </c>
      <c r="S532" s="11" t="str">
        <f t="shared" si="768"/>
        <v/>
      </c>
    </row>
    <row r="533" ht="15.75" customHeight="1" outlineLevel="2">
      <c r="A533" s="11" t="s">
        <v>219</v>
      </c>
      <c r="B533" s="12" t="s">
        <v>60</v>
      </c>
      <c r="C533" s="11" t="s">
        <v>61</v>
      </c>
      <c r="D533" s="13">
        <v>1.606079626E7</v>
      </c>
      <c r="E533" s="13">
        <v>873368.25</v>
      </c>
      <c r="F533" s="13">
        <f>+D533/D534</f>
        <v>0.2390875066</v>
      </c>
      <c r="G533" s="13" t="str">
        <f>VLOOKUP(A533,[1]Hoja1!$B$1:$F$126,3,0)</f>
        <v>#ERROR!</v>
      </c>
      <c r="H533" s="13" t="str">
        <f>VLOOKUP(A533,[1]Hoja1!$B$1:$F$126,2,0)</f>
        <v>#ERROR!</v>
      </c>
      <c r="I533" s="13" t="str">
        <f t="shared" si="763"/>
        <v>#ERROR!</v>
      </c>
      <c r="J533" s="13" t="str">
        <f t="shared" si="764"/>
        <v>#ERROR!</v>
      </c>
      <c r="K533" s="13">
        <v>0.0</v>
      </c>
      <c r="L533" s="13" t="str">
        <f>VLOOKUP(A533,[1]Hoja1!$B$1:$F$126,5,0)</f>
        <v>#ERROR!</v>
      </c>
      <c r="M533" s="11" t="str">
        <f>VLOOKUP(A533,[1]Hoja1!$B$1:$F$126,4,0)</f>
        <v>#ERROR!</v>
      </c>
      <c r="N533" s="13"/>
      <c r="O533" s="13" t="str">
        <f t="shared" si="765"/>
        <v>#ERROR!</v>
      </c>
      <c r="P533" s="11" t="str">
        <f>+ROUND(O533,0)</f>
        <v>#ERROR!</v>
      </c>
      <c r="Q533" s="13" t="str">
        <f>+K533+P533</f>
        <v>#ERROR!</v>
      </c>
      <c r="R533" s="11"/>
      <c r="S533" s="11" t="str">
        <f t="shared" si="768"/>
        <v>#ERROR!</v>
      </c>
    </row>
    <row r="534" ht="15.75" customHeight="1" outlineLevel="1">
      <c r="A534" s="14" t="s">
        <v>220</v>
      </c>
      <c r="B534" s="12"/>
      <c r="C534" s="11"/>
      <c r="D534" s="13">
        <f t="shared" ref="D534:F534" si="771">SUBTOTAL(9,D529:D533)</f>
        <v>67175389</v>
      </c>
      <c r="E534" s="13">
        <f t="shared" si="771"/>
        <v>3652923</v>
      </c>
      <c r="F534" s="13">
        <f t="shared" si="771"/>
        <v>1</v>
      </c>
      <c r="G534" s="13"/>
      <c r="H534" s="13"/>
      <c r="I534" s="13"/>
      <c r="J534" s="13" t="str">
        <f>SUBTOTAL(9,J529:J533)</f>
        <v>#ERROR!</v>
      </c>
      <c r="K534" s="13">
        <v>0.0</v>
      </c>
      <c r="L534" s="13" t="str">
        <f>SUBTOTAL(9,L529:L533)</f>
        <v>#ERROR!</v>
      </c>
      <c r="M534" s="11"/>
      <c r="N534" s="13"/>
      <c r="O534" s="13" t="str">
        <f t="shared" ref="O534:Q534" si="772">SUBTOTAL(9,O529:O533)</f>
        <v>#ERROR!</v>
      </c>
      <c r="P534" s="11" t="str">
        <f t="shared" si="772"/>
        <v>#ERROR!</v>
      </c>
      <c r="Q534" s="13" t="str">
        <f t="shared" si="772"/>
        <v>#ERROR!</v>
      </c>
      <c r="R534" s="11"/>
      <c r="S534" s="11" t="str">
        <f>SUBTOTAL(9,S529:S533)</f>
        <v>#ERROR!</v>
      </c>
    </row>
    <row r="535" ht="15.75" customHeight="1" outlineLevel="2">
      <c r="A535" s="11" t="s">
        <v>221</v>
      </c>
      <c r="B535" s="12" t="s">
        <v>20</v>
      </c>
      <c r="C535" s="11" t="s">
        <v>21</v>
      </c>
      <c r="D535" s="13">
        <v>6.320648426E7</v>
      </c>
      <c r="E535" s="13">
        <v>2472393.6</v>
      </c>
      <c r="F535" s="13">
        <f>+D535/D540</f>
        <v>0.7632387387</v>
      </c>
      <c r="G535" s="13" t="str">
        <f>VLOOKUP(A535,[1]Hoja1!$B$1:$F$126,3,0)</f>
        <v>#ERROR!</v>
      </c>
      <c r="H535" s="13" t="str">
        <f>VLOOKUP(A535,[1]Hoja1!$B$1:$F$126,2,0)</f>
        <v>#ERROR!</v>
      </c>
      <c r="I535" s="13" t="str">
        <f t="shared" ref="I535:I539" si="773">+G535/11</f>
        <v>#ERROR!</v>
      </c>
      <c r="J535" s="13" t="str">
        <f t="shared" ref="J535:J539" si="774">+F535*I535</f>
        <v>#ERROR!</v>
      </c>
      <c r="K535" s="13">
        <v>0.0</v>
      </c>
      <c r="L535" s="13" t="str">
        <f>VLOOKUP(A535,[1]Hoja1!$B$1:$F$126,5,0)</f>
        <v>#ERROR!</v>
      </c>
      <c r="M535" s="11" t="str">
        <f>VLOOKUP(A535,[1]Hoja1!$B$1:$F$126,4,0)</f>
        <v>#ERROR!</v>
      </c>
      <c r="N535" s="13"/>
      <c r="O535" s="13" t="str">
        <f t="shared" ref="O535:O539" si="775">+D535-J535</f>
        <v>#ERROR!</v>
      </c>
      <c r="P535" s="11" t="str">
        <f t="shared" ref="P535:P536" si="776">+ROUND(O535,0)</f>
        <v>#ERROR!</v>
      </c>
      <c r="Q535" s="13" t="str">
        <f t="shared" ref="Q535:Q536" si="777">+K535+P535</f>
        <v>#ERROR!</v>
      </c>
      <c r="R535" s="11"/>
      <c r="S535" s="11" t="str">
        <f t="shared" ref="S535:S539" si="778">+P535</f>
        <v>#ERROR!</v>
      </c>
    </row>
    <row r="536" ht="15.75" customHeight="1" outlineLevel="2">
      <c r="A536" s="11" t="s">
        <v>221</v>
      </c>
      <c r="B536" s="12" t="s">
        <v>32</v>
      </c>
      <c r="C536" s="11" t="s">
        <v>33</v>
      </c>
      <c r="D536" s="13">
        <v>181928.07</v>
      </c>
      <c r="E536" s="13">
        <v>7116.32</v>
      </c>
      <c r="F536" s="13">
        <f>+D536/D540</f>
        <v>0.002196840282</v>
      </c>
      <c r="G536" s="13" t="str">
        <f>VLOOKUP(A536,[1]Hoja1!$B$1:$F$126,3,0)</f>
        <v>#ERROR!</v>
      </c>
      <c r="H536" s="13" t="str">
        <f>VLOOKUP(A536,[1]Hoja1!$B$1:$F$126,2,0)</f>
        <v>#ERROR!</v>
      </c>
      <c r="I536" s="13" t="str">
        <f t="shared" si="773"/>
        <v>#ERROR!</v>
      </c>
      <c r="J536" s="13" t="str">
        <f t="shared" si="774"/>
        <v>#ERROR!</v>
      </c>
      <c r="K536" s="13">
        <v>0.0</v>
      </c>
      <c r="L536" s="13" t="str">
        <f>VLOOKUP(A536,[1]Hoja1!$B$1:$F$126,5,0)</f>
        <v>#ERROR!</v>
      </c>
      <c r="M536" s="11" t="str">
        <f>VLOOKUP(A536,[1]Hoja1!$B$1:$F$126,4,0)</f>
        <v>#ERROR!</v>
      </c>
      <c r="N536" s="13"/>
      <c r="O536" s="13" t="str">
        <f t="shared" si="775"/>
        <v>#ERROR!</v>
      </c>
      <c r="P536" s="11" t="str">
        <f t="shared" si="776"/>
        <v>#ERROR!</v>
      </c>
      <c r="Q536" s="13" t="str">
        <f t="shared" si="777"/>
        <v>#ERROR!</v>
      </c>
      <c r="R536" s="11"/>
      <c r="S536" s="11" t="str">
        <f t="shared" si="778"/>
        <v>#ERROR!</v>
      </c>
    </row>
    <row r="537" ht="15.75" customHeight="1" outlineLevel="2">
      <c r="A537" s="11" t="s">
        <v>221</v>
      </c>
      <c r="B537" s="12" t="s">
        <v>34</v>
      </c>
      <c r="C537" s="11" t="s">
        <v>35</v>
      </c>
      <c r="D537" s="13">
        <v>9453.41</v>
      </c>
      <c r="E537" s="13">
        <v>369.78</v>
      </c>
      <c r="F537" s="13">
        <f>+D537/D540</f>
        <v>0.000114152983</v>
      </c>
      <c r="G537" s="13" t="str">
        <f>VLOOKUP(A537,[1]Hoja1!$B$1:$F$126,3,0)</f>
        <v>#ERROR!</v>
      </c>
      <c r="H537" s="13" t="str">
        <f>VLOOKUP(A537,[1]Hoja1!$B$1:$F$126,2,0)</f>
        <v>#ERROR!</v>
      </c>
      <c r="I537" s="13" t="str">
        <f t="shared" si="773"/>
        <v>#ERROR!</v>
      </c>
      <c r="J537" s="13" t="str">
        <f t="shared" si="774"/>
        <v>#ERROR!</v>
      </c>
      <c r="K537" s="13">
        <v>0.0</v>
      </c>
      <c r="L537" s="13" t="str">
        <f>VLOOKUP(A537,[1]Hoja1!$B$1:$F$126,5,0)</f>
        <v>#ERROR!</v>
      </c>
      <c r="M537" s="11" t="str">
        <f>VLOOKUP(A537,[1]Hoja1!$B$1:$F$126,4,0)</f>
        <v>#ERROR!</v>
      </c>
      <c r="N537" s="13"/>
      <c r="O537" s="13" t="str">
        <f t="shared" si="775"/>
        <v>#ERROR!</v>
      </c>
      <c r="P537" s="11"/>
      <c r="Q537" s="13" t="str">
        <f>+K537+R537</f>
        <v>#ERROR!</v>
      </c>
      <c r="R537" s="11" t="str">
        <f>+ROUND(O537,0)</f>
        <v>#ERROR!</v>
      </c>
      <c r="S537" s="11" t="str">
        <f t="shared" si="778"/>
        <v/>
      </c>
    </row>
    <row r="538" ht="15.75" customHeight="1" outlineLevel="2">
      <c r="A538" s="11" t="s">
        <v>221</v>
      </c>
      <c r="B538" s="12" t="s">
        <v>42</v>
      </c>
      <c r="C538" s="11" t="s">
        <v>43</v>
      </c>
      <c r="D538" s="13">
        <v>270621.62</v>
      </c>
      <c r="E538" s="13">
        <v>10585.67</v>
      </c>
      <c r="F538" s="13">
        <f>+D538/D540</f>
        <v>0.003267843582</v>
      </c>
      <c r="G538" s="13" t="str">
        <f>VLOOKUP(A538,[1]Hoja1!$B$1:$F$126,3,0)</f>
        <v>#ERROR!</v>
      </c>
      <c r="H538" s="13" t="str">
        <f>VLOOKUP(A538,[1]Hoja1!$B$1:$F$126,2,0)</f>
        <v>#ERROR!</v>
      </c>
      <c r="I538" s="13" t="str">
        <f t="shared" si="773"/>
        <v>#ERROR!</v>
      </c>
      <c r="J538" s="13" t="str">
        <f t="shared" si="774"/>
        <v>#ERROR!</v>
      </c>
      <c r="K538" s="13">
        <v>0.0</v>
      </c>
      <c r="L538" s="13" t="str">
        <f>VLOOKUP(A538,[1]Hoja1!$B$1:$F$126,5,0)</f>
        <v>#ERROR!</v>
      </c>
      <c r="M538" s="11" t="str">
        <f>VLOOKUP(A538,[1]Hoja1!$B$1:$F$126,4,0)</f>
        <v>#ERROR!</v>
      </c>
      <c r="N538" s="13"/>
      <c r="O538" s="13" t="str">
        <f t="shared" si="775"/>
        <v>#ERROR!</v>
      </c>
      <c r="P538" s="11" t="str">
        <f t="shared" ref="P538:P539" si="779">+ROUND(O538,0)</f>
        <v>#ERROR!</v>
      </c>
      <c r="Q538" s="13" t="str">
        <f t="shared" ref="Q538:Q539" si="780">+K538+P538</f>
        <v>#ERROR!</v>
      </c>
      <c r="R538" s="11"/>
      <c r="S538" s="11" t="str">
        <f t="shared" si="778"/>
        <v>#ERROR!</v>
      </c>
    </row>
    <row r="539" ht="15.75" customHeight="1" outlineLevel="2">
      <c r="A539" s="11" t="s">
        <v>221</v>
      </c>
      <c r="B539" s="12" t="s">
        <v>60</v>
      </c>
      <c r="C539" s="11" t="s">
        <v>61</v>
      </c>
      <c r="D539" s="13">
        <v>1.914502964E7</v>
      </c>
      <c r="E539" s="13">
        <v>748879.63</v>
      </c>
      <c r="F539" s="13">
        <f>+D539/D540</f>
        <v>0.2311824245</v>
      </c>
      <c r="G539" s="13" t="str">
        <f>VLOOKUP(A539,[1]Hoja1!$B$1:$F$126,3,0)</f>
        <v>#ERROR!</v>
      </c>
      <c r="H539" s="13" t="str">
        <f>VLOOKUP(A539,[1]Hoja1!$B$1:$F$126,2,0)</f>
        <v>#ERROR!</v>
      </c>
      <c r="I539" s="13" t="str">
        <f t="shared" si="773"/>
        <v>#ERROR!</v>
      </c>
      <c r="J539" s="13" t="str">
        <f t="shared" si="774"/>
        <v>#ERROR!</v>
      </c>
      <c r="K539" s="13">
        <v>0.0</v>
      </c>
      <c r="L539" s="13" t="str">
        <f>VLOOKUP(A539,[1]Hoja1!$B$1:$F$126,5,0)</f>
        <v>#ERROR!</v>
      </c>
      <c r="M539" s="11" t="str">
        <f>VLOOKUP(A539,[1]Hoja1!$B$1:$F$126,4,0)</f>
        <v>#ERROR!</v>
      </c>
      <c r="N539" s="13"/>
      <c r="O539" s="13" t="str">
        <f t="shared" si="775"/>
        <v>#ERROR!</v>
      </c>
      <c r="P539" s="11" t="str">
        <f t="shared" si="779"/>
        <v>#ERROR!</v>
      </c>
      <c r="Q539" s="13" t="str">
        <f t="shared" si="780"/>
        <v>#ERROR!</v>
      </c>
      <c r="R539" s="11"/>
      <c r="S539" s="11" t="str">
        <f t="shared" si="778"/>
        <v>#ERROR!</v>
      </c>
    </row>
    <row r="540" ht="15.75" customHeight="1" outlineLevel="1">
      <c r="A540" s="14" t="s">
        <v>222</v>
      </c>
      <c r="B540" s="12"/>
      <c r="C540" s="11"/>
      <c r="D540" s="13">
        <f t="shared" ref="D540:F540" si="781">SUBTOTAL(9,D535:D539)</f>
        <v>82813517</v>
      </c>
      <c r="E540" s="13">
        <f t="shared" si="781"/>
        <v>3239345</v>
      </c>
      <c r="F540" s="13">
        <f t="shared" si="781"/>
        <v>1</v>
      </c>
      <c r="G540" s="13"/>
      <c r="H540" s="13"/>
      <c r="I540" s="13"/>
      <c r="J540" s="13" t="str">
        <f>SUBTOTAL(9,J535:J539)</f>
        <v>#ERROR!</v>
      </c>
      <c r="K540" s="13">
        <v>0.0</v>
      </c>
      <c r="L540" s="13" t="str">
        <f>SUBTOTAL(9,L535:L539)</f>
        <v>#ERROR!</v>
      </c>
      <c r="M540" s="11"/>
      <c r="N540" s="13"/>
      <c r="O540" s="13" t="str">
        <f t="shared" ref="O540:Q540" si="782">SUBTOTAL(9,O535:O539)</f>
        <v>#ERROR!</v>
      </c>
      <c r="P540" s="11" t="str">
        <f t="shared" si="782"/>
        <v>#ERROR!</v>
      </c>
      <c r="Q540" s="13" t="str">
        <f t="shared" si="782"/>
        <v>#ERROR!</v>
      </c>
      <c r="R540" s="11"/>
      <c r="S540" s="11" t="str">
        <f>SUBTOTAL(9,S535:S539)</f>
        <v>#ERROR!</v>
      </c>
    </row>
    <row r="541" ht="15.75" customHeight="1" outlineLevel="2">
      <c r="A541" s="11" t="s">
        <v>223</v>
      </c>
      <c r="B541" s="12" t="s">
        <v>20</v>
      </c>
      <c r="C541" s="11" t="s">
        <v>21</v>
      </c>
      <c r="D541" s="13">
        <v>2.029349089E7</v>
      </c>
      <c r="E541" s="13">
        <v>1064912.46</v>
      </c>
      <c r="F541" s="13">
        <f>+D541/D547</f>
        <v>0.1680896212</v>
      </c>
      <c r="G541" s="13" t="str">
        <f>VLOOKUP(A541,[1]Hoja1!$B$1:$F$126,3,0)</f>
        <v>#ERROR!</v>
      </c>
      <c r="H541" s="13" t="str">
        <f>VLOOKUP(A541,[1]Hoja1!$B$1:$F$126,2,0)</f>
        <v>#ERROR!</v>
      </c>
      <c r="I541" s="13" t="str">
        <f t="shared" ref="I541:I546" si="783">+G541/11</f>
        <v>#ERROR!</v>
      </c>
      <c r="J541" s="13">
        <v>0.0</v>
      </c>
      <c r="K541" s="13">
        <f t="shared" ref="K541:K546" si="784">+D541-P541</f>
        <v>-0.1099999994</v>
      </c>
      <c r="L541" s="13" t="str">
        <f>VLOOKUP(A541,[1]Hoja1!$B$1:$F$126,5,0)</f>
        <v>#ERROR!</v>
      </c>
      <c r="M541" s="11" t="str">
        <f>VLOOKUP(A541,[1]Hoja1!$B$1:$F$126,4,0)</f>
        <v>#ERROR!</v>
      </c>
      <c r="N541" s="13"/>
      <c r="O541" s="13">
        <f t="shared" ref="O541:O546" si="785">+D541-J541</f>
        <v>20293490.89</v>
      </c>
      <c r="P541" s="13">
        <f t="shared" ref="P541:P546" si="786">+ROUND(O541,0)</f>
        <v>20293491</v>
      </c>
      <c r="Q541" s="13">
        <f t="shared" ref="Q541:Q546" si="787">+K541+P541</f>
        <v>20293490.89</v>
      </c>
      <c r="R541" s="11"/>
      <c r="S541" s="13">
        <f t="shared" ref="S541:S546" si="788">+P541</f>
        <v>20293491</v>
      </c>
    </row>
    <row r="542" ht="15.75" customHeight="1" outlineLevel="2">
      <c r="A542" s="11" t="s">
        <v>223</v>
      </c>
      <c r="B542" s="12" t="s">
        <v>46</v>
      </c>
      <c r="C542" s="11" t="s">
        <v>47</v>
      </c>
      <c r="D542" s="13">
        <v>2.406191429E7</v>
      </c>
      <c r="E542" s="13">
        <v>1262662.62</v>
      </c>
      <c r="F542" s="13">
        <f>+D542/D547</f>
        <v>0.1993032189</v>
      </c>
      <c r="G542" s="13" t="str">
        <f>VLOOKUP(A542,[1]Hoja1!$B$1:$F$126,3,0)</f>
        <v>#ERROR!</v>
      </c>
      <c r="H542" s="13" t="str">
        <f>VLOOKUP(A542,[1]Hoja1!$B$1:$F$126,2,0)</f>
        <v>#ERROR!</v>
      </c>
      <c r="I542" s="13" t="str">
        <f t="shared" si="783"/>
        <v>#ERROR!</v>
      </c>
      <c r="J542" s="13">
        <v>0.0</v>
      </c>
      <c r="K542" s="13">
        <f t="shared" si="784"/>
        <v>0.2899999991</v>
      </c>
      <c r="L542" s="13" t="str">
        <f>VLOOKUP(A542,[1]Hoja1!$B$1:$F$126,5,0)</f>
        <v>#ERROR!</v>
      </c>
      <c r="M542" s="11" t="str">
        <f>VLOOKUP(A542,[1]Hoja1!$B$1:$F$126,4,0)</f>
        <v>#ERROR!</v>
      </c>
      <c r="N542" s="13"/>
      <c r="O542" s="13">
        <f t="shared" si="785"/>
        <v>24061914.29</v>
      </c>
      <c r="P542" s="13">
        <f t="shared" si="786"/>
        <v>24061914</v>
      </c>
      <c r="Q542" s="13">
        <f t="shared" si="787"/>
        <v>24061914.29</v>
      </c>
      <c r="R542" s="11"/>
      <c r="S542" s="13">
        <f t="shared" si="788"/>
        <v>24061914</v>
      </c>
    </row>
    <row r="543" ht="15.75" customHeight="1" outlineLevel="2">
      <c r="A543" s="11" t="s">
        <v>223</v>
      </c>
      <c r="B543" s="12" t="s">
        <v>32</v>
      </c>
      <c r="C543" s="11" t="s">
        <v>33</v>
      </c>
      <c r="D543" s="13">
        <v>864952.27</v>
      </c>
      <c r="E543" s="13">
        <v>45388.86</v>
      </c>
      <c r="F543" s="13">
        <f>+D543/D547</f>
        <v>0.00716434152</v>
      </c>
      <c r="G543" s="13" t="str">
        <f>VLOOKUP(A543,[1]Hoja1!$B$1:$F$126,3,0)</f>
        <v>#ERROR!</v>
      </c>
      <c r="H543" s="13" t="str">
        <f>VLOOKUP(A543,[1]Hoja1!$B$1:$F$126,2,0)</f>
        <v>#ERROR!</v>
      </c>
      <c r="I543" s="13" t="str">
        <f t="shared" si="783"/>
        <v>#ERROR!</v>
      </c>
      <c r="J543" s="13">
        <v>0.0</v>
      </c>
      <c r="K543" s="13">
        <f t="shared" si="784"/>
        <v>0.27</v>
      </c>
      <c r="L543" s="13" t="str">
        <f>VLOOKUP(A543,[1]Hoja1!$B$1:$F$126,5,0)</f>
        <v>#ERROR!</v>
      </c>
      <c r="M543" s="11" t="str">
        <f>VLOOKUP(A543,[1]Hoja1!$B$1:$F$126,4,0)</f>
        <v>#ERROR!</v>
      </c>
      <c r="N543" s="13"/>
      <c r="O543" s="13">
        <f t="shared" si="785"/>
        <v>864952.27</v>
      </c>
      <c r="P543" s="13">
        <f t="shared" si="786"/>
        <v>864952</v>
      </c>
      <c r="Q543" s="13">
        <f t="shared" si="787"/>
        <v>864952.27</v>
      </c>
      <c r="R543" s="11"/>
      <c r="S543" s="13">
        <f t="shared" si="788"/>
        <v>864952</v>
      </c>
    </row>
    <row r="544" ht="15.75" customHeight="1" outlineLevel="2">
      <c r="A544" s="11" t="s">
        <v>223</v>
      </c>
      <c r="B544" s="12" t="s">
        <v>34</v>
      </c>
      <c r="C544" s="11" t="s">
        <v>35</v>
      </c>
      <c r="D544" s="13">
        <v>111775.46</v>
      </c>
      <c r="E544" s="13">
        <v>5865.48</v>
      </c>
      <c r="F544" s="13">
        <f>+D544/D547</f>
        <v>0.0009258286229</v>
      </c>
      <c r="G544" s="13" t="str">
        <f>VLOOKUP(A544,[1]Hoja1!$B$1:$F$126,3,0)</f>
        <v>#ERROR!</v>
      </c>
      <c r="H544" s="13" t="str">
        <f>VLOOKUP(A544,[1]Hoja1!$B$1:$F$126,2,0)</f>
        <v>#ERROR!</v>
      </c>
      <c r="I544" s="13" t="str">
        <f t="shared" si="783"/>
        <v>#ERROR!</v>
      </c>
      <c r="J544" s="13">
        <v>0.0</v>
      </c>
      <c r="K544" s="13">
        <f t="shared" si="784"/>
        <v>0.46</v>
      </c>
      <c r="L544" s="13" t="str">
        <f>VLOOKUP(A544,[1]Hoja1!$B$1:$F$126,5,0)</f>
        <v>#ERROR!</v>
      </c>
      <c r="M544" s="11" t="str">
        <f>VLOOKUP(A544,[1]Hoja1!$B$1:$F$126,4,0)</f>
        <v>#ERROR!</v>
      </c>
      <c r="N544" s="13"/>
      <c r="O544" s="13">
        <f t="shared" si="785"/>
        <v>111775.46</v>
      </c>
      <c r="P544" s="13">
        <f t="shared" si="786"/>
        <v>111775</v>
      </c>
      <c r="Q544" s="13">
        <f t="shared" si="787"/>
        <v>111775.46</v>
      </c>
      <c r="R544" s="11"/>
      <c r="S544" s="13">
        <f t="shared" si="788"/>
        <v>111775</v>
      </c>
    </row>
    <row r="545" ht="15.75" customHeight="1" outlineLevel="2">
      <c r="A545" s="11" t="s">
        <v>223</v>
      </c>
      <c r="B545" s="12" t="s">
        <v>42</v>
      </c>
      <c r="C545" s="11" t="s">
        <v>43</v>
      </c>
      <c r="D545" s="13">
        <v>280014.12</v>
      </c>
      <c r="E545" s="13">
        <v>14693.9</v>
      </c>
      <c r="F545" s="13">
        <f>+D545/D547</f>
        <v>0.002319338137</v>
      </c>
      <c r="G545" s="13" t="str">
        <f>VLOOKUP(A545,[1]Hoja1!$B$1:$F$126,3,0)</f>
        <v>#ERROR!</v>
      </c>
      <c r="H545" s="13" t="str">
        <f>VLOOKUP(A545,[1]Hoja1!$B$1:$F$126,2,0)</f>
        <v>#ERROR!</v>
      </c>
      <c r="I545" s="13" t="str">
        <f t="shared" si="783"/>
        <v>#ERROR!</v>
      </c>
      <c r="J545" s="13">
        <v>0.0</v>
      </c>
      <c r="K545" s="13">
        <f t="shared" si="784"/>
        <v>0.12</v>
      </c>
      <c r="L545" s="13" t="str">
        <f>VLOOKUP(A545,[1]Hoja1!$B$1:$F$126,5,0)</f>
        <v>#ERROR!</v>
      </c>
      <c r="M545" s="11" t="str">
        <f>VLOOKUP(A545,[1]Hoja1!$B$1:$F$126,4,0)</f>
        <v>#ERROR!</v>
      </c>
      <c r="N545" s="13"/>
      <c r="O545" s="13">
        <f t="shared" si="785"/>
        <v>280014.12</v>
      </c>
      <c r="P545" s="13">
        <f t="shared" si="786"/>
        <v>280014</v>
      </c>
      <c r="Q545" s="13">
        <f t="shared" si="787"/>
        <v>280014.12</v>
      </c>
      <c r="R545" s="11"/>
      <c r="S545" s="13">
        <f t="shared" si="788"/>
        <v>280014</v>
      </c>
    </row>
    <row r="546" ht="15.75" customHeight="1" outlineLevel="2">
      <c r="A546" s="11" t="s">
        <v>223</v>
      </c>
      <c r="B546" s="12" t="s">
        <v>48</v>
      </c>
      <c r="C546" s="11" t="s">
        <v>49</v>
      </c>
      <c r="D546" s="13">
        <v>7.511803697E7</v>
      </c>
      <c r="E546" s="13">
        <v>3941861.68</v>
      </c>
      <c r="F546" s="13">
        <f>+D546/D547</f>
        <v>0.6221976517</v>
      </c>
      <c r="G546" s="13" t="str">
        <f>VLOOKUP(A546,[1]Hoja1!$B$1:$F$126,3,0)</f>
        <v>#ERROR!</v>
      </c>
      <c r="H546" s="13" t="str">
        <f>VLOOKUP(A546,[1]Hoja1!$B$1:$F$126,2,0)</f>
        <v>#ERROR!</v>
      </c>
      <c r="I546" s="13" t="str">
        <f t="shared" si="783"/>
        <v>#ERROR!</v>
      </c>
      <c r="J546" s="13">
        <v>0.0</v>
      </c>
      <c r="K546" s="13">
        <f t="shared" si="784"/>
        <v>-0.03000000119</v>
      </c>
      <c r="L546" s="13" t="str">
        <f>VLOOKUP(A546,[1]Hoja1!$B$1:$F$126,5,0)</f>
        <v>#ERROR!</v>
      </c>
      <c r="M546" s="11" t="str">
        <f>VLOOKUP(A546,[1]Hoja1!$B$1:$F$126,4,0)</f>
        <v>#ERROR!</v>
      </c>
      <c r="N546" s="13"/>
      <c r="O546" s="13">
        <f t="shared" si="785"/>
        <v>75118036.97</v>
      </c>
      <c r="P546" s="13">
        <f t="shared" si="786"/>
        <v>75118037</v>
      </c>
      <c r="Q546" s="13">
        <f t="shared" si="787"/>
        <v>75118036.97</v>
      </c>
      <c r="R546" s="11"/>
      <c r="S546" s="13">
        <f t="shared" si="788"/>
        <v>75118037</v>
      </c>
    </row>
    <row r="547" ht="15.75" customHeight="1" outlineLevel="1">
      <c r="A547" s="14" t="s">
        <v>224</v>
      </c>
      <c r="B547" s="12"/>
      <c r="C547" s="11"/>
      <c r="D547" s="13">
        <f t="shared" ref="D547:F547" si="789">SUBTOTAL(9,D541:D546)</f>
        <v>120730184</v>
      </c>
      <c r="E547" s="13">
        <f t="shared" si="789"/>
        <v>6335385</v>
      </c>
      <c r="F547" s="13">
        <f t="shared" si="789"/>
        <v>1</v>
      </c>
      <c r="G547" s="13"/>
      <c r="H547" s="13"/>
      <c r="I547" s="13"/>
      <c r="J547" s="13">
        <f t="shared" ref="J547:L547" si="790">SUBTOTAL(9,J541:J546)</f>
        <v>0</v>
      </c>
      <c r="K547" s="13">
        <f t="shared" si="790"/>
        <v>0.9999999985</v>
      </c>
      <c r="L547" s="13" t="str">
        <f t="shared" si="790"/>
        <v>#ERROR!</v>
      </c>
      <c r="M547" s="11"/>
      <c r="N547" s="13"/>
      <c r="O547" s="13">
        <f t="shared" ref="O547:Q547" si="791">SUBTOTAL(9,O541:O546)</f>
        <v>120730184</v>
      </c>
      <c r="P547" s="11">
        <f t="shared" si="791"/>
        <v>120730183</v>
      </c>
      <c r="Q547" s="13">
        <f t="shared" si="791"/>
        <v>120730184</v>
      </c>
      <c r="R547" s="11"/>
      <c r="S547" s="11">
        <f>SUBTOTAL(9,S541:S546)</f>
        <v>120730183</v>
      </c>
    </row>
    <row r="548" ht="15.75" customHeight="1" outlineLevel="2">
      <c r="A548" s="11" t="s">
        <v>225</v>
      </c>
      <c r="B548" s="12" t="s">
        <v>20</v>
      </c>
      <c r="C548" s="11" t="s">
        <v>21</v>
      </c>
      <c r="D548" s="13">
        <v>6066589.7</v>
      </c>
      <c r="E548" s="13">
        <v>1.018218735E7</v>
      </c>
      <c r="F548" s="13">
        <f>+D548/D553</f>
        <v>0.8890452603</v>
      </c>
      <c r="G548" s="13" t="str">
        <f>VLOOKUP(A548,[1]Hoja1!$B$1:$F$126,3,0)</f>
        <v>#ERROR!</v>
      </c>
      <c r="H548" s="13" t="str">
        <f>VLOOKUP(A548,[1]Hoja1!$B$1:$F$126,2,0)</f>
        <v>#ERROR!</v>
      </c>
      <c r="I548" s="13" t="str">
        <f t="shared" ref="I548:I552" si="792">+G548/11</f>
        <v>#ERROR!</v>
      </c>
      <c r="J548" s="13" t="str">
        <f t="shared" ref="J548:J552" si="793">+F548*I548</f>
        <v>#ERROR!</v>
      </c>
      <c r="K548" s="13">
        <v>0.0</v>
      </c>
      <c r="L548" s="13" t="str">
        <f>VLOOKUP(A548,[1]Hoja1!$B$1:$F$126,5,0)</f>
        <v>#ERROR!</v>
      </c>
      <c r="M548" s="11" t="str">
        <f>VLOOKUP(A548,[1]Hoja1!$B$1:$F$126,4,0)</f>
        <v>#ERROR!</v>
      </c>
      <c r="N548" s="13"/>
      <c r="O548" s="13" t="str">
        <f t="shared" ref="O548:O552" si="794">+D548-J548</f>
        <v>#ERROR!</v>
      </c>
      <c r="P548" s="11" t="str">
        <f>+ROUND(O548,0)</f>
        <v>#ERROR!</v>
      </c>
      <c r="Q548" s="13" t="str">
        <f>+K548+P548</f>
        <v>#ERROR!</v>
      </c>
      <c r="R548" s="11"/>
      <c r="S548" s="11" t="str">
        <f t="shared" ref="S548:S552" si="795">+P548</f>
        <v>#ERROR!</v>
      </c>
    </row>
    <row r="549" ht="15.75" customHeight="1" outlineLevel="2">
      <c r="A549" s="11" t="s">
        <v>225</v>
      </c>
      <c r="B549" s="12" t="s">
        <v>32</v>
      </c>
      <c r="C549" s="11" t="s">
        <v>33</v>
      </c>
      <c r="D549" s="13">
        <v>21262.65</v>
      </c>
      <c r="E549" s="13">
        <v>35687.31</v>
      </c>
      <c r="F549" s="13">
        <f>+D549/D553</f>
        <v>0.003115994181</v>
      </c>
      <c r="G549" s="13" t="str">
        <f>VLOOKUP(A549,[1]Hoja1!$B$1:$F$126,3,0)</f>
        <v>#ERROR!</v>
      </c>
      <c r="H549" s="13" t="str">
        <f>VLOOKUP(A549,[1]Hoja1!$B$1:$F$126,2,0)</f>
        <v>#ERROR!</v>
      </c>
      <c r="I549" s="13" t="str">
        <f t="shared" si="792"/>
        <v>#ERROR!</v>
      </c>
      <c r="J549" s="13" t="str">
        <f t="shared" si="793"/>
        <v>#ERROR!</v>
      </c>
      <c r="K549" s="13">
        <v>0.0</v>
      </c>
      <c r="L549" s="13" t="str">
        <f>VLOOKUP(A549,[1]Hoja1!$B$1:$F$126,5,0)</f>
        <v>#ERROR!</v>
      </c>
      <c r="M549" s="11" t="str">
        <f>VLOOKUP(A549,[1]Hoja1!$B$1:$F$126,4,0)</f>
        <v>#ERROR!</v>
      </c>
      <c r="N549" s="13"/>
      <c r="O549" s="13" t="str">
        <f t="shared" si="794"/>
        <v>#ERROR!</v>
      </c>
      <c r="P549" s="11"/>
      <c r="Q549" s="13" t="str">
        <f t="shared" ref="Q549:Q551" si="796">+K549+R549</f>
        <v>#ERROR!</v>
      </c>
      <c r="R549" s="11" t="str">
        <f t="shared" ref="R549:R551" si="797">+ROUND(O549,0)</f>
        <v>#ERROR!</v>
      </c>
      <c r="S549" s="11" t="str">
        <f t="shared" si="795"/>
        <v/>
      </c>
    </row>
    <row r="550" ht="15.75" customHeight="1" outlineLevel="2">
      <c r="A550" s="11" t="s">
        <v>225</v>
      </c>
      <c r="B550" s="12" t="s">
        <v>34</v>
      </c>
      <c r="C550" s="11" t="s">
        <v>35</v>
      </c>
      <c r="D550" s="13">
        <v>20499.05</v>
      </c>
      <c r="E550" s="13">
        <v>34405.69</v>
      </c>
      <c r="F550" s="13">
        <f>+D550/D553</f>
        <v>0.003004090295</v>
      </c>
      <c r="G550" s="13" t="str">
        <f>VLOOKUP(A550,[1]Hoja1!$B$1:$F$126,3,0)</f>
        <v>#ERROR!</v>
      </c>
      <c r="H550" s="13" t="str">
        <f>VLOOKUP(A550,[1]Hoja1!$B$1:$F$126,2,0)</f>
        <v>#ERROR!</v>
      </c>
      <c r="I550" s="13" t="str">
        <f t="shared" si="792"/>
        <v>#ERROR!</v>
      </c>
      <c r="J550" s="13" t="str">
        <f t="shared" si="793"/>
        <v>#ERROR!</v>
      </c>
      <c r="K550" s="13">
        <v>0.0</v>
      </c>
      <c r="L550" s="13" t="str">
        <f>VLOOKUP(A550,[1]Hoja1!$B$1:$F$126,5,0)</f>
        <v>#ERROR!</v>
      </c>
      <c r="M550" s="11" t="str">
        <f>VLOOKUP(A550,[1]Hoja1!$B$1:$F$126,4,0)</f>
        <v>#ERROR!</v>
      </c>
      <c r="N550" s="13"/>
      <c r="O550" s="13" t="str">
        <f t="shared" si="794"/>
        <v>#ERROR!</v>
      </c>
      <c r="P550" s="11"/>
      <c r="Q550" s="13" t="str">
        <f t="shared" si="796"/>
        <v>#ERROR!</v>
      </c>
      <c r="R550" s="11" t="str">
        <f t="shared" si="797"/>
        <v>#ERROR!</v>
      </c>
      <c r="S550" s="11" t="str">
        <f t="shared" si="795"/>
        <v/>
      </c>
    </row>
    <row r="551" ht="15.75" customHeight="1" outlineLevel="2">
      <c r="A551" s="11" t="s">
        <v>225</v>
      </c>
      <c r="B551" s="12" t="s">
        <v>42</v>
      </c>
      <c r="C551" s="11" t="s">
        <v>43</v>
      </c>
      <c r="D551" s="13">
        <v>39378.05</v>
      </c>
      <c r="E551" s="13">
        <v>66092.27</v>
      </c>
      <c r="F551" s="13">
        <f>+D551/D553</f>
        <v>0.005770765857</v>
      </c>
      <c r="G551" s="13" t="str">
        <f>VLOOKUP(A551,[1]Hoja1!$B$1:$F$126,3,0)</f>
        <v>#ERROR!</v>
      </c>
      <c r="H551" s="13" t="str">
        <f>VLOOKUP(A551,[1]Hoja1!$B$1:$F$126,2,0)</f>
        <v>#ERROR!</v>
      </c>
      <c r="I551" s="13" t="str">
        <f t="shared" si="792"/>
        <v>#ERROR!</v>
      </c>
      <c r="J551" s="13" t="str">
        <f t="shared" si="793"/>
        <v>#ERROR!</v>
      </c>
      <c r="K551" s="13">
        <v>0.0</v>
      </c>
      <c r="L551" s="13" t="str">
        <f>VLOOKUP(A551,[1]Hoja1!$B$1:$F$126,5,0)</f>
        <v>#ERROR!</v>
      </c>
      <c r="M551" s="11" t="str">
        <f>VLOOKUP(A551,[1]Hoja1!$B$1:$F$126,4,0)</f>
        <v>#ERROR!</v>
      </c>
      <c r="N551" s="13"/>
      <c r="O551" s="13" t="str">
        <f t="shared" si="794"/>
        <v>#ERROR!</v>
      </c>
      <c r="P551" s="11"/>
      <c r="Q551" s="13" t="str">
        <f t="shared" si="796"/>
        <v>#ERROR!</v>
      </c>
      <c r="R551" s="11" t="str">
        <f t="shared" si="797"/>
        <v>#ERROR!</v>
      </c>
      <c r="S551" s="11" t="str">
        <f t="shared" si="795"/>
        <v/>
      </c>
    </row>
    <row r="552" ht="15.75" customHeight="1" outlineLevel="2">
      <c r="A552" s="11" t="s">
        <v>225</v>
      </c>
      <c r="B552" s="12" t="s">
        <v>60</v>
      </c>
      <c r="C552" s="11" t="s">
        <v>61</v>
      </c>
      <c r="D552" s="13">
        <v>675983.55</v>
      </c>
      <c r="E552" s="13">
        <v>1134573.38</v>
      </c>
      <c r="F552" s="13">
        <f>+D552/D553</f>
        <v>0.09906388941</v>
      </c>
      <c r="G552" s="13" t="str">
        <f>VLOOKUP(A552,[1]Hoja1!$B$1:$F$126,3,0)</f>
        <v>#ERROR!</v>
      </c>
      <c r="H552" s="13" t="str">
        <f>VLOOKUP(A552,[1]Hoja1!$B$1:$F$126,2,0)</f>
        <v>#ERROR!</v>
      </c>
      <c r="I552" s="13" t="str">
        <f t="shared" si="792"/>
        <v>#ERROR!</v>
      </c>
      <c r="J552" s="13" t="str">
        <f t="shared" si="793"/>
        <v>#ERROR!</v>
      </c>
      <c r="K552" s="13">
        <v>0.0</v>
      </c>
      <c r="L552" s="13" t="str">
        <f>VLOOKUP(A552,[1]Hoja1!$B$1:$F$126,5,0)</f>
        <v>#ERROR!</v>
      </c>
      <c r="M552" s="11" t="str">
        <f>VLOOKUP(A552,[1]Hoja1!$B$1:$F$126,4,0)</f>
        <v>#ERROR!</v>
      </c>
      <c r="N552" s="13"/>
      <c r="O552" s="13" t="str">
        <f t="shared" si="794"/>
        <v>#ERROR!</v>
      </c>
      <c r="P552" s="11" t="str">
        <f>+ROUND(O552,0)</f>
        <v>#ERROR!</v>
      </c>
      <c r="Q552" s="13" t="str">
        <f>+K552+P552</f>
        <v>#ERROR!</v>
      </c>
      <c r="R552" s="11"/>
      <c r="S552" s="11" t="str">
        <f t="shared" si="795"/>
        <v>#ERROR!</v>
      </c>
    </row>
    <row r="553" ht="15.75" customHeight="1" outlineLevel="1">
      <c r="A553" s="14" t="s">
        <v>226</v>
      </c>
      <c r="B553" s="12"/>
      <c r="C553" s="11"/>
      <c r="D553" s="13">
        <f t="shared" ref="D553:F553" si="798">SUBTOTAL(9,D548:D552)</f>
        <v>6823713</v>
      </c>
      <c r="E553" s="13">
        <f t="shared" si="798"/>
        <v>11452946</v>
      </c>
      <c r="F553" s="13">
        <f t="shared" si="798"/>
        <v>1</v>
      </c>
      <c r="G553" s="13"/>
      <c r="H553" s="13"/>
      <c r="I553" s="13"/>
      <c r="J553" s="13" t="str">
        <f>SUBTOTAL(9,J548:J552)</f>
        <v>#ERROR!</v>
      </c>
      <c r="K553" s="13">
        <v>0.0</v>
      </c>
      <c r="L553" s="13" t="str">
        <f>SUBTOTAL(9,L548:L552)</f>
        <v>#ERROR!</v>
      </c>
      <c r="M553" s="11"/>
      <c r="N553" s="13"/>
      <c r="O553" s="13" t="str">
        <f t="shared" ref="O553:Q553" si="799">SUBTOTAL(9,O548:O552)</f>
        <v>#ERROR!</v>
      </c>
      <c r="P553" s="11" t="str">
        <f t="shared" si="799"/>
        <v>#ERROR!</v>
      </c>
      <c r="Q553" s="13" t="str">
        <f t="shared" si="799"/>
        <v>#ERROR!</v>
      </c>
      <c r="R553" s="11"/>
      <c r="S553" s="11" t="str">
        <f>SUBTOTAL(9,S548:S552)</f>
        <v>#ERROR!</v>
      </c>
    </row>
    <row r="554" ht="15.75" customHeight="1" outlineLevel="2">
      <c r="A554" s="11" t="s">
        <v>227</v>
      </c>
      <c r="B554" s="12" t="s">
        <v>20</v>
      </c>
      <c r="C554" s="11" t="s">
        <v>21</v>
      </c>
      <c r="D554" s="13">
        <v>0.0</v>
      </c>
      <c r="E554" s="13">
        <v>2.616393406E7</v>
      </c>
      <c r="F554" s="13"/>
      <c r="G554" s="13" t="str">
        <f>VLOOKUP(A554,[1]Hoja1!$B$1:$F$126,3,0)</f>
        <v>#ERROR!</v>
      </c>
      <c r="H554" s="13" t="str">
        <f>VLOOKUP(A554,[1]Hoja1!$B$1:$F$126,2,0)</f>
        <v>#ERROR!</v>
      </c>
      <c r="I554" s="13" t="str">
        <f t="shared" ref="I554:I560" si="800">+G554/11</f>
        <v>#ERROR!</v>
      </c>
      <c r="J554" s="13" t="str">
        <f t="shared" ref="J554:J560" si="801">+F554*I554</f>
        <v>#ERROR!</v>
      </c>
      <c r="K554" s="13" t="str">
        <f t="shared" ref="K554:K560" si="802">+D554-P554</f>
        <v>#ERROR!</v>
      </c>
      <c r="L554" s="13" t="str">
        <f>VLOOKUP(A554,[1]Hoja1!$B$1:$F$126,5,0)</f>
        <v>#ERROR!</v>
      </c>
      <c r="M554" s="11" t="str">
        <f>VLOOKUP(A554,[1]Hoja1!$B$1:$F$126,4,0)</f>
        <v>#ERROR!</v>
      </c>
      <c r="N554" s="13"/>
      <c r="O554" s="13" t="str">
        <f t="shared" ref="O554:O560" si="803">+D554-J554</f>
        <v>#ERROR!</v>
      </c>
      <c r="P554" s="11" t="str">
        <f t="shared" ref="P554:P560" si="804">+ROUND(O554,0)</f>
        <v>#ERROR!</v>
      </c>
      <c r="Q554" s="13" t="str">
        <f t="shared" ref="Q554:Q560" si="805">+K554+P554</f>
        <v>#ERROR!</v>
      </c>
      <c r="R554" s="11"/>
      <c r="S554" s="11" t="str">
        <f t="shared" ref="S554:S560" si="806">+P554</f>
        <v>#ERROR!</v>
      </c>
    </row>
    <row r="555" ht="15.75" customHeight="1" outlineLevel="2">
      <c r="A555" s="11" t="s">
        <v>227</v>
      </c>
      <c r="B555" s="12" t="s">
        <v>24</v>
      </c>
      <c r="C555" s="11" t="s">
        <v>25</v>
      </c>
      <c r="D555" s="13">
        <v>0.0</v>
      </c>
      <c r="E555" s="13">
        <v>20499.36</v>
      </c>
      <c r="F555" s="13"/>
      <c r="G555" s="13" t="str">
        <f>VLOOKUP(A555,[1]Hoja1!$B$1:$F$126,3,0)</f>
        <v>#ERROR!</v>
      </c>
      <c r="H555" s="13" t="str">
        <f>VLOOKUP(A555,[1]Hoja1!$B$1:$F$126,2,0)</f>
        <v>#ERROR!</v>
      </c>
      <c r="I555" s="13" t="str">
        <f t="shared" si="800"/>
        <v>#ERROR!</v>
      </c>
      <c r="J555" s="13" t="str">
        <f t="shared" si="801"/>
        <v>#ERROR!</v>
      </c>
      <c r="K555" s="13" t="str">
        <f t="shared" si="802"/>
        <v>#ERROR!</v>
      </c>
      <c r="L555" s="13" t="str">
        <f>VLOOKUP(A555,[1]Hoja1!$B$1:$F$126,5,0)</f>
        <v>#ERROR!</v>
      </c>
      <c r="M555" s="11" t="str">
        <f>VLOOKUP(A555,[1]Hoja1!$B$1:$F$126,4,0)</f>
        <v>#ERROR!</v>
      </c>
      <c r="N555" s="13"/>
      <c r="O555" s="13" t="str">
        <f t="shared" si="803"/>
        <v>#ERROR!</v>
      </c>
      <c r="P555" s="11" t="str">
        <f t="shared" si="804"/>
        <v>#ERROR!</v>
      </c>
      <c r="Q555" s="13" t="str">
        <f t="shared" si="805"/>
        <v>#ERROR!</v>
      </c>
      <c r="R555" s="11"/>
      <c r="S555" s="11" t="str">
        <f t="shared" si="806"/>
        <v>#ERROR!</v>
      </c>
    </row>
    <row r="556" ht="15.75" customHeight="1" outlineLevel="2">
      <c r="A556" s="11" t="s">
        <v>227</v>
      </c>
      <c r="B556" s="12" t="s">
        <v>30</v>
      </c>
      <c r="C556" s="11" t="s">
        <v>31</v>
      </c>
      <c r="D556" s="13">
        <v>0.0</v>
      </c>
      <c r="E556" s="13">
        <v>82605.14</v>
      </c>
      <c r="F556" s="13"/>
      <c r="G556" s="13" t="str">
        <f>VLOOKUP(A556,[1]Hoja1!$B$1:$F$126,3,0)</f>
        <v>#ERROR!</v>
      </c>
      <c r="H556" s="13" t="str">
        <f>VLOOKUP(A556,[1]Hoja1!$B$1:$F$126,2,0)</f>
        <v>#ERROR!</v>
      </c>
      <c r="I556" s="13" t="str">
        <f t="shared" si="800"/>
        <v>#ERROR!</v>
      </c>
      <c r="J556" s="13" t="str">
        <f t="shared" si="801"/>
        <v>#ERROR!</v>
      </c>
      <c r="K556" s="13" t="str">
        <f t="shared" si="802"/>
        <v>#ERROR!</v>
      </c>
      <c r="L556" s="13" t="str">
        <f>VLOOKUP(A556,[1]Hoja1!$B$1:$F$126,5,0)</f>
        <v>#ERROR!</v>
      </c>
      <c r="M556" s="11" t="str">
        <f>VLOOKUP(A556,[1]Hoja1!$B$1:$F$126,4,0)</f>
        <v>#ERROR!</v>
      </c>
      <c r="N556" s="13"/>
      <c r="O556" s="13" t="str">
        <f t="shared" si="803"/>
        <v>#ERROR!</v>
      </c>
      <c r="P556" s="11" t="str">
        <f t="shared" si="804"/>
        <v>#ERROR!</v>
      </c>
      <c r="Q556" s="13" t="str">
        <f t="shared" si="805"/>
        <v>#ERROR!</v>
      </c>
      <c r="R556" s="11"/>
      <c r="S556" s="11" t="str">
        <f t="shared" si="806"/>
        <v>#ERROR!</v>
      </c>
    </row>
    <row r="557" ht="15.75" customHeight="1" outlineLevel="2">
      <c r="A557" s="11" t="s">
        <v>227</v>
      </c>
      <c r="B557" s="12" t="s">
        <v>32</v>
      </c>
      <c r="C557" s="11" t="s">
        <v>33</v>
      </c>
      <c r="D557" s="13">
        <v>0.0</v>
      </c>
      <c r="E557" s="13">
        <v>171193.68</v>
      </c>
      <c r="F557" s="13"/>
      <c r="G557" s="13" t="str">
        <f>VLOOKUP(A557,[1]Hoja1!$B$1:$F$126,3,0)</f>
        <v>#ERROR!</v>
      </c>
      <c r="H557" s="13" t="str">
        <f>VLOOKUP(A557,[1]Hoja1!$B$1:$F$126,2,0)</f>
        <v>#ERROR!</v>
      </c>
      <c r="I557" s="13" t="str">
        <f t="shared" si="800"/>
        <v>#ERROR!</v>
      </c>
      <c r="J557" s="13" t="str">
        <f t="shared" si="801"/>
        <v>#ERROR!</v>
      </c>
      <c r="K557" s="13" t="str">
        <f t="shared" si="802"/>
        <v>#ERROR!</v>
      </c>
      <c r="L557" s="13" t="str">
        <f>VLOOKUP(A557,[1]Hoja1!$B$1:$F$126,5,0)</f>
        <v>#ERROR!</v>
      </c>
      <c r="M557" s="11" t="str">
        <f>VLOOKUP(A557,[1]Hoja1!$B$1:$F$126,4,0)</f>
        <v>#ERROR!</v>
      </c>
      <c r="N557" s="13"/>
      <c r="O557" s="13" t="str">
        <f t="shared" si="803"/>
        <v>#ERROR!</v>
      </c>
      <c r="P557" s="11" t="str">
        <f t="shared" si="804"/>
        <v>#ERROR!</v>
      </c>
      <c r="Q557" s="13" t="str">
        <f t="shared" si="805"/>
        <v>#ERROR!</v>
      </c>
      <c r="R557" s="11"/>
      <c r="S557" s="11" t="str">
        <f t="shared" si="806"/>
        <v>#ERROR!</v>
      </c>
    </row>
    <row r="558" ht="15.75" customHeight="1" outlineLevel="2">
      <c r="A558" s="11" t="s">
        <v>227</v>
      </c>
      <c r="B558" s="12" t="s">
        <v>34</v>
      </c>
      <c r="C558" s="11" t="s">
        <v>35</v>
      </c>
      <c r="D558" s="13">
        <v>0.0</v>
      </c>
      <c r="E558" s="13">
        <v>140678.1</v>
      </c>
      <c r="F558" s="13"/>
      <c r="G558" s="13" t="str">
        <f>VLOOKUP(A558,[1]Hoja1!$B$1:$F$126,3,0)</f>
        <v>#ERROR!</v>
      </c>
      <c r="H558" s="13" t="str">
        <f>VLOOKUP(A558,[1]Hoja1!$B$1:$F$126,2,0)</f>
        <v>#ERROR!</v>
      </c>
      <c r="I558" s="13" t="str">
        <f t="shared" si="800"/>
        <v>#ERROR!</v>
      </c>
      <c r="J558" s="13" t="str">
        <f t="shared" si="801"/>
        <v>#ERROR!</v>
      </c>
      <c r="K558" s="13" t="str">
        <f t="shared" si="802"/>
        <v>#ERROR!</v>
      </c>
      <c r="L558" s="13" t="str">
        <f>VLOOKUP(A558,[1]Hoja1!$B$1:$F$126,5,0)</f>
        <v>#ERROR!</v>
      </c>
      <c r="M558" s="11" t="str">
        <f>VLOOKUP(A558,[1]Hoja1!$B$1:$F$126,4,0)</f>
        <v>#ERROR!</v>
      </c>
      <c r="N558" s="13"/>
      <c r="O558" s="13" t="str">
        <f t="shared" si="803"/>
        <v>#ERROR!</v>
      </c>
      <c r="P558" s="11" t="str">
        <f t="shared" si="804"/>
        <v>#ERROR!</v>
      </c>
      <c r="Q558" s="13" t="str">
        <f t="shared" si="805"/>
        <v>#ERROR!</v>
      </c>
      <c r="R558" s="11"/>
      <c r="S558" s="11" t="str">
        <f t="shared" si="806"/>
        <v>#ERROR!</v>
      </c>
    </row>
    <row r="559" ht="15.75" customHeight="1" outlineLevel="2">
      <c r="A559" s="11" t="s">
        <v>227</v>
      </c>
      <c r="B559" s="12" t="s">
        <v>42</v>
      </c>
      <c r="C559" s="11" t="s">
        <v>43</v>
      </c>
      <c r="D559" s="13">
        <v>0.0</v>
      </c>
      <c r="E559" s="13">
        <v>123058.91</v>
      </c>
      <c r="F559" s="13"/>
      <c r="G559" s="13" t="str">
        <f>VLOOKUP(A559,[1]Hoja1!$B$1:$F$126,3,0)</f>
        <v>#ERROR!</v>
      </c>
      <c r="H559" s="13" t="str">
        <f>VLOOKUP(A559,[1]Hoja1!$B$1:$F$126,2,0)</f>
        <v>#ERROR!</v>
      </c>
      <c r="I559" s="13" t="str">
        <f t="shared" si="800"/>
        <v>#ERROR!</v>
      </c>
      <c r="J559" s="13" t="str">
        <f t="shared" si="801"/>
        <v>#ERROR!</v>
      </c>
      <c r="K559" s="13" t="str">
        <f t="shared" si="802"/>
        <v>#ERROR!</v>
      </c>
      <c r="L559" s="13" t="str">
        <f>VLOOKUP(A559,[1]Hoja1!$B$1:$F$126,5,0)</f>
        <v>#ERROR!</v>
      </c>
      <c r="M559" s="11" t="str">
        <f>VLOOKUP(A559,[1]Hoja1!$B$1:$F$126,4,0)</f>
        <v>#ERROR!</v>
      </c>
      <c r="N559" s="13"/>
      <c r="O559" s="13" t="str">
        <f t="shared" si="803"/>
        <v>#ERROR!</v>
      </c>
      <c r="P559" s="11" t="str">
        <f t="shared" si="804"/>
        <v>#ERROR!</v>
      </c>
      <c r="Q559" s="13" t="str">
        <f t="shared" si="805"/>
        <v>#ERROR!</v>
      </c>
      <c r="R559" s="11"/>
      <c r="S559" s="11" t="str">
        <f t="shared" si="806"/>
        <v>#ERROR!</v>
      </c>
    </row>
    <row r="560" ht="15.75" customHeight="1" outlineLevel="2">
      <c r="A560" s="11" t="s">
        <v>227</v>
      </c>
      <c r="B560" s="12" t="s">
        <v>60</v>
      </c>
      <c r="C560" s="11" t="s">
        <v>61</v>
      </c>
      <c r="D560" s="13">
        <v>0.0</v>
      </c>
      <c r="E560" s="13">
        <v>4759344.75</v>
      </c>
      <c r="F560" s="13"/>
      <c r="G560" s="13" t="str">
        <f>VLOOKUP(A560,[1]Hoja1!$B$1:$F$126,3,0)</f>
        <v>#ERROR!</v>
      </c>
      <c r="H560" s="13" t="str">
        <f>VLOOKUP(A560,[1]Hoja1!$B$1:$F$126,2,0)</f>
        <v>#ERROR!</v>
      </c>
      <c r="I560" s="13" t="str">
        <f t="shared" si="800"/>
        <v>#ERROR!</v>
      </c>
      <c r="J560" s="13" t="str">
        <f t="shared" si="801"/>
        <v>#ERROR!</v>
      </c>
      <c r="K560" s="13" t="str">
        <f t="shared" si="802"/>
        <v>#ERROR!</v>
      </c>
      <c r="L560" s="13" t="str">
        <f>VLOOKUP(A560,[1]Hoja1!$B$1:$F$126,5,0)</f>
        <v>#ERROR!</v>
      </c>
      <c r="M560" s="11" t="str">
        <f>VLOOKUP(A560,[1]Hoja1!$B$1:$F$126,4,0)</f>
        <v>#ERROR!</v>
      </c>
      <c r="N560" s="13"/>
      <c r="O560" s="13" t="str">
        <f t="shared" si="803"/>
        <v>#ERROR!</v>
      </c>
      <c r="P560" s="11" t="str">
        <f t="shared" si="804"/>
        <v>#ERROR!</v>
      </c>
      <c r="Q560" s="13" t="str">
        <f t="shared" si="805"/>
        <v>#ERROR!</v>
      </c>
      <c r="R560" s="11"/>
      <c r="S560" s="11" t="str">
        <f t="shared" si="806"/>
        <v>#ERROR!</v>
      </c>
    </row>
    <row r="561" ht="15.75" customHeight="1" outlineLevel="1">
      <c r="A561" s="14" t="s">
        <v>228</v>
      </c>
      <c r="B561" s="12"/>
      <c r="C561" s="11"/>
      <c r="D561" s="13">
        <f t="shared" ref="D561:F561" si="807">SUBTOTAL(9,D554:D560)</f>
        <v>0</v>
      </c>
      <c r="E561" s="13">
        <f t="shared" si="807"/>
        <v>31461314</v>
      </c>
      <c r="F561" s="13">
        <f t="shared" si="807"/>
        <v>0</v>
      </c>
      <c r="G561" s="13"/>
      <c r="H561" s="13"/>
      <c r="I561" s="13"/>
      <c r="J561" s="13" t="str">
        <f t="shared" ref="J561:L561" si="808">SUBTOTAL(9,J554:J560)</f>
        <v>#ERROR!</v>
      </c>
      <c r="K561" s="13" t="str">
        <f t="shared" si="808"/>
        <v>#ERROR!</v>
      </c>
      <c r="L561" s="13" t="str">
        <f t="shared" si="808"/>
        <v>#ERROR!</v>
      </c>
      <c r="M561" s="11"/>
      <c r="N561" s="13"/>
      <c r="O561" s="13" t="str">
        <f t="shared" ref="O561:Q561" si="809">SUBTOTAL(9,O554:O560)</f>
        <v>#ERROR!</v>
      </c>
      <c r="P561" s="11" t="str">
        <f t="shared" si="809"/>
        <v>#ERROR!</v>
      </c>
      <c r="Q561" s="13" t="str">
        <f t="shared" si="809"/>
        <v>#ERROR!</v>
      </c>
      <c r="R561" s="11"/>
      <c r="S561" s="11" t="str">
        <f>SUBTOTAL(9,S554:S560)</f>
        <v>#ERROR!</v>
      </c>
    </row>
    <row r="562" ht="15.75" customHeight="1" outlineLevel="2">
      <c r="A562" s="11" t="s">
        <v>229</v>
      </c>
      <c r="B562" s="12" t="s">
        <v>20</v>
      </c>
      <c r="C562" s="11" t="s">
        <v>21</v>
      </c>
      <c r="D562" s="13">
        <v>2.502751436E7</v>
      </c>
      <c r="E562" s="13">
        <v>1451632.31</v>
      </c>
      <c r="F562" s="13">
        <f>+D562/D568</f>
        <v>0.847668506</v>
      </c>
      <c r="G562" s="13" t="str">
        <f>VLOOKUP(A562,[1]Hoja1!$B$1:$F$126,3,0)</f>
        <v>#ERROR!</v>
      </c>
      <c r="H562" s="13" t="str">
        <f>VLOOKUP(A562,[1]Hoja1!$B$1:$F$126,2,0)</f>
        <v>#ERROR!</v>
      </c>
      <c r="I562" s="13" t="str">
        <f t="shared" ref="I562:I567" si="810">+G562/11</f>
        <v>#ERROR!</v>
      </c>
      <c r="J562" s="13" t="str">
        <f t="shared" ref="J562:J567" si="811">+F562*I562</f>
        <v>#ERROR!</v>
      </c>
      <c r="K562" s="13">
        <v>0.0</v>
      </c>
      <c r="L562" s="13" t="str">
        <f>VLOOKUP(A562,[1]Hoja1!$B$1:$F$126,5,0)</f>
        <v>#ERROR!</v>
      </c>
      <c r="M562" s="11" t="str">
        <f>VLOOKUP(A562,[1]Hoja1!$B$1:$F$126,4,0)</f>
        <v>#ERROR!</v>
      </c>
      <c r="N562" s="13"/>
      <c r="O562" s="13" t="str">
        <f t="shared" ref="O562:O567" si="812">+D562-J562</f>
        <v>#ERROR!</v>
      </c>
      <c r="P562" s="11" t="str">
        <f t="shared" ref="P562:P565" si="813">+ROUND(O562,0)</f>
        <v>#ERROR!</v>
      </c>
      <c r="Q562" s="13" t="str">
        <f t="shared" ref="Q562:Q565" si="814">+K562+P562</f>
        <v>#ERROR!</v>
      </c>
      <c r="R562" s="11"/>
      <c r="S562" s="11" t="str">
        <f t="shared" ref="S562:S567" si="815">+P562</f>
        <v>#ERROR!</v>
      </c>
    </row>
    <row r="563" ht="15.75" customHeight="1" outlineLevel="2">
      <c r="A563" s="11" t="s">
        <v>229</v>
      </c>
      <c r="B563" s="12" t="s">
        <v>46</v>
      </c>
      <c r="C563" s="11" t="s">
        <v>47</v>
      </c>
      <c r="D563" s="13">
        <v>3163768.89</v>
      </c>
      <c r="E563" s="13">
        <v>183503.21</v>
      </c>
      <c r="F563" s="13">
        <f>+D563/D568</f>
        <v>0.1071551577</v>
      </c>
      <c r="G563" s="13" t="str">
        <f>VLOOKUP(A563,[1]Hoja1!$B$1:$F$126,3,0)</f>
        <v>#ERROR!</v>
      </c>
      <c r="H563" s="13" t="str">
        <f>VLOOKUP(A563,[1]Hoja1!$B$1:$F$126,2,0)</f>
        <v>#ERROR!</v>
      </c>
      <c r="I563" s="13" t="str">
        <f t="shared" si="810"/>
        <v>#ERROR!</v>
      </c>
      <c r="J563" s="13" t="str">
        <f t="shared" si="811"/>
        <v>#ERROR!</v>
      </c>
      <c r="K563" s="13">
        <v>0.0</v>
      </c>
      <c r="L563" s="13" t="str">
        <f>VLOOKUP(A563,[1]Hoja1!$B$1:$F$126,5,0)</f>
        <v>#ERROR!</v>
      </c>
      <c r="M563" s="11" t="str">
        <f>VLOOKUP(A563,[1]Hoja1!$B$1:$F$126,4,0)</f>
        <v>#ERROR!</v>
      </c>
      <c r="N563" s="13"/>
      <c r="O563" s="13" t="str">
        <f t="shared" si="812"/>
        <v>#ERROR!</v>
      </c>
      <c r="P563" s="11" t="str">
        <f t="shared" si="813"/>
        <v>#ERROR!</v>
      </c>
      <c r="Q563" s="13" t="str">
        <f t="shared" si="814"/>
        <v>#ERROR!</v>
      </c>
      <c r="R563" s="11"/>
      <c r="S563" s="11" t="str">
        <f t="shared" si="815"/>
        <v>#ERROR!</v>
      </c>
    </row>
    <row r="564" ht="15.75" customHeight="1" outlineLevel="2">
      <c r="A564" s="11" t="s">
        <v>229</v>
      </c>
      <c r="B564" s="12" t="s">
        <v>32</v>
      </c>
      <c r="C564" s="11" t="s">
        <v>33</v>
      </c>
      <c r="D564" s="13">
        <v>157111.94</v>
      </c>
      <c r="E564" s="13">
        <v>9112.72</v>
      </c>
      <c r="F564" s="13">
        <f>+D564/D568</f>
        <v>0.005321297255</v>
      </c>
      <c r="G564" s="13" t="str">
        <f>VLOOKUP(A564,[1]Hoja1!$B$1:$F$126,3,0)</f>
        <v>#ERROR!</v>
      </c>
      <c r="H564" s="13" t="str">
        <f>VLOOKUP(A564,[1]Hoja1!$B$1:$F$126,2,0)</f>
        <v>#ERROR!</v>
      </c>
      <c r="I564" s="13" t="str">
        <f t="shared" si="810"/>
        <v>#ERROR!</v>
      </c>
      <c r="J564" s="13" t="str">
        <f t="shared" si="811"/>
        <v>#ERROR!</v>
      </c>
      <c r="K564" s="13">
        <v>0.0</v>
      </c>
      <c r="L564" s="13" t="str">
        <f>VLOOKUP(A564,[1]Hoja1!$B$1:$F$126,5,0)</f>
        <v>#ERROR!</v>
      </c>
      <c r="M564" s="11" t="str">
        <f>VLOOKUP(A564,[1]Hoja1!$B$1:$F$126,4,0)</f>
        <v>#ERROR!</v>
      </c>
      <c r="N564" s="13"/>
      <c r="O564" s="13" t="str">
        <f t="shared" si="812"/>
        <v>#ERROR!</v>
      </c>
      <c r="P564" s="11" t="str">
        <f t="shared" si="813"/>
        <v>#ERROR!</v>
      </c>
      <c r="Q564" s="13" t="str">
        <f t="shared" si="814"/>
        <v>#ERROR!</v>
      </c>
      <c r="R564" s="11"/>
      <c r="S564" s="11" t="str">
        <f t="shared" si="815"/>
        <v>#ERROR!</v>
      </c>
    </row>
    <row r="565" ht="15.75" customHeight="1" outlineLevel="2">
      <c r="A565" s="11" t="s">
        <v>229</v>
      </c>
      <c r="B565" s="12" t="s">
        <v>34</v>
      </c>
      <c r="C565" s="11" t="s">
        <v>35</v>
      </c>
      <c r="D565" s="13">
        <v>388866.55</v>
      </c>
      <c r="E565" s="13">
        <v>22554.83</v>
      </c>
      <c r="F565" s="13">
        <f>+D565/D568</f>
        <v>0.01317070176</v>
      </c>
      <c r="G565" s="13" t="str">
        <f>VLOOKUP(A565,[1]Hoja1!$B$1:$F$126,3,0)</f>
        <v>#ERROR!</v>
      </c>
      <c r="H565" s="13" t="str">
        <f>VLOOKUP(A565,[1]Hoja1!$B$1:$F$126,2,0)</f>
        <v>#ERROR!</v>
      </c>
      <c r="I565" s="13" t="str">
        <f t="shared" si="810"/>
        <v>#ERROR!</v>
      </c>
      <c r="J565" s="13" t="str">
        <f t="shared" si="811"/>
        <v>#ERROR!</v>
      </c>
      <c r="K565" s="13">
        <v>0.0</v>
      </c>
      <c r="L565" s="13" t="str">
        <f>VLOOKUP(A565,[1]Hoja1!$B$1:$F$126,5,0)</f>
        <v>#ERROR!</v>
      </c>
      <c r="M565" s="11" t="str">
        <f>VLOOKUP(A565,[1]Hoja1!$B$1:$F$126,4,0)</f>
        <v>#ERROR!</v>
      </c>
      <c r="N565" s="13"/>
      <c r="O565" s="13" t="str">
        <f t="shared" si="812"/>
        <v>#ERROR!</v>
      </c>
      <c r="P565" s="11" t="str">
        <f t="shared" si="813"/>
        <v>#ERROR!</v>
      </c>
      <c r="Q565" s="13" t="str">
        <f t="shared" si="814"/>
        <v>#ERROR!</v>
      </c>
      <c r="R565" s="11"/>
      <c r="S565" s="11" t="str">
        <f t="shared" si="815"/>
        <v>#ERROR!</v>
      </c>
    </row>
    <row r="566" ht="15.75" customHeight="1" outlineLevel="2">
      <c r="A566" s="11" t="s">
        <v>229</v>
      </c>
      <c r="B566" s="12" t="s">
        <v>42</v>
      </c>
      <c r="C566" s="11" t="s">
        <v>43</v>
      </c>
      <c r="D566" s="13">
        <v>6662.2</v>
      </c>
      <c r="E566" s="13">
        <v>386.42</v>
      </c>
      <c r="F566" s="13">
        <f>+D566/D568</f>
        <v>0.0002256451456</v>
      </c>
      <c r="G566" s="13" t="str">
        <f>VLOOKUP(A566,[1]Hoja1!$B$1:$F$126,3,0)</f>
        <v>#ERROR!</v>
      </c>
      <c r="H566" s="13" t="str">
        <f>VLOOKUP(A566,[1]Hoja1!$B$1:$F$126,2,0)</f>
        <v>#ERROR!</v>
      </c>
      <c r="I566" s="13" t="str">
        <f t="shared" si="810"/>
        <v>#ERROR!</v>
      </c>
      <c r="J566" s="13" t="str">
        <f t="shared" si="811"/>
        <v>#ERROR!</v>
      </c>
      <c r="K566" s="13">
        <v>0.0</v>
      </c>
      <c r="L566" s="13" t="str">
        <f>VLOOKUP(A566,[1]Hoja1!$B$1:$F$126,5,0)</f>
        <v>#ERROR!</v>
      </c>
      <c r="M566" s="11" t="str">
        <f>VLOOKUP(A566,[1]Hoja1!$B$1:$F$126,4,0)</f>
        <v>#ERROR!</v>
      </c>
      <c r="N566" s="13"/>
      <c r="O566" s="13" t="str">
        <f t="shared" si="812"/>
        <v>#ERROR!</v>
      </c>
      <c r="P566" s="11"/>
      <c r="Q566" s="13" t="str">
        <f>+K566+R566</f>
        <v>#ERROR!</v>
      </c>
      <c r="R566" s="11" t="str">
        <f>+ROUND(O566,0)</f>
        <v>#ERROR!</v>
      </c>
      <c r="S566" s="11" t="str">
        <f t="shared" si="815"/>
        <v/>
      </c>
    </row>
    <row r="567" ht="15.75" customHeight="1" outlineLevel="2">
      <c r="A567" s="11" t="s">
        <v>229</v>
      </c>
      <c r="B567" s="12" t="s">
        <v>60</v>
      </c>
      <c r="C567" s="11" t="s">
        <v>61</v>
      </c>
      <c r="D567" s="13">
        <v>781196.06</v>
      </c>
      <c r="E567" s="13">
        <v>45310.51</v>
      </c>
      <c r="F567" s="13">
        <f>+D567/D568</f>
        <v>0.02645869212</v>
      </c>
      <c r="G567" s="13" t="str">
        <f>VLOOKUP(A567,[1]Hoja1!$B$1:$F$126,3,0)</f>
        <v>#ERROR!</v>
      </c>
      <c r="H567" s="13" t="str">
        <f>VLOOKUP(A567,[1]Hoja1!$B$1:$F$126,2,0)</f>
        <v>#ERROR!</v>
      </c>
      <c r="I567" s="13" t="str">
        <f t="shared" si="810"/>
        <v>#ERROR!</v>
      </c>
      <c r="J567" s="13" t="str">
        <f t="shared" si="811"/>
        <v>#ERROR!</v>
      </c>
      <c r="K567" s="13">
        <v>0.0</v>
      </c>
      <c r="L567" s="13" t="str">
        <f>VLOOKUP(A567,[1]Hoja1!$B$1:$F$126,5,0)</f>
        <v>#ERROR!</v>
      </c>
      <c r="M567" s="11" t="str">
        <f>VLOOKUP(A567,[1]Hoja1!$B$1:$F$126,4,0)</f>
        <v>#ERROR!</v>
      </c>
      <c r="N567" s="13"/>
      <c r="O567" s="13" t="str">
        <f t="shared" si="812"/>
        <v>#ERROR!</v>
      </c>
      <c r="P567" s="11" t="str">
        <f>+ROUND(O567,0)</f>
        <v>#ERROR!</v>
      </c>
      <c r="Q567" s="13" t="str">
        <f>+K567+P567</f>
        <v>#ERROR!</v>
      </c>
      <c r="R567" s="11"/>
      <c r="S567" s="11" t="str">
        <f t="shared" si="815"/>
        <v>#ERROR!</v>
      </c>
    </row>
    <row r="568" ht="15.75" customHeight="1" outlineLevel="1">
      <c r="A568" s="14" t="s">
        <v>230</v>
      </c>
      <c r="B568" s="12"/>
      <c r="C568" s="11"/>
      <c r="D568" s="13">
        <f t="shared" ref="D568:F568" si="816">SUBTOTAL(9,D562:D567)</f>
        <v>29525120</v>
      </c>
      <c r="E568" s="13">
        <f t="shared" si="816"/>
        <v>1712500</v>
      </c>
      <c r="F568" s="13">
        <f t="shared" si="816"/>
        <v>1</v>
      </c>
      <c r="G568" s="13"/>
      <c r="H568" s="13"/>
      <c r="I568" s="13"/>
      <c r="J568" s="13" t="str">
        <f>SUBTOTAL(9,J562:J567)</f>
        <v>#ERROR!</v>
      </c>
      <c r="K568" s="13">
        <v>0.0</v>
      </c>
      <c r="L568" s="13" t="str">
        <f>SUBTOTAL(9,L562:L567)</f>
        <v>#ERROR!</v>
      </c>
      <c r="M568" s="11"/>
      <c r="N568" s="13"/>
      <c r="O568" s="13" t="str">
        <f t="shared" ref="O568:Q568" si="817">SUBTOTAL(9,O562:O567)</f>
        <v>#ERROR!</v>
      </c>
      <c r="P568" s="11" t="str">
        <f t="shared" si="817"/>
        <v>#ERROR!</v>
      </c>
      <c r="Q568" s="13" t="str">
        <f t="shared" si="817"/>
        <v>#ERROR!</v>
      </c>
      <c r="R568" s="11"/>
      <c r="S568" s="11" t="str">
        <f>SUBTOTAL(9,S562:S567)</f>
        <v>#ERROR!</v>
      </c>
    </row>
    <row r="569" ht="15.75" customHeight="1" outlineLevel="2">
      <c r="A569" s="11" t="s">
        <v>231</v>
      </c>
      <c r="B569" s="12" t="s">
        <v>20</v>
      </c>
      <c r="C569" s="11" t="s">
        <v>21</v>
      </c>
      <c r="D569" s="13">
        <v>0.0</v>
      </c>
      <c r="E569" s="13">
        <v>4.110800424E7</v>
      </c>
      <c r="F569" s="13"/>
      <c r="G569" s="13" t="str">
        <f>VLOOKUP(A569,[1]Hoja1!$B$1:$F$126,3,0)</f>
        <v>#ERROR!</v>
      </c>
      <c r="H569" s="13" t="str">
        <f>VLOOKUP(A569,[1]Hoja1!$B$1:$F$126,2,0)</f>
        <v>#ERROR!</v>
      </c>
      <c r="I569" s="13" t="str">
        <f t="shared" ref="I569:I573" si="818">+G569/11</f>
        <v>#ERROR!</v>
      </c>
      <c r="J569" s="13" t="str">
        <f t="shared" ref="J569:J573" si="819">+F569*I569</f>
        <v>#ERROR!</v>
      </c>
      <c r="K569" s="13" t="str">
        <f t="shared" ref="K569:K573" si="820">+D569-P569</f>
        <v>#ERROR!</v>
      </c>
      <c r="L569" s="13" t="str">
        <f>VLOOKUP(A569,[1]Hoja1!$B$1:$F$126,5,0)</f>
        <v>#ERROR!</v>
      </c>
      <c r="M569" s="11" t="str">
        <f>VLOOKUP(A569,[1]Hoja1!$B$1:$F$126,4,0)</f>
        <v>#ERROR!</v>
      </c>
      <c r="N569" s="13"/>
      <c r="O569" s="13" t="str">
        <f t="shared" ref="O569:O573" si="821">+D569-J569</f>
        <v>#ERROR!</v>
      </c>
      <c r="P569" s="11" t="str">
        <f t="shared" ref="P569:P573" si="822">+ROUND(O569,0)</f>
        <v>#ERROR!</v>
      </c>
      <c r="Q569" s="13" t="str">
        <f t="shared" ref="Q569:Q573" si="823">+K569+P569</f>
        <v>#ERROR!</v>
      </c>
      <c r="R569" s="11"/>
      <c r="S569" s="11" t="str">
        <f t="shared" ref="S569:S573" si="824">+P569</f>
        <v>#ERROR!</v>
      </c>
    </row>
    <row r="570" ht="15.75" customHeight="1" outlineLevel="2">
      <c r="A570" s="11" t="s">
        <v>231</v>
      </c>
      <c r="B570" s="12" t="s">
        <v>46</v>
      </c>
      <c r="C570" s="11" t="s">
        <v>47</v>
      </c>
      <c r="D570" s="13">
        <v>0.0</v>
      </c>
      <c r="E570" s="13">
        <v>326066.77</v>
      </c>
      <c r="F570" s="13"/>
      <c r="G570" s="13" t="str">
        <f>VLOOKUP(A570,[1]Hoja1!$B$1:$F$126,3,0)</f>
        <v>#ERROR!</v>
      </c>
      <c r="H570" s="13" t="str">
        <f>VLOOKUP(A570,[1]Hoja1!$B$1:$F$126,2,0)</f>
        <v>#ERROR!</v>
      </c>
      <c r="I570" s="13" t="str">
        <f t="shared" si="818"/>
        <v>#ERROR!</v>
      </c>
      <c r="J570" s="13" t="str">
        <f t="shared" si="819"/>
        <v>#ERROR!</v>
      </c>
      <c r="K570" s="13" t="str">
        <f t="shared" si="820"/>
        <v>#ERROR!</v>
      </c>
      <c r="L570" s="13" t="str">
        <f>VLOOKUP(A570,[1]Hoja1!$B$1:$F$126,5,0)</f>
        <v>#ERROR!</v>
      </c>
      <c r="M570" s="11" t="str">
        <f>VLOOKUP(A570,[1]Hoja1!$B$1:$F$126,4,0)</f>
        <v>#ERROR!</v>
      </c>
      <c r="N570" s="13"/>
      <c r="O570" s="13" t="str">
        <f t="shared" si="821"/>
        <v>#ERROR!</v>
      </c>
      <c r="P570" s="11" t="str">
        <f t="shared" si="822"/>
        <v>#ERROR!</v>
      </c>
      <c r="Q570" s="13" t="str">
        <f t="shared" si="823"/>
        <v>#ERROR!</v>
      </c>
      <c r="R570" s="11"/>
      <c r="S570" s="11" t="str">
        <f t="shared" si="824"/>
        <v>#ERROR!</v>
      </c>
    </row>
    <row r="571" ht="15.75" customHeight="1" outlineLevel="2">
      <c r="A571" s="11" t="s">
        <v>231</v>
      </c>
      <c r="B571" s="12" t="s">
        <v>30</v>
      </c>
      <c r="C571" s="11" t="s">
        <v>31</v>
      </c>
      <c r="D571" s="13">
        <v>0.0</v>
      </c>
      <c r="E571" s="13">
        <v>62107.71</v>
      </c>
      <c r="F571" s="13"/>
      <c r="G571" s="13" t="str">
        <f>VLOOKUP(A571,[1]Hoja1!$B$1:$F$126,3,0)</f>
        <v>#ERROR!</v>
      </c>
      <c r="H571" s="13" t="str">
        <f>VLOOKUP(A571,[1]Hoja1!$B$1:$F$126,2,0)</f>
        <v>#ERROR!</v>
      </c>
      <c r="I571" s="13" t="str">
        <f t="shared" si="818"/>
        <v>#ERROR!</v>
      </c>
      <c r="J571" s="13" t="str">
        <f t="shared" si="819"/>
        <v>#ERROR!</v>
      </c>
      <c r="K571" s="13" t="str">
        <f t="shared" si="820"/>
        <v>#ERROR!</v>
      </c>
      <c r="L571" s="13" t="str">
        <f>VLOOKUP(A571,[1]Hoja1!$B$1:$F$126,5,0)</f>
        <v>#ERROR!</v>
      </c>
      <c r="M571" s="11" t="str">
        <f>VLOOKUP(A571,[1]Hoja1!$B$1:$F$126,4,0)</f>
        <v>#ERROR!</v>
      </c>
      <c r="N571" s="13"/>
      <c r="O571" s="13" t="str">
        <f t="shared" si="821"/>
        <v>#ERROR!</v>
      </c>
      <c r="P571" s="11" t="str">
        <f t="shared" si="822"/>
        <v>#ERROR!</v>
      </c>
      <c r="Q571" s="13" t="str">
        <f t="shared" si="823"/>
        <v>#ERROR!</v>
      </c>
      <c r="R571" s="11"/>
      <c r="S571" s="11" t="str">
        <f t="shared" si="824"/>
        <v>#ERROR!</v>
      </c>
    </row>
    <row r="572" ht="15.75" customHeight="1" outlineLevel="2">
      <c r="A572" s="11" t="s">
        <v>231</v>
      </c>
      <c r="B572" s="12" t="s">
        <v>32</v>
      </c>
      <c r="C572" s="11" t="s">
        <v>33</v>
      </c>
      <c r="D572" s="13">
        <v>0.0</v>
      </c>
      <c r="E572" s="13">
        <v>96333.19</v>
      </c>
      <c r="F572" s="13"/>
      <c r="G572" s="13" t="str">
        <f>VLOOKUP(A572,[1]Hoja1!$B$1:$F$126,3,0)</f>
        <v>#ERROR!</v>
      </c>
      <c r="H572" s="13" t="str">
        <f>VLOOKUP(A572,[1]Hoja1!$B$1:$F$126,2,0)</f>
        <v>#ERROR!</v>
      </c>
      <c r="I572" s="13" t="str">
        <f t="shared" si="818"/>
        <v>#ERROR!</v>
      </c>
      <c r="J572" s="13" t="str">
        <f t="shared" si="819"/>
        <v>#ERROR!</v>
      </c>
      <c r="K572" s="13" t="str">
        <f t="shared" si="820"/>
        <v>#ERROR!</v>
      </c>
      <c r="L572" s="13" t="str">
        <f>VLOOKUP(A572,[1]Hoja1!$B$1:$F$126,5,0)</f>
        <v>#ERROR!</v>
      </c>
      <c r="M572" s="11" t="str">
        <f>VLOOKUP(A572,[1]Hoja1!$B$1:$F$126,4,0)</f>
        <v>#ERROR!</v>
      </c>
      <c r="N572" s="13"/>
      <c r="O572" s="13" t="str">
        <f t="shared" si="821"/>
        <v>#ERROR!</v>
      </c>
      <c r="P572" s="11" t="str">
        <f t="shared" si="822"/>
        <v>#ERROR!</v>
      </c>
      <c r="Q572" s="13" t="str">
        <f t="shared" si="823"/>
        <v>#ERROR!</v>
      </c>
      <c r="R572" s="11"/>
      <c r="S572" s="11" t="str">
        <f t="shared" si="824"/>
        <v>#ERROR!</v>
      </c>
    </row>
    <row r="573" ht="15.75" customHeight="1" outlineLevel="2">
      <c r="A573" s="11" t="s">
        <v>231</v>
      </c>
      <c r="B573" s="12" t="s">
        <v>42</v>
      </c>
      <c r="C573" s="11" t="s">
        <v>43</v>
      </c>
      <c r="D573" s="13">
        <v>0.0</v>
      </c>
      <c r="E573" s="13">
        <v>99543.09</v>
      </c>
      <c r="F573" s="13"/>
      <c r="G573" s="13" t="str">
        <f>VLOOKUP(A573,[1]Hoja1!$B$1:$F$126,3,0)</f>
        <v>#ERROR!</v>
      </c>
      <c r="H573" s="13" t="str">
        <f>VLOOKUP(A573,[1]Hoja1!$B$1:$F$126,2,0)</f>
        <v>#ERROR!</v>
      </c>
      <c r="I573" s="13" t="str">
        <f t="shared" si="818"/>
        <v>#ERROR!</v>
      </c>
      <c r="J573" s="13" t="str">
        <f t="shared" si="819"/>
        <v>#ERROR!</v>
      </c>
      <c r="K573" s="13" t="str">
        <f t="shared" si="820"/>
        <v>#ERROR!</v>
      </c>
      <c r="L573" s="13" t="str">
        <f>VLOOKUP(A573,[1]Hoja1!$B$1:$F$126,5,0)</f>
        <v>#ERROR!</v>
      </c>
      <c r="M573" s="11" t="str">
        <f>VLOOKUP(A573,[1]Hoja1!$B$1:$F$126,4,0)</f>
        <v>#ERROR!</v>
      </c>
      <c r="N573" s="13"/>
      <c r="O573" s="13" t="str">
        <f t="shared" si="821"/>
        <v>#ERROR!</v>
      </c>
      <c r="P573" s="11" t="str">
        <f t="shared" si="822"/>
        <v>#ERROR!</v>
      </c>
      <c r="Q573" s="13" t="str">
        <f t="shared" si="823"/>
        <v>#ERROR!</v>
      </c>
      <c r="R573" s="11"/>
      <c r="S573" s="11" t="str">
        <f t="shared" si="824"/>
        <v>#ERROR!</v>
      </c>
    </row>
    <row r="574" ht="15.75" customHeight="1" outlineLevel="1">
      <c r="A574" s="14" t="s">
        <v>232</v>
      </c>
      <c r="B574" s="12"/>
      <c r="C574" s="11"/>
      <c r="D574" s="13">
        <f t="shared" ref="D574:F574" si="825">SUBTOTAL(9,D569:D573)</f>
        <v>0</v>
      </c>
      <c r="E574" s="13">
        <f t="shared" si="825"/>
        <v>41692055</v>
      </c>
      <c r="F574" s="13">
        <f t="shared" si="825"/>
        <v>0</v>
      </c>
      <c r="G574" s="13"/>
      <c r="H574" s="13"/>
      <c r="I574" s="13"/>
      <c r="J574" s="13" t="str">
        <f t="shared" ref="J574:L574" si="826">SUBTOTAL(9,J569:J573)</f>
        <v>#ERROR!</v>
      </c>
      <c r="K574" s="13" t="str">
        <f t="shared" si="826"/>
        <v>#ERROR!</v>
      </c>
      <c r="L574" s="13" t="str">
        <f t="shared" si="826"/>
        <v>#ERROR!</v>
      </c>
      <c r="M574" s="11"/>
      <c r="N574" s="13"/>
      <c r="O574" s="13" t="str">
        <f t="shared" ref="O574:Q574" si="827">SUBTOTAL(9,O569:O573)</f>
        <v>#ERROR!</v>
      </c>
      <c r="P574" s="11" t="str">
        <f t="shared" si="827"/>
        <v>#ERROR!</v>
      </c>
      <c r="Q574" s="13" t="str">
        <f t="shared" si="827"/>
        <v>#ERROR!</v>
      </c>
      <c r="R574" s="11"/>
      <c r="S574" s="11" t="str">
        <f>SUBTOTAL(9,S569:S573)</f>
        <v>#ERROR!</v>
      </c>
    </row>
    <row r="575" ht="15.75" customHeight="1" outlineLevel="2">
      <c r="A575" s="11" t="s">
        <v>233</v>
      </c>
      <c r="B575" s="12" t="s">
        <v>20</v>
      </c>
      <c r="C575" s="11" t="s">
        <v>21</v>
      </c>
      <c r="D575" s="13">
        <v>2.445892053E7</v>
      </c>
      <c r="E575" s="13">
        <v>2214991.99</v>
      </c>
      <c r="F575" s="13">
        <f>+D575/D581</f>
        <v>0.4914612975</v>
      </c>
      <c r="G575" s="13" t="str">
        <f>VLOOKUP(A575,[1]Hoja1!$B$1:$F$126,3,0)</f>
        <v>#ERROR!</v>
      </c>
      <c r="H575" s="13" t="str">
        <f>VLOOKUP(A575,[1]Hoja1!$B$1:$F$126,2,0)</f>
        <v>#ERROR!</v>
      </c>
      <c r="I575" s="13" t="str">
        <f t="shared" ref="I575:I580" si="828">+G575/11</f>
        <v>#ERROR!</v>
      </c>
      <c r="J575" s="13" t="str">
        <f t="shared" ref="J575:J580" si="829">+F575*I575</f>
        <v>#ERROR!</v>
      </c>
      <c r="K575" s="13">
        <v>0.0</v>
      </c>
      <c r="L575" s="13" t="str">
        <f>VLOOKUP(A575,[1]Hoja1!$B$1:$F$126,5,0)</f>
        <v>#ERROR!</v>
      </c>
      <c r="M575" s="11" t="str">
        <f>VLOOKUP(A575,[1]Hoja1!$B$1:$F$126,4,0)</f>
        <v>#ERROR!</v>
      </c>
      <c r="N575" s="13"/>
      <c r="O575" s="13" t="str">
        <f t="shared" ref="O575:O580" si="830">+D575-J575</f>
        <v>#ERROR!</v>
      </c>
      <c r="P575" s="11" t="str">
        <f>+ROUND(O575,0)</f>
        <v>#ERROR!</v>
      </c>
      <c r="Q575" s="13" t="str">
        <f>+K575+P575</f>
        <v>#ERROR!</v>
      </c>
      <c r="R575" s="11"/>
      <c r="S575" s="11" t="str">
        <f t="shared" ref="S575:S580" si="831">+P575</f>
        <v>#ERROR!</v>
      </c>
    </row>
    <row r="576" ht="15.75" customHeight="1" outlineLevel="2">
      <c r="A576" s="11" t="s">
        <v>233</v>
      </c>
      <c r="B576" s="12" t="s">
        <v>22</v>
      </c>
      <c r="C576" s="11" t="s">
        <v>23</v>
      </c>
      <c r="D576" s="13">
        <v>51042.45</v>
      </c>
      <c r="E576" s="13">
        <v>4622.39</v>
      </c>
      <c r="F576" s="13">
        <f>+D576/D581</f>
        <v>0.001025613075</v>
      </c>
      <c r="G576" s="13" t="str">
        <f>VLOOKUP(A576,[1]Hoja1!$B$1:$F$126,3,0)</f>
        <v>#ERROR!</v>
      </c>
      <c r="H576" s="13" t="str">
        <f>VLOOKUP(A576,[1]Hoja1!$B$1:$F$126,2,0)</f>
        <v>#ERROR!</v>
      </c>
      <c r="I576" s="13" t="str">
        <f t="shared" si="828"/>
        <v>#ERROR!</v>
      </c>
      <c r="J576" s="13" t="str">
        <f t="shared" si="829"/>
        <v>#ERROR!</v>
      </c>
      <c r="K576" s="13">
        <v>0.0</v>
      </c>
      <c r="L576" s="13" t="str">
        <f>VLOOKUP(A576,[1]Hoja1!$B$1:$F$126,5,0)</f>
        <v>#ERROR!</v>
      </c>
      <c r="M576" s="11" t="str">
        <f>VLOOKUP(A576,[1]Hoja1!$B$1:$F$126,4,0)</f>
        <v>#ERROR!</v>
      </c>
      <c r="N576" s="13"/>
      <c r="O576" s="13" t="str">
        <f t="shared" si="830"/>
        <v>#ERROR!</v>
      </c>
      <c r="P576" s="11"/>
      <c r="Q576" s="13" t="str">
        <f t="shared" ref="Q576:Q579" si="832">+K576+R576</f>
        <v>#ERROR!</v>
      </c>
      <c r="R576" s="11" t="str">
        <f t="shared" ref="R576:R579" si="833">+ROUND(O576,0)</f>
        <v>#ERROR!</v>
      </c>
      <c r="S576" s="11" t="str">
        <f t="shared" si="831"/>
        <v/>
      </c>
    </row>
    <row r="577" ht="15.75" customHeight="1" outlineLevel="2">
      <c r="A577" s="11" t="s">
        <v>233</v>
      </c>
      <c r="B577" s="12" t="s">
        <v>32</v>
      </c>
      <c r="C577" s="11" t="s">
        <v>33</v>
      </c>
      <c r="D577" s="13">
        <v>15618.23</v>
      </c>
      <c r="E577" s="13">
        <v>1414.38</v>
      </c>
      <c r="F577" s="13">
        <f>+D577/D581</f>
        <v>0.0003138223361</v>
      </c>
      <c r="G577" s="13" t="str">
        <f>VLOOKUP(A577,[1]Hoja1!$B$1:$F$126,3,0)</f>
        <v>#ERROR!</v>
      </c>
      <c r="H577" s="13" t="str">
        <f>VLOOKUP(A577,[1]Hoja1!$B$1:$F$126,2,0)</f>
        <v>#ERROR!</v>
      </c>
      <c r="I577" s="13" t="str">
        <f t="shared" si="828"/>
        <v>#ERROR!</v>
      </c>
      <c r="J577" s="13" t="str">
        <f t="shared" si="829"/>
        <v>#ERROR!</v>
      </c>
      <c r="K577" s="13">
        <v>0.0</v>
      </c>
      <c r="L577" s="13" t="str">
        <f>VLOOKUP(A577,[1]Hoja1!$B$1:$F$126,5,0)</f>
        <v>#ERROR!</v>
      </c>
      <c r="M577" s="11" t="str">
        <f>VLOOKUP(A577,[1]Hoja1!$B$1:$F$126,4,0)</f>
        <v>#ERROR!</v>
      </c>
      <c r="N577" s="13"/>
      <c r="O577" s="13" t="str">
        <f t="shared" si="830"/>
        <v>#ERROR!</v>
      </c>
      <c r="P577" s="11"/>
      <c r="Q577" s="13" t="str">
        <f t="shared" si="832"/>
        <v>#ERROR!</v>
      </c>
      <c r="R577" s="11" t="str">
        <f t="shared" si="833"/>
        <v>#ERROR!</v>
      </c>
      <c r="S577" s="11" t="str">
        <f t="shared" si="831"/>
        <v/>
      </c>
    </row>
    <row r="578" ht="15.75" customHeight="1" outlineLevel="2">
      <c r="A578" s="11" t="s">
        <v>233</v>
      </c>
      <c r="B578" s="12" t="s">
        <v>34</v>
      </c>
      <c r="C578" s="11" t="s">
        <v>35</v>
      </c>
      <c r="D578" s="13">
        <v>4558.43</v>
      </c>
      <c r="E578" s="13">
        <v>412.81</v>
      </c>
      <c r="F578" s="13">
        <f>+D578/D581</f>
        <v>0.00009159406358</v>
      </c>
      <c r="G578" s="13" t="str">
        <f>VLOOKUP(A578,[1]Hoja1!$B$1:$F$126,3,0)</f>
        <v>#ERROR!</v>
      </c>
      <c r="H578" s="13" t="str">
        <f>VLOOKUP(A578,[1]Hoja1!$B$1:$F$126,2,0)</f>
        <v>#ERROR!</v>
      </c>
      <c r="I578" s="13" t="str">
        <f t="shared" si="828"/>
        <v>#ERROR!</v>
      </c>
      <c r="J578" s="13" t="str">
        <f t="shared" si="829"/>
        <v>#ERROR!</v>
      </c>
      <c r="K578" s="13">
        <v>0.0</v>
      </c>
      <c r="L578" s="13" t="str">
        <f>VLOOKUP(A578,[1]Hoja1!$B$1:$F$126,5,0)</f>
        <v>#ERROR!</v>
      </c>
      <c r="M578" s="11" t="str">
        <f>VLOOKUP(A578,[1]Hoja1!$B$1:$F$126,4,0)</f>
        <v>#ERROR!</v>
      </c>
      <c r="N578" s="13"/>
      <c r="O578" s="13" t="str">
        <f t="shared" si="830"/>
        <v>#ERROR!</v>
      </c>
      <c r="P578" s="11"/>
      <c r="Q578" s="13" t="str">
        <f t="shared" si="832"/>
        <v>#ERROR!</v>
      </c>
      <c r="R578" s="11" t="str">
        <f t="shared" si="833"/>
        <v>#ERROR!</v>
      </c>
      <c r="S578" s="11" t="str">
        <f t="shared" si="831"/>
        <v/>
      </c>
    </row>
    <row r="579" ht="15.75" customHeight="1" outlineLevel="2">
      <c r="A579" s="11" t="s">
        <v>233</v>
      </c>
      <c r="B579" s="12" t="s">
        <v>42</v>
      </c>
      <c r="C579" s="11" t="s">
        <v>43</v>
      </c>
      <c r="D579" s="13">
        <v>3404.76</v>
      </c>
      <c r="E579" s="13">
        <v>308.33</v>
      </c>
      <c r="F579" s="13">
        <f>+D579/D581</f>
        <v>0.00006841298516</v>
      </c>
      <c r="G579" s="13" t="str">
        <f>VLOOKUP(A579,[1]Hoja1!$B$1:$F$126,3,0)</f>
        <v>#ERROR!</v>
      </c>
      <c r="H579" s="13" t="str">
        <f>VLOOKUP(A579,[1]Hoja1!$B$1:$F$126,2,0)</f>
        <v>#ERROR!</v>
      </c>
      <c r="I579" s="13" t="str">
        <f t="shared" si="828"/>
        <v>#ERROR!</v>
      </c>
      <c r="J579" s="13" t="str">
        <f t="shared" si="829"/>
        <v>#ERROR!</v>
      </c>
      <c r="K579" s="13">
        <v>0.0</v>
      </c>
      <c r="L579" s="13" t="str">
        <f>VLOOKUP(A579,[1]Hoja1!$B$1:$F$126,5,0)</f>
        <v>#ERROR!</v>
      </c>
      <c r="M579" s="11" t="str">
        <f>VLOOKUP(A579,[1]Hoja1!$B$1:$F$126,4,0)</f>
        <v>#ERROR!</v>
      </c>
      <c r="N579" s="13"/>
      <c r="O579" s="13" t="str">
        <f t="shared" si="830"/>
        <v>#ERROR!</v>
      </c>
      <c r="P579" s="11"/>
      <c r="Q579" s="13" t="str">
        <f t="shared" si="832"/>
        <v>#ERROR!</v>
      </c>
      <c r="R579" s="11" t="str">
        <f t="shared" si="833"/>
        <v>#ERROR!</v>
      </c>
      <c r="S579" s="11" t="str">
        <f t="shared" si="831"/>
        <v/>
      </c>
    </row>
    <row r="580" ht="15.75" customHeight="1" outlineLevel="2">
      <c r="A580" s="11" t="s">
        <v>233</v>
      </c>
      <c r="B580" s="12" t="s">
        <v>60</v>
      </c>
      <c r="C580" s="11" t="s">
        <v>61</v>
      </c>
      <c r="D580" s="13">
        <v>2.52342006E7</v>
      </c>
      <c r="E580" s="13">
        <v>2285201.1</v>
      </c>
      <c r="F580" s="13">
        <f>+D580/D581</f>
        <v>0.5070392601</v>
      </c>
      <c r="G580" s="13" t="str">
        <f>VLOOKUP(A580,[1]Hoja1!$B$1:$F$126,3,0)</f>
        <v>#ERROR!</v>
      </c>
      <c r="H580" s="13" t="str">
        <f>VLOOKUP(A580,[1]Hoja1!$B$1:$F$126,2,0)</f>
        <v>#ERROR!</v>
      </c>
      <c r="I580" s="13" t="str">
        <f t="shared" si="828"/>
        <v>#ERROR!</v>
      </c>
      <c r="J580" s="13" t="str">
        <f t="shared" si="829"/>
        <v>#ERROR!</v>
      </c>
      <c r="K580" s="13">
        <v>0.0</v>
      </c>
      <c r="L580" s="13" t="str">
        <f>VLOOKUP(A580,[1]Hoja1!$B$1:$F$126,5,0)</f>
        <v>#ERROR!</v>
      </c>
      <c r="M580" s="11" t="str">
        <f>VLOOKUP(A580,[1]Hoja1!$B$1:$F$126,4,0)</f>
        <v>#ERROR!</v>
      </c>
      <c r="N580" s="13"/>
      <c r="O580" s="13" t="str">
        <f t="shared" si="830"/>
        <v>#ERROR!</v>
      </c>
      <c r="P580" s="11" t="str">
        <f>+ROUND(O580,0)</f>
        <v>#ERROR!</v>
      </c>
      <c r="Q580" s="13" t="str">
        <f>+K580+P580</f>
        <v>#ERROR!</v>
      </c>
      <c r="R580" s="11"/>
      <c r="S580" s="11" t="str">
        <f t="shared" si="831"/>
        <v>#ERROR!</v>
      </c>
    </row>
    <row r="581" ht="15.75" customHeight="1" outlineLevel="1">
      <c r="A581" s="14" t="s">
        <v>234</v>
      </c>
      <c r="B581" s="12"/>
      <c r="C581" s="11"/>
      <c r="D581" s="13">
        <f t="shared" ref="D581:F581" si="834">SUBTOTAL(9,D575:D580)</f>
        <v>49767745</v>
      </c>
      <c r="E581" s="13">
        <f t="shared" si="834"/>
        <v>4506951</v>
      </c>
      <c r="F581" s="13">
        <f t="shared" si="834"/>
        <v>1</v>
      </c>
      <c r="G581" s="13"/>
      <c r="H581" s="13"/>
      <c r="I581" s="13"/>
      <c r="J581" s="13" t="str">
        <f>SUBTOTAL(9,J575:J580)</f>
        <v>#ERROR!</v>
      </c>
      <c r="K581" s="13">
        <v>0.0</v>
      </c>
      <c r="L581" s="13" t="str">
        <f>SUBTOTAL(9,L575:L580)</f>
        <v>#ERROR!</v>
      </c>
      <c r="M581" s="11"/>
      <c r="N581" s="13"/>
      <c r="O581" s="13" t="str">
        <f t="shared" ref="O581:Q581" si="835">SUBTOTAL(9,O575:O580)</f>
        <v>#ERROR!</v>
      </c>
      <c r="P581" s="11" t="str">
        <f t="shared" si="835"/>
        <v>#ERROR!</v>
      </c>
      <c r="Q581" s="13" t="str">
        <f t="shared" si="835"/>
        <v>#ERROR!</v>
      </c>
      <c r="R581" s="11"/>
      <c r="S581" s="11" t="str">
        <f>SUBTOTAL(9,S575:S580)</f>
        <v>#ERROR!</v>
      </c>
    </row>
    <row r="582" ht="15.75" customHeight="1" outlineLevel="2">
      <c r="A582" s="11" t="s">
        <v>235</v>
      </c>
      <c r="B582" s="12" t="s">
        <v>20</v>
      </c>
      <c r="C582" s="11" t="s">
        <v>21</v>
      </c>
      <c r="D582" s="13">
        <v>1.160493657E7</v>
      </c>
      <c r="E582" s="13">
        <v>1230474.92</v>
      </c>
      <c r="F582" s="13">
        <f>+D582/D586</f>
        <v>0.7697150314</v>
      </c>
      <c r="G582" s="13" t="str">
        <f>VLOOKUP(A582,[1]Hoja1!$B$1:$F$126,3,0)</f>
        <v>#ERROR!</v>
      </c>
      <c r="H582" s="13" t="str">
        <f>VLOOKUP(A582,[1]Hoja1!$B$1:$F$126,2,0)</f>
        <v>#ERROR!</v>
      </c>
      <c r="I582" s="13" t="str">
        <f t="shared" ref="I582:I585" si="836">+G582/11</f>
        <v>#ERROR!</v>
      </c>
      <c r="J582" s="13" t="str">
        <f t="shared" ref="J582:J585" si="837">+F582*I582</f>
        <v>#ERROR!</v>
      </c>
      <c r="K582" s="13">
        <v>0.0</v>
      </c>
      <c r="L582" s="13" t="str">
        <f>VLOOKUP(A582,[1]Hoja1!$B$1:$F$126,5,0)</f>
        <v>#ERROR!</v>
      </c>
      <c r="M582" s="11" t="str">
        <f>VLOOKUP(A582,[1]Hoja1!$B$1:$F$126,4,0)</f>
        <v>#ERROR!</v>
      </c>
      <c r="N582" s="13"/>
      <c r="O582" s="13" t="str">
        <f t="shared" ref="O582:O585" si="838">+D582-J582</f>
        <v>#ERROR!</v>
      </c>
      <c r="P582" s="11" t="str">
        <f t="shared" ref="P582:P583" si="839">+ROUND(O582,0)</f>
        <v>#ERROR!</v>
      </c>
      <c r="Q582" s="13" t="str">
        <f t="shared" ref="Q582:Q583" si="840">+K582+P582</f>
        <v>#ERROR!</v>
      </c>
      <c r="R582" s="11"/>
      <c r="S582" s="11" t="str">
        <f t="shared" ref="S582:S585" si="841">+P582</f>
        <v>#ERROR!</v>
      </c>
    </row>
    <row r="583" ht="15.75" customHeight="1" outlineLevel="2">
      <c r="A583" s="11" t="s">
        <v>235</v>
      </c>
      <c r="B583" s="12" t="s">
        <v>46</v>
      </c>
      <c r="C583" s="11" t="s">
        <v>47</v>
      </c>
      <c r="D583" s="13">
        <v>3348329.91</v>
      </c>
      <c r="E583" s="13">
        <v>355024.43</v>
      </c>
      <c r="F583" s="13">
        <f>+D583/D586</f>
        <v>0.2220830632</v>
      </c>
      <c r="G583" s="13" t="str">
        <f>VLOOKUP(A583,[1]Hoja1!$B$1:$F$126,3,0)</f>
        <v>#ERROR!</v>
      </c>
      <c r="H583" s="13" t="str">
        <f>VLOOKUP(A583,[1]Hoja1!$B$1:$F$126,2,0)</f>
        <v>#ERROR!</v>
      </c>
      <c r="I583" s="13" t="str">
        <f t="shared" si="836"/>
        <v>#ERROR!</v>
      </c>
      <c r="J583" s="13" t="str">
        <f t="shared" si="837"/>
        <v>#ERROR!</v>
      </c>
      <c r="K583" s="13">
        <v>0.0</v>
      </c>
      <c r="L583" s="13" t="str">
        <f>VLOOKUP(A583,[1]Hoja1!$B$1:$F$126,5,0)</f>
        <v>#ERROR!</v>
      </c>
      <c r="M583" s="11" t="str">
        <f>VLOOKUP(A583,[1]Hoja1!$B$1:$F$126,4,0)</f>
        <v>#ERROR!</v>
      </c>
      <c r="N583" s="13"/>
      <c r="O583" s="13" t="str">
        <f t="shared" si="838"/>
        <v>#ERROR!</v>
      </c>
      <c r="P583" s="11" t="str">
        <f t="shared" si="839"/>
        <v>#ERROR!</v>
      </c>
      <c r="Q583" s="13" t="str">
        <f t="shared" si="840"/>
        <v>#ERROR!</v>
      </c>
      <c r="R583" s="11"/>
      <c r="S583" s="11" t="str">
        <f t="shared" si="841"/>
        <v>#ERROR!</v>
      </c>
    </row>
    <row r="584" ht="15.75" customHeight="1" outlineLevel="2">
      <c r="A584" s="11" t="s">
        <v>235</v>
      </c>
      <c r="B584" s="12" t="s">
        <v>32</v>
      </c>
      <c r="C584" s="11" t="s">
        <v>33</v>
      </c>
      <c r="D584" s="13">
        <v>80279.23</v>
      </c>
      <c r="E584" s="13">
        <v>8512.03</v>
      </c>
      <c r="F584" s="13">
        <f>+D584/D586</f>
        <v>0.005324641774</v>
      </c>
      <c r="G584" s="13" t="str">
        <f>VLOOKUP(A584,[1]Hoja1!$B$1:$F$126,3,0)</f>
        <v>#ERROR!</v>
      </c>
      <c r="H584" s="13" t="str">
        <f>VLOOKUP(A584,[1]Hoja1!$B$1:$F$126,2,0)</f>
        <v>#ERROR!</v>
      </c>
      <c r="I584" s="13" t="str">
        <f t="shared" si="836"/>
        <v>#ERROR!</v>
      </c>
      <c r="J584" s="13" t="str">
        <f t="shared" si="837"/>
        <v>#ERROR!</v>
      </c>
      <c r="K584" s="13">
        <v>0.0</v>
      </c>
      <c r="L584" s="13" t="str">
        <f>VLOOKUP(A584,[1]Hoja1!$B$1:$F$126,5,0)</f>
        <v>#ERROR!</v>
      </c>
      <c r="M584" s="11" t="str">
        <f>VLOOKUP(A584,[1]Hoja1!$B$1:$F$126,4,0)</f>
        <v>#ERROR!</v>
      </c>
      <c r="N584" s="13"/>
      <c r="O584" s="13" t="str">
        <f t="shared" si="838"/>
        <v>#ERROR!</v>
      </c>
      <c r="P584" s="11"/>
      <c r="Q584" s="13" t="str">
        <f t="shared" ref="Q584:Q585" si="842">+K584+R584</f>
        <v>#ERROR!</v>
      </c>
      <c r="R584" s="11" t="str">
        <f t="shared" ref="R584:R585" si="843">+ROUND(O584,0)</f>
        <v>#ERROR!</v>
      </c>
      <c r="S584" s="11" t="str">
        <f t="shared" si="841"/>
        <v/>
      </c>
    </row>
    <row r="585" ht="15.75" customHeight="1" outlineLevel="2">
      <c r="A585" s="11" t="s">
        <v>235</v>
      </c>
      <c r="B585" s="12" t="s">
        <v>42</v>
      </c>
      <c r="C585" s="11" t="s">
        <v>43</v>
      </c>
      <c r="D585" s="13">
        <v>43380.29</v>
      </c>
      <c r="E585" s="13">
        <v>4599.62</v>
      </c>
      <c r="F585" s="13">
        <f>+D585/D586</f>
        <v>0.002877263575</v>
      </c>
      <c r="G585" s="13" t="str">
        <f>VLOOKUP(A585,[1]Hoja1!$B$1:$F$126,3,0)</f>
        <v>#ERROR!</v>
      </c>
      <c r="H585" s="13" t="str">
        <f>VLOOKUP(A585,[1]Hoja1!$B$1:$F$126,2,0)</f>
        <v>#ERROR!</v>
      </c>
      <c r="I585" s="13" t="str">
        <f t="shared" si="836"/>
        <v>#ERROR!</v>
      </c>
      <c r="J585" s="13" t="str">
        <f t="shared" si="837"/>
        <v>#ERROR!</v>
      </c>
      <c r="K585" s="13">
        <v>0.0</v>
      </c>
      <c r="L585" s="13" t="str">
        <f>VLOOKUP(A585,[1]Hoja1!$B$1:$F$126,5,0)</f>
        <v>#ERROR!</v>
      </c>
      <c r="M585" s="11" t="str">
        <f>VLOOKUP(A585,[1]Hoja1!$B$1:$F$126,4,0)</f>
        <v>#ERROR!</v>
      </c>
      <c r="N585" s="13"/>
      <c r="O585" s="13" t="str">
        <f t="shared" si="838"/>
        <v>#ERROR!</v>
      </c>
      <c r="P585" s="11"/>
      <c r="Q585" s="13" t="str">
        <f t="shared" si="842"/>
        <v>#ERROR!</v>
      </c>
      <c r="R585" s="11" t="str">
        <f t="shared" si="843"/>
        <v>#ERROR!</v>
      </c>
      <c r="S585" s="11" t="str">
        <f t="shared" si="841"/>
        <v/>
      </c>
    </row>
    <row r="586" ht="15.75" customHeight="1" outlineLevel="1">
      <c r="A586" s="14" t="s">
        <v>236</v>
      </c>
      <c r="B586" s="12"/>
      <c r="C586" s="11"/>
      <c r="D586" s="13">
        <f t="shared" ref="D586:F586" si="844">SUBTOTAL(9,D582:D585)</f>
        <v>15076926</v>
      </c>
      <c r="E586" s="13">
        <f t="shared" si="844"/>
        <v>1598611</v>
      </c>
      <c r="F586" s="13">
        <f t="shared" si="844"/>
        <v>1</v>
      </c>
      <c r="G586" s="13"/>
      <c r="H586" s="13"/>
      <c r="I586" s="13"/>
      <c r="J586" s="13" t="str">
        <f>SUBTOTAL(9,J582:J585)</f>
        <v>#ERROR!</v>
      </c>
      <c r="K586" s="13">
        <v>0.0</v>
      </c>
      <c r="L586" s="13" t="str">
        <f>SUBTOTAL(9,L582:L585)</f>
        <v>#ERROR!</v>
      </c>
      <c r="M586" s="11"/>
      <c r="N586" s="13"/>
      <c r="O586" s="13" t="str">
        <f t="shared" ref="O586:Q586" si="845">SUBTOTAL(9,O582:O585)</f>
        <v>#ERROR!</v>
      </c>
      <c r="P586" s="11" t="str">
        <f t="shared" si="845"/>
        <v>#ERROR!</v>
      </c>
      <c r="Q586" s="13" t="str">
        <f t="shared" si="845"/>
        <v>#ERROR!</v>
      </c>
      <c r="R586" s="11"/>
      <c r="S586" s="11" t="str">
        <f>SUBTOTAL(9,S582:S585)</f>
        <v>#ERROR!</v>
      </c>
    </row>
    <row r="587" ht="15.75" customHeight="1" outlineLevel="2">
      <c r="A587" s="11" t="s">
        <v>237</v>
      </c>
      <c r="B587" s="12" t="s">
        <v>20</v>
      </c>
      <c r="C587" s="11" t="s">
        <v>21</v>
      </c>
      <c r="D587" s="13">
        <v>0.0</v>
      </c>
      <c r="E587" s="13">
        <v>2137292.63</v>
      </c>
      <c r="F587" s="13"/>
      <c r="G587" s="13" t="str">
        <f>VLOOKUP(A587,[1]Hoja1!$B$1:$F$126,3,0)</f>
        <v>#ERROR!</v>
      </c>
      <c r="H587" s="13" t="str">
        <f>VLOOKUP(A587,[1]Hoja1!$B$1:$F$126,2,0)</f>
        <v>#ERROR!</v>
      </c>
      <c r="I587" s="13" t="str">
        <f t="shared" ref="I587:I591" si="846">+G587/11</f>
        <v>#ERROR!</v>
      </c>
      <c r="J587" s="13" t="str">
        <f t="shared" ref="J587:J591" si="847">+F587*I587</f>
        <v>#ERROR!</v>
      </c>
      <c r="K587" s="13" t="str">
        <f t="shared" ref="K587:K591" si="848">+D587-P587</f>
        <v>#ERROR!</v>
      </c>
      <c r="L587" s="13" t="str">
        <f>VLOOKUP(A587,[1]Hoja1!$B$1:$F$126,5,0)</f>
        <v>#ERROR!</v>
      </c>
      <c r="M587" s="11" t="str">
        <f>VLOOKUP(A587,[1]Hoja1!$B$1:$F$126,4,0)</f>
        <v>#ERROR!</v>
      </c>
      <c r="N587" s="13"/>
      <c r="O587" s="13" t="str">
        <f t="shared" ref="O587:O591" si="849">+D587-J587</f>
        <v>#ERROR!</v>
      </c>
      <c r="P587" s="11" t="str">
        <f t="shared" ref="P587:P591" si="850">+ROUND(O587,0)</f>
        <v>#ERROR!</v>
      </c>
      <c r="Q587" s="13" t="str">
        <f t="shared" ref="Q587:Q591" si="851">+K587+P587</f>
        <v>#ERROR!</v>
      </c>
      <c r="R587" s="11"/>
      <c r="S587" s="11" t="str">
        <f t="shared" ref="S587:S591" si="852">+P587</f>
        <v>#ERROR!</v>
      </c>
    </row>
    <row r="588" ht="15.75" customHeight="1" outlineLevel="2">
      <c r="A588" s="11" t="s">
        <v>237</v>
      </c>
      <c r="B588" s="12" t="s">
        <v>32</v>
      </c>
      <c r="C588" s="11" t="s">
        <v>33</v>
      </c>
      <c r="D588" s="13">
        <v>0.0</v>
      </c>
      <c r="E588" s="13">
        <v>6977.14</v>
      </c>
      <c r="F588" s="13"/>
      <c r="G588" s="13" t="str">
        <f>VLOOKUP(A588,[1]Hoja1!$B$1:$F$126,3,0)</f>
        <v>#ERROR!</v>
      </c>
      <c r="H588" s="13" t="str">
        <f>VLOOKUP(A588,[1]Hoja1!$B$1:$F$126,2,0)</f>
        <v>#ERROR!</v>
      </c>
      <c r="I588" s="13" t="str">
        <f t="shared" si="846"/>
        <v>#ERROR!</v>
      </c>
      <c r="J588" s="13" t="str">
        <f t="shared" si="847"/>
        <v>#ERROR!</v>
      </c>
      <c r="K588" s="13" t="str">
        <f t="shared" si="848"/>
        <v>#ERROR!</v>
      </c>
      <c r="L588" s="13" t="str">
        <f>VLOOKUP(A588,[1]Hoja1!$B$1:$F$126,5,0)</f>
        <v>#ERROR!</v>
      </c>
      <c r="M588" s="11" t="str">
        <f>VLOOKUP(A588,[1]Hoja1!$B$1:$F$126,4,0)</f>
        <v>#ERROR!</v>
      </c>
      <c r="N588" s="13"/>
      <c r="O588" s="13" t="str">
        <f t="shared" si="849"/>
        <v>#ERROR!</v>
      </c>
      <c r="P588" s="11" t="str">
        <f t="shared" si="850"/>
        <v>#ERROR!</v>
      </c>
      <c r="Q588" s="13" t="str">
        <f t="shared" si="851"/>
        <v>#ERROR!</v>
      </c>
      <c r="R588" s="11"/>
      <c r="S588" s="11" t="str">
        <f t="shared" si="852"/>
        <v>#ERROR!</v>
      </c>
    </row>
    <row r="589" ht="15.75" customHeight="1" outlineLevel="2">
      <c r="A589" s="11" t="s">
        <v>237</v>
      </c>
      <c r="B589" s="12" t="s">
        <v>34</v>
      </c>
      <c r="C589" s="11" t="s">
        <v>35</v>
      </c>
      <c r="D589" s="13">
        <v>0.0</v>
      </c>
      <c r="E589" s="13">
        <v>8629.0</v>
      </c>
      <c r="F589" s="13"/>
      <c r="G589" s="13" t="str">
        <f>VLOOKUP(A589,[1]Hoja1!$B$1:$F$126,3,0)</f>
        <v>#ERROR!</v>
      </c>
      <c r="H589" s="13" t="str">
        <f>VLOOKUP(A589,[1]Hoja1!$B$1:$F$126,2,0)</f>
        <v>#ERROR!</v>
      </c>
      <c r="I589" s="13" t="str">
        <f t="shared" si="846"/>
        <v>#ERROR!</v>
      </c>
      <c r="J589" s="13" t="str">
        <f t="shared" si="847"/>
        <v>#ERROR!</v>
      </c>
      <c r="K589" s="13" t="str">
        <f t="shared" si="848"/>
        <v>#ERROR!</v>
      </c>
      <c r="L589" s="13" t="str">
        <f>VLOOKUP(A589,[1]Hoja1!$B$1:$F$126,5,0)</f>
        <v>#ERROR!</v>
      </c>
      <c r="M589" s="11" t="str">
        <f>VLOOKUP(A589,[1]Hoja1!$B$1:$F$126,4,0)</f>
        <v>#ERROR!</v>
      </c>
      <c r="N589" s="13"/>
      <c r="O589" s="13" t="str">
        <f t="shared" si="849"/>
        <v>#ERROR!</v>
      </c>
      <c r="P589" s="11" t="str">
        <f t="shared" si="850"/>
        <v>#ERROR!</v>
      </c>
      <c r="Q589" s="13" t="str">
        <f t="shared" si="851"/>
        <v>#ERROR!</v>
      </c>
      <c r="R589" s="11"/>
      <c r="S589" s="11" t="str">
        <f t="shared" si="852"/>
        <v>#ERROR!</v>
      </c>
    </row>
    <row r="590" ht="15.75" customHeight="1" outlineLevel="2">
      <c r="A590" s="11" t="s">
        <v>237</v>
      </c>
      <c r="B590" s="12" t="s">
        <v>42</v>
      </c>
      <c r="C590" s="11" t="s">
        <v>43</v>
      </c>
      <c r="D590" s="13">
        <v>0.0</v>
      </c>
      <c r="E590" s="13">
        <v>2841.26</v>
      </c>
      <c r="F590" s="13"/>
      <c r="G590" s="13" t="str">
        <f>VLOOKUP(A590,[1]Hoja1!$B$1:$F$126,3,0)</f>
        <v>#ERROR!</v>
      </c>
      <c r="H590" s="13" t="str">
        <f>VLOOKUP(A590,[1]Hoja1!$B$1:$F$126,2,0)</f>
        <v>#ERROR!</v>
      </c>
      <c r="I590" s="13" t="str">
        <f t="shared" si="846"/>
        <v>#ERROR!</v>
      </c>
      <c r="J590" s="13" t="str">
        <f t="shared" si="847"/>
        <v>#ERROR!</v>
      </c>
      <c r="K590" s="13" t="str">
        <f t="shared" si="848"/>
        <v>#ERROR!</v>
      </c>
      <c r="L590" s="13" t="str">
        <f>VLOOKUP(A590,[1]Hoja1!$B$1:$F$126,5,0)</f>
        <v>#ERROR!</v>
      </c>
      <c r="M590" s="11" t="str">
        <f>VLOOKUP(A590,[1]Hoja1!$B$1:$F$126,4,0)</f>
        <v>#ERROR!</v>
      </c>
      <c r="N590" s="13"/>
      <c r="O590" s="13" t="str">
        <f t="shared" si="849"/>
        <v>#ERROR!</v>
      </c>
      <c r="P590" s="11" t="str">
        <f t="shared" si="850"/>
        <v>#ERROR!</v>
      </c>
      <c r="Q590" s="13" t="str">
        <f t="shared" si="851"/>
        <v>#ERROR!</v>
      </c>
      <c r="R590" s="11"/>
      <c r="S590" s="11" t="str">
        <f t="shared" si="852"/>
        <v>#ERROR!</v>
      </c>
    </row>
    <row r="591" ht="15.75" customHeight="1" outlineLevel="2">
      <c r="A591" s="11" t="s">
        <v>237</v>
      </c>
      <c r="B591" s="12" t="s">
        <v>60</v>
      </c>
      <c r="C591" s="11" t="s">
        <v>61</v>
      </c>
      <c r="D591" s="13">
        <v>0.0</v>
      </c>
      <c r="E591" s="13">
        <v>1292754.97</v>
      </c>
      <c r="F591" s="13"/>
      <c r="G591" s="13" t="str">
        <f>VLOOKUP(A591,[1]Hoja1!$B$1:$F$126,3,0)</f>
        <v>#ERROR!</v>
      </c>
      <c r="H591" s="13" t="str">
        <f>VLOOKUP(A591,[1]Hoja1!$B$1:$F$126,2,0)</f>
        <v>#ERROR!</v>
      </c>
      <c r="I591" s="13" t="str">
        <f t="shared" si="846"/>
        <v>#ERROR!</v>
      </c>
      <c r="J591" s="13" t="str">
        <f t="shared" si="847"/>
        <v>#ERROR!</v>
      </c>
      <c r="K591" s="13" t="str">
        <f t="shared" si="848"/>
        <v>#ERROR!</v>
      </c>
      <c r="L591" s="13" t="str">
        <f>VLOOKUP(A591,[1]Hoja1!$B$1:$F$126,5,0)</f>
        <v>#ERROR!</v>
      </c>
      <c r="M591" s="11" t="str">
        <f>VLOOKUP(A591,[1]Hoja1!$B$1:$F$126,4,0)</f>
        <v>#ERROR!</v>
      </c>
      <c r="N591" s="13"/>
      <c r="O591" s="13" t="str">
        <f t="shared" si="849"/>
        <v>#ERROR!</v>
      </c>
      <c r="P591" s="11" t="str">
        <f t="shared" si="850"/>
        <v>#ERROR!</v>
      </c>
      <c r="Q591" s="13" t="str">
        <f t="shared" si="851"/>
        <v>#ERROR!</v>
      </c>
      <c r="R591" s="11"/>
      <c r="S591" s="11" t="str">
        <f t="shared" si="852"/>
        <v>#ERROR!</v>
      </c>
    </row>
    <row r="592" ht="15.75" customHeight="1" outlineLevel="1">
      <c r="A592" s="14" t="s">
        <v>238</v>
      </c>
      <c r="B592" s="12"/>
      <c r="C592" s="11"/>
      <c r="D592" s="13">
        <f t="shared" ref="D592:F592" si="853">SUBTOTAL(9,D587:D591)</f>
        <v>0</v>
      </c>
      <c r="E592" s="13">
        <f t="shared" si="853"/>
        <v>3448495</v>
      </c>
      <c r="F592" s="13">
        <f t="shared" si="853"/>
        <v>0</v>
      </c>
      <c r="G592" s="13"/>
      <c r="H592" s="13"/>
      <c r="I592" s="13"/>
      <c r="J592" s="13" t="str">
        <f t="shared" ref="J592:L592" si="854">SUBTOTAL(9,J587:J591)</f>
        <v>#ERROR!</v>
      </c>
      <c r="K592" s="13" t="str">
        <f t="shared" si="854"/>
        <v>#ERROR!</v>
      </c>
      <c r="L592" s="13" t="str">
        <f t="shared" si="854"/>
        <v>#ERROR!</v>
      </c>
      <c r="M592" s="11"/>
      <c r="N592" s="13"/>
      <c r="O592" s="13" t="str">
        <f t="shared" ref="O592:Q592" si="855">SUBTOTAL(9,O587:O591)</f>
        <v>#ERROR!</v>
      </c>
      <c r="P592" s="11" t="str">
        <f t="shared" si="855"/>
        <v>#ERROR!</v>
      </c>
      <c r="Q592" s="13" t="str">
        <f t="shared" si="855"/>
        <v>#ERROR!</v>
      </c>
      <c r="R592" s="11"/>
      <c r="S592" s="11" t="str">
        <f>SUBTOTAL(9,S587:S591)</f>
        <v>#ERROR!</v>
      </c>
    </row>
    <row r="593" ht="15.75" customHeight="1" outlineLevel="2">
      <c r="A593" s="11" t="s">
        <v>239</v>
      </c>
      <c r="B593" s="12" t="s">
        <v>20</v>
      </c>
      <c r="C593" s="11" t="s">
        <v>21</v>
      </c>
      <c r="D593" s="13">
        <v>918274.72</v>
      </c>
      <c r="E593" s="13">
        <v>1380187.42</v>
      </c>
      <c r="F593" s="13">
        <f>+D593/D597</f>
        <v>0.9901326036</v>
      </c>
      <c r="G593" s="13" t="str">
        <f>VLOOKUP(A593,[1]Hoja1!$B$1:$F$126,3,0)</f>
        <v>#ERROR!</v>
      </c>
      <c r="H593" s="13" t="str">
        <f>VLOOKUP(A593,[1]Hoja1!$B$1:$F$126,2,0)</f>
        <v>#ERROR!</v>
      </c>
      <c r="I593" s="13" t="str">
        <f t="shared" ref="I593:I596" si="856">+G593/11</f>
        <v>#ERROR!</v>
      </c>
      <c r="J593" s="13" t="str">
        <f t="shared" ref="J593:J596" si="857">+F593*I593</f>
        <v>#ERROR!</v>
      </c>
      <c r="K593" s="13">
        <v>0.0</v>
      </c>
      <c r="L593" s="13" t="str">
        <f>VLOOKUP(A593,[1]Hoja1!$B$1:$F$126,5,0)</f>
        <v>#ERROR!</v>
      </c>
      <c r="M593" s="11" t="str">
        <f>VLOOKUP(A593,[1]Hoja1!$B$1:$F$126,4,0)</f>
        <v>#ERROR!</v>
      </c>
      <c r="N593" s="13"/>
      <c r="O593" s="13" t="str">
        <f t="shared" ref="O593:O596" si="858">+D593-J593</f>
        <v>#ERROR!</v>
      </c>
      <c r="P593" s="11" t="str">
        <f>+ROUND(O593,0)</f>
        <v>#ERROR!</v>
      </c>
      <c r="Q593" s="13" t="str">
        <f>+K593+P593</f>
        <v>#ERROR!</v>
      </c>
      <c r="R593" s="11"/>
      <c r="S593" s="11" t="str">
        <f t="shared" ref="S593:S596" si="859">+P593</f>
        <v>#ERROR!</v>
      </c>
    </row>
    <row r="594" ht="15.75" customHeight="1" outlineLevel="2">
      <c r="A594" s="11" t="s">
        <v>239</v>
      </c>
      <c r="B594" s="12" t="s">
        <v>46</v>
      </c>
      <c r="C594" s="11" t="s">
        <v>47</v>
      </c>
      <c r="D594" s="13">
        <v>6592.5</v>
      </c>
      <c r="E594" s="13">
        <v>9908.67</v>
      </c>
      <c r="F594" s="13">
        <f>+D594/D597</f>
        <v>0.007108383849</v>
      </c>
      <c r="G594" s="13" t="str">
        <f>VLOOKUP(A594,[1]Hoja1!$B$1:$F$126,3,0)</f>
        <v>#ERROR!</v>
      </c>
      <c r="H594" s="13" t="str">
        <f>VLOOKUP(A594,[1]Hoja1!$B$1:$F$126,2,0)</f>
        <v>#ERROR!</v>
      </c>
      <c r="I594" s="13" t="str">
        <f t="shared" si="856"/>
        <v>#ERROR!</v>
      </c>
      <c r="J594" s="13" t="str">
        <f t="shared" si="857"/>
        <v>#ERROR!</v>
      </c>
      <c r="K594" s="13">
        <v>0.0</v>
      </c>
      <c r="L594" s="13" t="str">
        <f>VLOOKUP(A594,[1]Hoja1!$B$1:$F$126,5,0)</f>
        <v>#ERROR!</v>
      </c>
      <c r="M594" s="11" t="str">
        <f>VLOOKUP(A594,[1]Hoja1!$B$1:$F$126,4,0)</f>
        <v>#ERROR!</v>
      </c>
      <c r="N594" s="13"/>
      <c r="O594" s="13" t="str">
        <f t="shared" si="858"/>
        <v>#ERROR!</v>
      </c>
      <c r="P594" s="11"/>
      <c r="Q594" s="13" t="str">
        <f t="shared" ref="Q594:Q596" si="860">+K594+R594</f>
        <v>#ERROR!</v>
      </c>
      <c r="R594" s="11" t="str">
        <f t="shared" ref="R594:R596" si="861">+ROUND(O594,0)</f>
        <v>#ERROR!</v>
      </c>
      <c r="S594" s="11" t="str">
        <f t="shared" si="859"/>
        <v/>
      </c>
    </row>
    <row r="595" ht="15.75" customHeight="1" outlineLevel="2">
      <c r="A595" s="11" t="s">
        <v>239</v>
      </c>
      <c r="B595" s="12" t="s">
        <v>32</v>
      </c>
      <c r="C595" s="11" t="s">
        <v>33</v>
      </c>
      <c r="D595" s="13">
        <v>1831.54</v>
      </c>
      <c r="E595" s="13">
        <v>2752.85</v>
      </c>
      <c r="F595" s="13">
        <f>+D595/D597</f>
        <v>0.001974863763</v>
      </c>
      <c r="G595" s="13" t="str">
        <f>VLOOKUP(A595,[1]Hoja1!$B$1:$F$126,3,0)</f>
        <v>#ERROR!</v>
      </c>
      <c r="H595" s="13" t="str">
        <f>VLOOKUP(A595,[1]Hoja1!$B$1:$F$126,2,0)</f>
        <v>#ERROR!</v>
      </c>
      <c r="I595" s="13" t="str">
        <f t="shared" si="856"/>
        <v>#ERROR!</v>
      </c>
      <c r="J595" s="13" t="str">
        <f t="shared" si="857"/>
        <v>#ERROR!</v>
      </c>
      <c r="K595" s="13">
        <v>0.0</v>
      </c>
      <c r="L595" s="13" t="str">
        <f>VLOOKUP(A595,[1]Hoja1!$B$1:$F$126,5,0)</f>
        <v>#ERROR!</v>
      </c>
      <c r="M595" s="11" t="str">
        <f>VLOOKUP(A595,[1]Hoja1!$B$1:$F$126,4,0)</f>
        <v>#ERROR!</v>
      </c>
      <c r="N595" s="13"/>
      <c r="O595" s="13" t="str">
        <f t="shared" si="858"/>
        <v>#ERROR!</v>
      </c>
      <c r="P595" s="11"/>
      <c r="Q595" s="13" t="str">
        <f t="shared" si="860"/>
        <v>#ERROR!</v>
      </c>
      <c r="R595" s="11" t="str">
        <f t="shared" si="861"/>
        <v>#ERROR!</v>
      </c>
      <c r="S595" s="11" t="str">
        <f t="shared" si="859"/>
        <v/>
      </c>
    </row>
    <row r="596" ht="15.75" customHeight="1" outlineLevel="2">
      <c r="A596" s="11" t="s">
        <v>239</v>
      </c>
      <c r="B596" s="12" t="s">
        <v>42</v>
      </c>
      <c r="C596" s="11" t="s">
        <v>43</v>
      </c>
      <c r="D596" s="13">
        <v>727.24</v>
      </c>
      <c r="E596" s="13">
        <v>1093.06</v>
      </c>
      <c r="F596" s="13">
        <f>+D596/D597</f>
        <v>0.0007841488162</v>
      </c>
      <c r="G596" s="13" t="str">
        <f>VLOOKUP(A596,[1]Hoja1!$B$1:$F$126,3,0)</f>
        <v>#ERROR!</v>
      </c>
      <c r="H596" s="13" t="str">
        <f>VLOOKUP(A596,[1]Hoja1!$B$1:$F$126,2,0)</f>
        <v>#ERROR!</v>
      </c>
      <c r="I596" s="13" t="str">
        <f t="shared" si="856"/>
        <v>#ERROR!</v>
      </c>
      <c r="J596" s="13" t="str">
        <f t="shared" si="857"/>
        <v>#ERROR!</v>
      </c>
      <c r="K596" s="13">
        <v>0.0</v>
      </c>
      <c r="L596" s="13" t="str">
        <f>VLOOKUP(A596,[1]Hoja1!$B$1:$F$126,5,0)</f>
        <v>#ERROR!</v>
      </c>
      <c r="M596" s="11" t="str">
        <f>VLOOKUP(A596,[1]Hoja1!$B$1:$F$126,4,0)</f>
        <v>#ERROR!</v>
      </c>
      <c r="N596" s="13"/>
      <c r="O596" s="13" t="str">
        <f t="shared" si="858"/>
        <v>#ERROR!</v>
      </c>
      <c r="P596" s="11"/>
      <c r="Q596" s="13" t="str">
        <f t="shared" si="860"/>
        <v>#ERROR!</v>
      </c>
      <c r="R596" s="11" t="str">
        <f t="shared" si="861"/>
        <v>#ERROR!</v>
      </c>
      <c r="S596" s="11" t="str">
        <f t="shared" si="859"/>
        <v/>
      </c>
    </row>
    <row r="597" ht="15.75" customHeight="1" outlineLevel="1">
      <c r="A597" s="14" t="s">
        <v>240</v>
      </c>
      <c r="B597" s="12"/>
      <c r="C597" s="11"/>
      <c r="D597" s="13">
        <f t="shared" ref="D597:F597" si="862">SUBTOTAL(9,D593:D596)</f>
        <v>927426</v>
      </c>
      <c r="E597" s="13">
        <f t="shared" si="862"/>
        <v>1393942</v>
      </c>
      <c r="F597" s="13">
        <f t="shared" si="862"/>
        <v>1</v>
      </c>
      <c r="G597" s="13"/>
      <c r="H597" s="13"/>
      <c r="I597" s="13"/>
      <c r="J597" s="13" t="str">
        <f>SUBTOTAL(9,J593:J596)</f>
        <v>#ERROR!</v>
      </c>
      <c r="K597" s="13">
        <v>0.0</v>
      </c>
      <c r="L597" s="13" t="str">
        <f>SUBTOTAL(9,L593:L596)</f>
        <v>#ERROR!</v>
      </c>
      <c r="M597" s="11"/>
      <c r="N597" s="13"/>
      <c r="O597" s="13" t="str">
        <f t="shared" ref="O597:Q597" si="863">SUBTOTAL(9,O593:O596)</f>
        <v>#ERROR!</v>
      </c>
      <c r="P597" s="11" t="str">
        <f t="shared" si="863"/>
        <v>#ERROR!</v>
      </c>
      <c r="Q597" s="13" t="str">
        <f t="shared" si="863"/>
        <v>#ERROR!</v>
      </c>
      <c r="R597" s="11"/>
      <c r="S597" s="11" t="str">
        <f>SUBTOTAL(9,S593:S596)</f>
        <v>#ERROR!</v>
      </c>
    </row>
    <row r="598" ht="15.75" customHeight="1" outlineLevel="2">
      <c r="A598" s="11" t="s">
        <v>241</v>
      </c>
      <c r="B598" s="12" t="s">
        <v>20</v>
      </c>
      <c r="C598" s="11" t="s">
        <v>21</v>
      </c>
      <c r="D598" s="13">
        <v>9772148.81</v>
      </c>
      <c r="E598" s="13">
        <v>986897.63</v>
      </c>
      <c r="F598" s="13">
        <f>+D598/D604</f>
        <v>0.270369062</v>
      </c>
      <c r="G598" s="13" t="str">
        <f>VLOOKUP(A598,[1]Hoja1!$B$1:$F$126,3,0)</f>
        <v>#ERROR!</v>
      </c>
      <c r="H598" s="13" t="str">
        <f>VLOOKUP(A598,[1]Hoja1!$B$1:$F$126,2,0)</f>
        <v>#ERROR!</v>
      </c>
      <c r="I598" s="13" t="str">
        <f t="shared" ref="I598:I603" si="864">+G598/11</f>
        <v>#ERROR!</v>
      </c>
      <c r="J598" s="13">
        <v>0.0</v>
      </c>
      <c r="K598" s="13">
        <f t="shared" ref="K598:K600" si="865">+D598-P598</f>
        <v>-0.1899999995</v>
      </c>
      <c r="L598" s="13" t="str">
        <f>VLOOKUP(A598,[1]Hoja1!$B$1:$F$126,5,0)</f>
        <v>#ERROR!</v>
      </c>
      <c r="M598" s="11" t="str">
        <f>VLOOKUP(A598,[1]Hoja1!$B$1:$F$126,4,0)</f>
        <v>#ERROR!</v>
      </c>
      <c r="N598" s="13"/>
      <c r="O598" s="13">
        <f t="shared" ref="O598:O603" si="866">+D598-J598</f>
        <v>9772148.81</v>
      </c>
      <c r="P598" s="13">
        <f t="shared" ref="P598:P600" si="867">+ROUND(O598,0)</f>
        <v>9772149</v>
      </c>
      <c r="Q598" s="13">
        <f t="shared" ref="Q598:Q600" si="868">+K598+P598</f>
        <v>9772148.81</v>
      </c>
      <c r="R598" s="11"/>
      <c r="S598" s="13">
        <f t="shared" ref="S598:S603" si="869">+P598</f>
        <v>9772149</v>
      </c>
    </row>
    <row r="599" ht="15.75" customHeight="1" outlineLevel="2">
      <c r="A599" s="11" t="s">
        <v>241</v>
      </c>
      <c r="B599" s="12" t="s">
        <v>46</v>
      </c>
      <c r="C599" s="11" t="s">
        <v>47</v>
      </c>
      <c r="D599" s="13">
        <v>2.355421527E7</v>
      </c>
      <c r="E599" s="13">
        <v>2378760.27</v>
      </c>
      <c r="F599" s="13">
        <f>+D599/D604</f>
        <v>0.6516817552</v>
      </c>
      <c r="G599" s="13" t="str">
        <f>VLOOKUP(A599,[1]Hoja1!$B$1:$F$126,3,0)</f>
        <v>#ERROR!</v>
      </c>
      <c r="H599" s="13" t="str">
        <f>VLOOKUP(A599,[1]Hoja1!$B$1:$F$126,2,0)</f>
        <v>#ERROR!</v>
      </c>
      <c r="I599" s="13" t="str">
        <f t="shared" si="864"/>
        <v>#ERROR!</v>
      </c>
      <c r="J599" s="13">
        <v>0.0</v>
      </c>
      <c r="K599" s="13">
        <f t="shared" si="865"/>
        <v>0.2699999996</v>
      </c>
      <c r="L599" s="13" t="str">
        <f>VLOOKUP(A599,[1]Hoja1!$B$1:$F$126,5,0)</f>
        <v>#ERROR!</v>
      </c>
      <c r="M599" s="11" t="str">
        <f>VLOOKUP(A599,[1]Hoja1!$B$1:$F$126,4,0)</f>
        <v>#ERROR!</v>
      </c>
      <c r="N599" s="13"/>
      <c r="O599" s="13">
        <f t="shared" si="866"/>
        <v>23554215.27</v>
      </c>
      <c r="P599" s="13">
        <f t="shared" si="867"/>
        <v>23554215</v>
      </c>
      <c r="Q599" s="13">
        <f t="shared" si="868"/>
        <v>23554215.27</v>
      </c>
      <c r="R599" s="11"/>
      <c r="S599" s="13">
        <f t="shared" si="869"/>
        <v>23554215</v>
      </c>
    </row>
    <row r="600" ht="15.75" customHeight="1" outlineLevel="2">
      <c r="A600" s="11" t="s">
        <v>241</v>
      </c>
      <c r="B600" s="12" t="s">
        <v>32</v>
      </c>
      <c r="C600" s="11" t="s">
        <v>33</v>
      </c>
      <c r="D600" s="13">
        <v>246073.25</v>
      </c>
      <c r="E600" s="13">
        <v>24851.15</v>
      </c>
      <c r="F600" s="13">
        <f>+D600/D604</f>
        <v>0.006808184676</v>
      </c>
      <c r="G600" s="13" t="str">
        <f>VLOOKUP(A600,[1]Hoja1!$B$1:$F$126,3,0)</f>
        <v>#ERROR!</v>
      </c>
      <c r="H600" s="13" t="str">
        <f>VLOOKUP(A600,[1]Hoja1!$B$1:$F$126,2,0)</f>
        <v>#ERROR!</v>
      </c>
      <c r="I600" s="13" t="str">
        <f t="shared" si="864"/>
        <v>#ERROR!</v>
      </c>
      <c r="J600" s="13">
        <v>0.0</v>
      </c>
      <c r="K600" s="13">
        <f t="shared" si="865"/>
        <v>0.25</v>
      </c>
      <c r="L600" s="13" t="str">
        <f>VLOOKUP(A600,[1]Hoja1!$B$1:$F$126,5,0)</f>
        <v>#ERROR!</v>
      </c>
      <c r="M600" s="11" t="str">
        <f>VLOOKUP(A600,[1]Hoja1!$B$1:$F$126,4,0)</f>
        <v>#ERROR!</v>
      </c>
      <c r="N600" s="13"/>
      <c r="O600" s="13">
        <f t="shared" si="866"/>
        <v>246073.25</v>
      </c>
      <c r="P600" s="13">
        <f t="shared" si="867"/>
        <v>246073</v>
      </c>
      <c r="Q600" s="13">
        <f t="shared" si="868"/>
        <v>246073.25</v>
      </c>
      <c r="R600" s="11"/>
      <c r="S600" s="13">
        <f t="shared" si="869"/>
        <v>246073</v>
      </c>
    </row>
    <row r="601" ht="15.75" customHeight="1" outlineLevel="2">
      <c r="A601" s="11" t="s">
        <v>241</v>
      </c>
      <c r="B601" s="12" t="s">
        <v>34</v>
      </c>
      <c r="C601" s="11" t="s">
        <v>35</v>
      </c>
      <c r="D601" s="13">
        <v>44318.32</v>
      </c>
      <c r="E601" s="13">
        <v>4475.75</v>
      </c>
      <c r="F601" s="13">
        <f>+D601/D604</f>
        <v>0.00122616866</v>
      </c>
      <c r="G601" s="13" t="str">
        <f>VLOOKUP(A601,[1]Hoja1!$B$1:$F$126,3,0)</f>
        <v>#ERROR!</v>
      </c>
      <c r="H601" s="13" t="str">
        <f>VLOOKUP(A601,[1]Hoja1!$B$1:$F$126,2,0)</f>
        <v>#ERROR!</v>
      </c>
      <c r="I601" s="13" t="str">
        <f t="shared" si="864"/>
        <v>#ERROR!</v>
      </c>
      <c r="J601" s="13">
        <v>0.0</v>
      </c>
      <c r="K601" s="13">
        <f t="shared" ref="K601:K602" si="870">+D601-R601</f>
        <v>0.32</v>
      </c>
      <c r="L601" s="13" t="str">
        <f>VLOOKUP(A601,[1]Hoja1!$B$1:$F$126,5,0)</f>
        <v>#ERROR!</v>
      </c>
      <c r="M601" s="11" t="str">
        <f>VLOOKUP(A601,[1]Hoja1!$B$1:$F$126,4,0)</f>
        <v>#ERROR!</v>
      </c>
      <c r="N601" s="13"/>
      <c r="O601" s="13">
        <f t="shared" si="866"/>
        <v>44318.32</v>
      </c>
      <c r="P601" s="11"/>
      <c r="Q601" s="13">
        <f t="shared" ref="Q601:Q602" si="871">+K601+R601</f>
        <v>44318.32</v>
      </c>
      <c r="R601" s="13">
        <f t="shared" ref="R601:R602" si="872">+ROUND(O601,0)</f>
        <v>44318</v>
      </c>
      <c r="S601" s="11" t="str">
        <f t="shared" si="869"/>
        <v/>
      </c>
    </row>
    <row r="602" ht="15.75" customHeight="1" outlineLevel="2">
      <c r="A602" s="11" t="s">
        <v>241</v>
      </c>
      <c r="B602" s="12" t="s">
        <v>42</v>
      </c>
      <c r="C602" s="11" t="s">
        <v>43</v>
      </c>
      <c r="D602" s="13">
        <v>50553.66</v>
      </c>
      <c r="E602" s="13">
        <v>5105.46</v>
      </c>
      <c r="F602" s="13">
        <f>+D602/D604</f>
        <v>0.001398683739</v>
      </c>
      <c r="G602" s="13" t="str">
        <f>VLOOKUP(A602,[1]Hoja1!$B$1:$F$126,3,0)</f>
        <v>#ERROR!</v>
      </c>
      <c r="H602" s="13" t="str">
        <f>VLOOKUP(A602,[1]Hoja1!$B$1:$F$126,2,0)</f>
        <v>#ERROR!</v>
      </c>
      <c r="I602" s="13" t="str">
        <f t="shared" si="864"/>
        <v>#ERROR!</v>
      </c>
      <c r="J602" s="13">
        <v>0.0</v>
      </c>
      <c r="K602" s="13">
        <f t="shared" si="870"/>
        <v>-0.34</v>
      </c>
      <c r="L602" s="13" t="str">
        <f>VLOOKUP(A602,[1]Hoja1!$B$1:$F$126,5,0)</f>
        <v>#ERROR!</v>
      </c>
      <c r="M602" s="11" t="str">
        <f>VLOOKUP(A602,[1]Hoja1!$B$1:$F$126,4,0)</f>
        <v>#ERROR!</v>
      </c>
      <c r="N602" s="13"/>
      <c r="O602" s="13">
        <f t="shared" si="866"/>
        <v>50553.66</v>
      </c>
      <c r="P602" s="11"/>
      <c r="Q602" s="13">
        <f t="shared" si="871"/>
        <v>50553.66</v>
      </c>
      <c r="R602" s="13">
        <f t="shared" si="872"/>
        <v>50554</v>
      </c>
      <c r="S602" s="11" t="str">
        <f t="shared" si="869"/>
        <v/>
      </c>
    </row>
    <row r="603" ht="15.75" customHeight="1" outlineLevel="2">
      <c r="A603" s="11" t="s">
        <v>241</v>
      </c>
      <c r="B603" s="12" t="s">
        <v>60</v>
      </c>
      <c r="C603" s="11" t="s">
        <v>61</v>
      </c>
      <c r="D603" s="13">
        <v>2476429.69</v>
      </c>
      <c r="E603" s="13">
        <v>250096.74</v>
      </c>
      <c r="F603" s="13">
        <f>+D603/D604</f>
        <v>0.06851614577</v>
      </c>
      <c r="G603" s="13" t="str">
        <f>VLOOKUP(A603,[1]Hoja1!$B$1:$F$126,3,0)</f>
        <v>#ERROR!</v>
      </c>
      <c r="H603" s="13" t="str">
        <f>VLOOKUP(A603,[1]Hoja1!$B$1:$F$126,2,0)</f>
        <v>#ERROR!</v>
      </c>
      <c r="I603" s="13" t="str">
        <f t="shared" si="864"/>
        <v>#ERROR!</v>
      </c>
      <c r="J603" s="13">
        <v>0.0</v>
      </c>
      <c r="K603" s="13">
        <f>+D603-P603</f>
        <v>-0.3100000001</v>
      </c>
      <c r="L603" s="13" t="str">
        <f>VLOOKUP(A603,[1]Hoja1!$B$1:$F$126,5,0)</f>
        <v>#ERROR!</v>
      </c>
      <c r="M603" s="11" t="str">
        <f>VLOOKUP(A603,[1]Hoja1!$B$1:$F$126,4,0)</f>
        <v>#ERROR!</v>
      </c>
      <c r="N603" s="13"/>
      <c r="O603" s="13">
        <f t="shared" si="866"/>
        <v>2476429.69</v>
      </c>
      <c r="P603" s="13">
        <f>+ROUND(O603,0)</f>
        <v>2476430</v>
      </c>
      <c r="Q603" s="13">
        <f>+K603+P603</f>
        <v>2476429.69</v>
      </c>
      <c r="R603" s="11"/>
      <c r="S603" s="13">
        <f t="shared" si="869"/>
        <v>2476430</v>
      </c>
    </row>
    <row r="604" ht="15.75" customHeight="1" outlineLevel="1">
      <c r="A604" s="14" t="s">
        <v>242</v>
      </c>
      <c r="B604" s="12"/>
      <c r="C604" s="11"/>
      <c r="D604" s="13">
        <f t="shared" ref="D604:F604" si="873">SUBTOTAL(9,D598:D603)</f>
        <v>36143739</v>
      </c>
      <c r="E604" s="13">
        <f t="shared" si="873"/>
        <v>3650187</v>
      </c>
      <c r="F604" s="13">
        <f t="shared" si="873"/>
        <v>1</v>
      </c>
      <c r="G604" s="13"/>
      <c r="H604" s="13"/>
      <c r="I604" s="13"/>
      <c r="J604" s="13">
        <f t="shared" ref="J604:L604" si="874">SUBTOTAL(9,J598:J603)</f>
        <v>0</v>
      </c>
      <c r="K604" s="13">
        <f t="shared" si="874"/>
        <v>0</v>
      </c>
      <c r="L604" s="13" t="str">
        <f t="shared" si="874"/>
        <v>#ERROR!</v>
      </c>
      <c r="M604" s="11"/>
      <c r="N604" s="13"/>
      <c r="O604" s="13">
        <f t="shared" ref="O604:Q604" si="875">SUBTOTAL(9,O598:O603)</f>
        <v>36143739</v>
      </c>
      <c r="P604" s="11">
        <f t="shared" si="875"/>
        <v>36048867</v>
      </c>
      <c r="Q604" s="13">
        <f t="shared" si="875"/>
        <v>36143739</v>
      </c>
      <c r="R604" s="11"/>
      <c r="S604" s="11">
        <f>SUBTOTAL(9,S598:S603)</f>
        <v>36048867</v>
      </c>
    </row>
    <row r="605" ht="15.75" customHeight="1" outlineLevel="2">
      <c r="A605" s="15" t="s">
        <v>243</v>
      </c>
      <c r="B605" s="12" t="s">
        <v>20</v>
      </c>
      <c r="C605" s="11" t="s">
        <v>21</v>
      </c>
      <c r="D605" s="13">
        <v>847846.73</v>
      </c>
      <c r="E605" s="13">
        <v>426757.17</v>
      </c>
      <c r="F605" s="13"/>
      <c r="G605" s="13" t="str">
        <f>VLOOKUP(A605,[1]Hoja1!$B$1:$F$126,3,0)</f>
        <v>#ERROR!</v>
      </c>
      <c r="H605" s="13" t="str">
        <f>VLOOKUP(A605,[1]Hoja1!$B$1:$F$126,2,0)</f>
        <v>#ERROR!</v>
      </c>
      <c r="I605" s="13" t="str">
        <f t="shared" ref="I605:I607" si="876">+G605/11</f>
        <v>#ERROR!</v>
      </c>
      <c r="J605" s="13" t="str">
        <f t="shared" ref="J605:J607" si="877">+F605*I605</f>
        <v>#ERROR!</v>
      </c>
      <c r="K605" s="13">
        <v>0.0</v>
      </c>
      <c r="L605" s="13" t="str">
        <f>VLOOKUP(A605,[1]Hoja1!$B$1:$F$126,5,0)</f>
        <v>#ERROR!</v>
      </c>
      <c r="M605" s="11" t="str">
        <f>VLOOKUP(A605,[1]Hoja1!$B$1:$F$126,4,0)</f>
        <v>#ERROR!</v>
      </c>
      <c r="N605" s="13"/>
      <c r="O605" s="13" t="str">
        <f t="shared" ref="O605:O607" si="878">+D605-J605</f>
        <v>#ERROR!</v>
      </c>
      <c r="P605" s="11" t="str">
        <f t="shared" ref="P605:P606" si="879">+ROUND(O605,0)</f>
        <v>#ERROR!</v>
      </c>
      <c r="Q605" s="13" t="str">
        <f t="shared" ref="Q605:Q606" si="880">+K605+P605</f>
        <v>#ERROR!</v>
      </c>
      <c r="R605" s="11"/>
      <c r="S605" s="11" t="str">
        <f t="shared" ref="S605:S607" si="881">+P605</f>
        <v>#ERROR!</v>
      </c>
    </row>
    <row r="606" ht="15.75" customHeight="1" outlineLevel="2">
      <c r="A606" s="15" t="s">
        <v>243</v>
      </c>
      <c r="B606" s="12" t="s">
        <v>46</v>
      </c>
      <c r="C606" s="11" t="s">
        <v>47</v>
      </c>
      <c r="D606" s="13">
        <v>150607.94</v>
      </c>
      <c r="E606" s="13">
        <v>75807.35</v>
      </c>
      <c r="F606" s="13"/>
      <c r="G606" s="13" t="str">
        <f>VLOOKUP(A606,[1]Hoja1!$B$1:$F$126,3,0)</f>
        <v>#ERROR!</v>
      </c>
      <c r="H606" s="13" t="str">
        <f>VLOOKUP(A606,[1]Hoja1!$B$1:$F$126,2,0)</f>
        <v>#ERROR!</v>
      </c>
      <c r="I606" s="13" t="str">
        <f t="shared" si="876"/>
        <v>#ERROR!</v>
      </c>
      <c r="J606" s="13" t="str">
        <f t="shared" si="877"/>
        <v>#ERROR!</v>
      </c>
      <c r="K606" s="13">
        <v>0.0</v>
      </c>
      <c r="L606" s="13" t="str">
        <f>VLOOKUP(A606,[1]Hoja1!$B$1:$F$126,5,0)</f>
        <v>#ERROR!</v>
      </c>
      <c r="M606" s="11" t="str">
        <f>VLOOKUP(A606,[1]Hoja1!$B$1:$F$126,4,0)</f>
        <v>#ERROR!</v>
      </c>
      <c r="N606" s="13"/>
      <c r="O606" s="13" t="str">
        <f t="shared" si="878"/>
        <v>#ERROR!</v>
      </c>
      <c r="P606" s="11" t="str">
        <f t="shared" si="879"/>
        <v>#ERROR!</v>
      </c>
      <c r="Q606" s="13" t="str">
        <f t="shared" si="880"/>
        <v>#ERROR!</v>
      </c>
      <c r="R606" s="11"/>
      <c r="S606" s="11" t="str">
        <f t="shared" si="881"/>
        <v>#ERROR!</v>
      </c>
    </row>
    <row r="607" ht="15.75" customHeight="1" outlineLevel="2">
      <c r="A607" s="15" t="s">
        <v>243</v>
      </c>
      <c r="B607" s="12" t="s">
        <v>32</v>
      </c>
      <c r="C607" s="11" t="s">
        <v>33</v>
      </c>
      <c r="D607" s="13">
        <v>14454.33</v>
      </c>
      <c r="E607" s="13">
        <v>7275.48</v>
      </c>
      <c r="F607" s="13"/>
      <c r="G607" s="13" t="str">
        <f>VLOOKUP(A607,[1]Hoja1!$B$1:$F$126,3,0)</f>
        <v>#ERROR!</v>
      </c>
      <c r="H607" s="13" t="str">
        <f>VLOOKUP(A607,[1]Hoja1!$B$1:$F$126,2,0)</f>
        <v>#ERROR!</v>
      </c>
      <c r="I607" s="13" t="str">
        <f t="shared" si="876"/>
        <v>#ERROR!</v>
      </c>
      <c r="J607" s="13" t="str">
        <f t="shared" si="877"/>
        <v>#ERROR!</v>
      </c>
      <c r="K607" s="13">
        <v>0.0</v>
      </c>
      <c r="L607" s="13" t="str">
        <f>VLOOKUP(A607,[1]Hoja1!$B$1:$F$126,5,0)</f>
        <v>#ERROR!</v>
      </c>
      <c r="M607" s="11" t="str">
        <f>VLOOKUP(A607,[1]Hoja1!$B$1:$F$126,4,0)</f>
        <v>#ERROR!</v>
      </c>
      <c r="N607" s="13"/>
      <c r="O607" s="13" t="str">
        <f t="shared" si="878"/>
        <v>#ERROR!</v>
      </c>
      <c r="P607" s="11"/>
      <c r="Q607" s="13" t="str">
        <f>+K607+R607</f>
        <v>#ERROR!</v>
      </c>
      <c r="R607" s="11" t="str">
        <f>+ROUND(O607,0)</f>
        <v>#ERROR!</v>
      </c>
      <c r="S607" s="11" t="str">
        <f t="shared" si="881"/>
        <v/>
      </c>
    </row>
    <row r="608" ht="15.75" customHeight="1" outlineLevel="1">
      <c r="A608" s="16" t="s">
        <v>244</v>
      </c>
      <c r="B608" s="12"/>
      <c r="C608" s="11"/>
      <c r="D608" s="13">
        <f t="shared" ref="D608:F608" si="882">SUBTOTAL(9,D605:D607)</f>
        <v>1012909</v>
      </c>
      <c r="E608" s="13">
        <f t="shared" si="882"/>
        <v>509840</v>
      </c>
      <c r="F608" s="13">
        <f t="shared" si="882"/>
        <v>0</v>
      </c>
      <c r="G608" s="13"/>
      <c r="H608" s="13"/>
      <c r="I608" s="13"/>
      <c r="J608" s="13" t="str">
        <f>SUBTOTAL(9,J605:J607)</f>
        <v>#ERROR!</v>
      </c>
      <c r="K608" s="13">
        <v>0.0</v>
      </c>
      <c r="L608" s="13" t="str">
        <f>SUBTOTAL(9,L605:L607)</f>
        <v>#ERROR!</v>
      </c>
      <c r="M608" s="11"/>
      <c r="N608" s="13"/>
      <c r="O608" s="13" t="str">
        <f t="shared" ref="O608:Q608" si="883">SUBTOTAL(9,O605:O607)</f>
        <v>#ERROR!</v>
      </c>
      <c r="P608" s="11" t="str">
        <f t="shared" si="883"/>
        <v>#ERROR!</v>
      </c>
      <c r="Q608" s="13" t="str">
        <f t="shared" si="883"/>
        <v>#ERROR!</v>
      </c>
      <c r="R608" s="11"/>
      <c r="S608" s="11" t="str">
        <f>SUBTOTAL(9,S605:S607)</f>
        <v>#ERROR!</v>
      </c>
    </row>
    <row r="609" ht="15.75" customHeight="1" outlineLevel="2">
      <c r="A609" s="11" t="s">
        <v>245</v>
      </c>
      <c r="B609" s="12" t="s">
        <v>20</v>
      </c>
      <c r="C609" s="11" t="s">
        <v>21</v>
      </c>
      <c r="D609" s="13">
        <v>4.883763042E7</v>
      </c>
      <c r="E609" s="13">
        <v>4731511.94</v>
      </c>
      <c r="F609" s="13">
        <f>+D609/D615</f>
        <v>0.9178072285</v>
      </c>
      <c r="G609" s="13" t="str">
        <f>VLOOKUP(A609,[1]Hoja1!$B$1:$F$126,3,0)</f>
        <v>#ERROR!</v>
      </c>
      <c r="H609" s="13" t="str">
        <f>VLOOKUP(A609,[1]Hoja1!$B$1:$F$126,2,0)</f>
        <v>#ERROR!</v>
      </c>
      <c r="I609" s="13" t="str">
        <f t="shared" ref="I609:I614" si="884">+G609/11</f>
        <v>#ERROR!</v>
      </c>
      <c r="J609" s="13" t="str">
        <f t="shared" ref="J609:J614" si="885">+F609*I609</f>
        <v>#ERROR!</v>
      </c>
      <c r="K609" s="13">
        <v>0.0</v>
      </c>
      <c r="L609" s="13" t="str">
        <f>VLOOKUP(A609,[1]Hoja1!$B$1:$F$126,5,0)</f>
        <v>#ERROR!</v>
      </c>
      <c r="M609" s="11" t="str">
        <f>VLOOKUP(A609,[1]Hoja1!$B$1:$F$126,4,0)</f>
        <v>#ERROR!</v>
      </c>
      <c r="N609" s="13"/>
      <c r="O609" s="13" t="str">
        <f t="shared" ref="O609:O614" si="886">+D609-J609</f>
        <v>#ERROR!</v>
      </c>
      <c r="P609" s="11" t="str">
        <f t="shared" ref="P609:P611" si="887">+ROUND(O609,0)</f>
        <v>#ERROR!</v>
      </c>
      <c r="Q609" s="13" t="str">
        <f t="shared" ref="Q609:Q611" si="888">+K609+P609</f>
        <v>#ERROR!</v>
      </c>
      <c r="R609" s="11"/>
      <c r="S609" s="11" t="str">
        <f t="shared" ref="S609:S614" si="889">+P609</f>
        <v>#ERROR!</v>
      </c>
    </row>
    <row r="610" ht="15.75" customHeight="1" outlineLevel="2">
      <c r="A610" s="11" t="s">
        <v>245</v>
      </c>
      <c r="B610" s="12" t="s">
        <v>46</v>
      </c>
      <c r="C610" s="11" t="s">
        <v>47</v>
      </c>
      <c r="D610" s="13">
        <v>694475.43</v>
      </c>
      <c r="E610" s="13">
        <v>67282.52</v>
      </c>
      <c r="F610" s="13">
        <f>+D610/D615</f>
        <v>0.01305130008</v>
      </c>
      <c r="G610" s="13" t="str">
        <f>VLOOKUP(A610,[1]Hoja1!$B$1:$F$126,3,0)</f>
        <v>#ERROR!</v>
      </c>
      <c r="H610" s="13" t="str">
        <f>VLOOKUP(A610,[1]Hoja1!$B$1:$F$126,2,0)</f>
        <v>#ERROR!</v>
      </c>
      <c r="I610" s="13" t="str">
        <f t="shared" si="884"/>
        <v>#ERROR!</v>
      </c>
      <c r="J610" s="13" t="str">
        <f t="shared" si="885"/>
        <v>#ERROR!</v>
      </c>
      <c r="K610" s="13">
        <v>0.0</v>
      </c>
      <c r="L610" s="13" t="str">
        <f>VLOOKUP(A610,[1]Hoja1!$B$1:$F$126,5,0)</f>
        <v>#ERROR!</v>
      </c>
      <c r="M610" s="11" t="str">
        <f>VLOOKUP(A610,[1]Hoja1!$B$1:$F$126,4,0)</f>
        <v>#ERROR!</v>
      </c>
      <c r="N610" s="13"/>
      <c r="O610" s="13" t="str">
        <f t="shared" si="886"/>
        <v>#ERROR!</v>
      </c>
      <c r="P610" s="11" t="str">
        <f t="shared" si="887"/>
        <v>#ERROR!</v>
      </c>
      <c r="Q610" s="13" t="str">
        <f t="shared" si="888"/>
        <v>#ERROR!</v>
      </c>
      <c r="R610" s="11"/>
      <c r="S610" s="11" t="str">
        <f t="shared" si="889"/>
        <v>#ERROR!</v>
      </c>
    </row>
    <row r="611" ht="15.75" customHeight="1" outlineLevel="2">
      <c r="A611" s="11" t="s">
        <v>245</v>
      </c>
      <c r="B611" s="12" t="s">
        <v>74</v>
      </c>
      <c r="C611" s="11" t="s">
        <v>75</v>
      </c>
      <c r="D611" s="13">
        <v>3555622.96</v>
      </c>
      <c r="E611" s="13">
        <v>344477.66</v>
      </c>
      <c r="F611" s="13">
        <f>+D611/D615</f>
        <v>0.06682094169</v>
      </c>
      <c r="G611" s="13" t="str">
        <f>VLOOKUP(A611,[1]Hoja1!$B$1:$F$126,3,0)</f>
        <v>#ERROR!</v>
      </c>
      <c r="H611" s="13" t="str">
        <f>VLOOKUP(A611,[1]Hoja1!$B$1:$F$126,2,0)</f>
        <v>#ERROR!</v>
      </c>
      <c r="I611" s="13" t="str">
        <f t="shared" si="884"/>
        <v>#ERROR!</v>
      </c>
      <c r="J611" s="13" t="str">
        <f t="shared" si="885"/>
        <v>#ERROR!</v>
      </c>
      <c r="K611" s="13">
        <v>0.0</v>
      </c>
      <c r="L611" s="13" t="str">
        <f>VLOOKUP(A611,[1]Hoja1!$B$1:$F$126,5,0)</f>
        <v>#ERROR!</v>
      </c>
      <c r="M611" s="11" t="str">
        <f>VLOOKUP(A611,[1]Hoja1!$B$1:$F$126,4,0)</f>
        <v>#ERROR!</v>
      </c>
      <c r="N611" s="13"/>
      <c r="O611" s="13" t="str">
        <f t="shared" si="886"/>
        <v>#ERROR!</v>
      </c>
      <c r="P611" s="11" t="str">
        <f t="shared" si="887"/>
        <v>#ERROR!</v>
      </c>
      <c r="Q611" s="13" t="str">
        <f t="shared" si="888"/>
        <v>#ERROR!</v>
      </c>
      <c r="R611" s="11"/>
      <c r="S611" s="11" t="str">
        <f t="shared" si="889"/>
        <v>#ERROR!</v>
      </c>
    </row>
    <row r="612" ht="15.75" customHeight="1" outlineLevel="2">
      <c r="A612" s="11" t="s">
        <v>245</v>
      </c>
      <c r="B612" s="12" t="s">
        <v>32</v>
      </c>
      <c r="C612" s="11" t="s">
        <v>33</v>
      </c>
      <c r="D612" s="13">
        <v>33115.11</v>
      </c>
      <c r="E612" s="13">
        <v>3208.27</v>
      </c>
      <c r="F612" s="13">
        <f>+D612/D615</f>
        <v>0.0006223333742</v>
      </c>
      <c r="G612" s="13" t="str">
        <f>VLOOKUP(A612,[1]Hoja1!$B$1:$F$126,3,0)</f>
        <v>#ERROR!</v>
      </c>
      <c r="H612" s="13" t="str">
        <f>VLOOKUP(A612,[1]Hoja1!$B$1:$F$126,2,0)</f>
        <v>#ERROR!</v>
      </c>
      <c r="I612" s="13" t="str">
        <f t="shared" si="884"/>
        <v>#ERROR!</v>
      </c>
      <c r="J612" s="13" t="str">
        <f t="shared" si="885"/>
        <v>#ERROR!</v>
      </c>
      <c r="K612" s="13">
        <v>0.0</v>
      </c>
      <c r="L612" s="13" t="str">
        <f>VLOOKUP(A612,[1]Hoja1!$B$1:$F$126,5,0)</f>
        <v>#ERROR!</v>
      </c>
      <c r="M612" s="11" t="str">
        <f>VLOOKUP(A612,[1]Hoja1!$B$1:$F$126,4,0)</f>
        <v>#ERROR!</v>
      </c>
      <c r="N612" s="13"/>
      <c r="O612" s="13" t="str">
        <f t="shared" si="886"/>
        <v>#ERROR!</v>
      </c>
      <c r="P612" s="11"/>
      <c r="Q612" s="13" t="str">
        <f t="shared" ref="Q612:Q614" si="890">+K612+R612</f>
        <v>#ERROR!</v>
      </c>
      <c r="R612" s="11" t="str">
        <f t="shared" ref="R612:R614" si="891">+ROUND(O612,0)</f>
        <v>#ERROR!</v>
      </c>
      <c r="S612" s="11" t="str">
        <f t="shared" si="889"/>
        <v/>
      </c>
    </row>
    <row r="613" ht="15.75" customHeight="1" outlineLevel="2">
      <c r="A613" s="11" t="s">
        <v>245</v>
      </c>
      <c r="B613" s="12" t="s">
        <v>34</v>
      </c>
      <c r="C613" s="11" t="s">
        <v>35</v>
      </c>
      <c r="D613" s="13">
        <v>72941.19</v>
      </c>
      <c r="E613" s="13">
        <v>7066.73</v>
      </c>
      <c r="F613" s="13">
        <f>+D613/D615</f>
        <v>0.001370786233</v>
      </c>
      <c r="G613" s="13" t="str">
        <f>VLOOKUP(A613,[1]Hoja1!$B$1:$F$126,3,0)</f>
        <v>#ERROR!</v>
      </c>
      <c r="H613" s="13" t="str">
        <f>VLOOKUP(A613,[1]Hoja1!$B$1:$F$126,2,0)</f>
        <v>#ERROR!</v>
      </c>
      <c r="I613" s="13" t="str">
        <f t="shared" si="884"/>
        <v>#ERROR!</v>
      </c>
      <c r="J613" s="13" t="str">
        <f t="shared" si="885"/>
        <v>#ERROR!</v>
      </c>
      <c r="K613" s="13">
        <v>0.0</v>
      </c>
      <c r="L613" s="13" t="str">
        <f>VLOOKUP(A613,[1]Hoja1!$B$1:$F$126,5,0)</f>
        <v>#ERROR!</v>
      </c>
      <c r="M613" s="11" t="str">
        <f>VLOOKUP(A613,[1]Hoja1!$B$1:$F$126,4,0)</f>
        <v>#ERROR!</v>
      </c>
      <c r="N613" s="13"/>
      <c r="O613" s="13" t="str">
        <f t="shared" si="886"/>
        <v>#ERROR!</v>
      </c>
      <c r="P613" s="11"/>
      <c r="Q613" s="13" t="str">
        <f t="shared" si="890"/>
        <v>#ERROR!</v>
      </c>
      <c r="R613" s="11" t="str">
        <f t="shared" si="891"/>
        <v>#ERROR!</v>
      </c>
      <c r="S613" s="11" t="str">
        <f t="shared" si="889"/>
        <v/>
      </c>
    </row>
    <row r="614" ht="15.75" customHeight="1" outlineLevel="2">
      <c r="A614" s="11" t="s">
        <v>245</v>
      </c>
      <c r="B614" s="12" t="s">
        <v>42</v>
      </c>
      <c r="C614" s="11" t="s">
        <v>43</v>
      </c>
      <c r="D614" s="13">
        <v>17421.89</v>
      </c>
      <c r="E614" s="13">
        <v>1687.88</v>
      </c>
      <c r="F614" s="13">
        <f>+D614/D615</f>
        <v>0.0003274101638</v>
      </c>
      <c r="G614" s="13" t="str">
        <f>VLOOKUP(A614,[1]Hoja1!$B$1:$F$126,3,0)</f>
        <v>#ERROR!</v>
      </c>
      <c r="H614" s="13" t="str">
        <f>VLOOKUP(A614,[1]Hoja1!$B$1:$F$126,2,0)</f>
        <v>#ERROR!</v>
      </c>
      <c r="I614" s="13" t="str">
        <f t="shared" si="884"/>
        <v>#ERROR!</v>
      </c>
      <c r="J614" s="13" t="str">
        <f t="shared" si="885"/>
        <v>#ERROR!</v>
      </c>
      <c r="K614" s="13">
        <v>0.0</v>
      </c>
      <c r="L614" s="13" t="str">
        <f>VLOOKUP(A614,[1]Hoja1!$B$1:$F$126,5,0)</f>
        <v>#ERROR!</v>
      </c>
      <c r="M614" s="11" t="str">
        <f>VLOOKUP(A614,[1]Hoja1!$B$1:$F$126,4,0)</f>
        <v>#ERROR!</v>
      </c>
      <c r="N614" s="13"/>
      <c r="O614" s="13" t="str">
        <f t="shared" si="886"/>
        <v>#ERROR!</v>
      </c>
      <c r="P614" s="11"/>
      <c r="Q614" s="13" t="str">
        <f t="shared" si="890"/>
        <v>#ERROR!</v>
      </c>
      <c r="R614" s="11" t="str">
        <f t="shared" si="891"/>
        <v>#ERROR!</v>
      </c>
      <c r="S614" s="11" t="str">
        <f t="shared" si="889"/>
        <v/>
      </c>
    </row>
    <row r="615" ht="15.75" customHeight="1" outlineLevel="1">
      <c r="A615" s="14" t="s">
        <v>246</v>
      </c>
      <c r="B615" s="12"/>
      <c r="C615" s="11"/>
      <c r="D615" s="13">
        <f t="shared" ref="D615:F615" si="892">SUBTOTAL(9,D609:D614)</f>
        <v>53211207</v>
      </c>
      <c r="E615" s="13">
        <f t="shared" si="892"/>
        <v>5155235</v>
      </c>
      <c r="F615" s="13">
        <f t="shared" si="892"/>
        <v>1</v>
      </c>
      <c r="G615" s="13"/>
      <c r="H615" s="13"/>
      <c r="I615" s="13"/>
      <c r="J615" s="13" t="str">
        <f t="shared" ref="J615:L615" si="893">SUBTOTAL(9,J609:J614)</f>
        <v>#ERROR!</v>
      </c>
      <c r="K615" s="13">
        <f t="shared" si="893"/>
        <v>0</v>
      </c>
      <c r="L615" s="13" t="str">
        <f t="shared" si="893"/>
        <v>#ERROR!</v>
      </c>
      <c r="M615" s="11"/>
      <c r="N615" s="13"/>
      <c r="O615" s="13" t="str">
        <f t="shared" ref="O615:Q615" si="894">SUBTOTAL(9,O609:O614)</f>
        <v>#ERROR!</v>
      </c>
      <c r="P615" s="11" t="str">
        <f t="shared" si="894"/>
        <v>#ERROR!</v>
      </c>
      <c r="Q615" s="13" t="str">
        <f t="shared" si="894"/>
        <v>#ERROR!</v>
      </c>
      <c r="R615" s="11"/>
      <c r="S615" s="11" t="str">
        <f>SUBTOTAL(9,S609:S614)</f>
        <v>#ERROR!</v>
      </c>
    </row>
    <row r="616" ht="15.75" customHeight="1" outlineLevel="2">
      <c r="A616" s="11" t="s">
        <v>247</v>
      </c>
      <c r="B616" s="12" t="s">
        <v>20</v>
      </c>
      <c r="C616" s="11" t="s">
        <v>21</v>
      </c>
      <c r="D616" s="13">
        <v>1.947113735E7</v>
      </c>
      <c r="E616" s="13">
        <v>4692999.96</v>
      </c>
      <c r="F616" s="13">
        <f>+D616/D620</f>
        <v>0.9758452735</v>
      </c>
      <c r="G616" s="13" t="str">
        <f>VLOOKUP(A616,[1]Hoja1!$B$1:$F$126,3,0)</f>
        <v>#ERROR!</v>
      </c>
      <c r="H616" s="13" t="str">
        <f>VLOOKUP(A616,[1]Hoja1!$B$1:$F$126,2,0)</f>
        <v>#ERROR!</v>
      </c>
      <c r="I616" s="13" t="str">
        <f t="shared" ref="I616:I619" si="895">+G616/11</f>
        <v>#ERROR!</v>
      </c>
      <c r="J616" s="13" t="str">
        <f t="shared" ref="J616:J619" si="896">+F616*I616</f>
        <v>#ERROR!</v>
      </c>
      <c r="K616" s="13">
        <v>0.0</v>
      </c>
      <c r="L616" s="13" t="str">
        <f>VLOOKUP(A616,[1]Hoja1!$B$1:$F$126,5,0)</f>
        <v>#ERROR!</v>
      </c>
      <c r="M616" s="11" t="str">
        <f>VLOOKUP(A616,[1]Hoja1!$B$1:$F$126,4,0)</f>
        <v>#ERROR!</v>
      </c>
      <c r="N616" s="13"/>
      <c r="O616" s="13" t="str">
        <f t="shared" ref="O616:O619" si="897">+D616-J616</f>
        <v>#ERROR!</v>
      </c>
      <c r="P616" s="11" t="str">
        <f t="shared" ref="P616:P617" si="898">+ROUND(O616,0)</f>
        <v>#ERROR!</v>
      </c>
      <c r="Q616" s="13" t="str">
        <f t="shared" ref="Q616:Q617" si="899">+K616+P616</f>
        <v>#ERROR!</v>
      </c>
      <c r="R616" s="11"/>
      <c r="S616" s="11" t="str">
        <f t="shared" ref="S616:S619" si="900">+P616</f>
        <v>#ERROR!</v>
      </c>
    </row>
    <row r="617" ht="15.75" customHeight="1" outlineLevel="2">
      <c r="A617" s="11" t="s">
        <v>247</v>
      </c>
      <c r="B617" s="12" t="s">
        <v>46</v>
      </c>
      <c r="C617" s="11" t="s">
        <v>47</v>
      </c>
      <c r="D617" s="13">
        <v>299884.39</v>
      </c>
      <c r="E617" s="13">
        <v>72279.16</v>
      </c>
      <c r="F617" s="13">
        <f>+D617/D620</f>
        <v>0.01502946435</v>
      </c>
      <c r="G617" s="13" t="str">
        <f>VLOOKUP(A617,[1]Hoja1!$B$1:$F$126,3,0)</f>
        <v>#ERROR!</v>
      </c>
      <c r="H617" s="13" t="str">
        <f>VLOOKUP(A617,[1]Hoja1!$B$1:$F$126,2,0)</f>
        <v>#ERROR!</v>
      </c>
      <c r="I617" s="13" t="str">
        <f t="shared" si="895"/>
        <v>#ERROR!</v>
      </c>
      <c r="J617" s="13" t="str">
        <f t="shared" si="896"/>
        <v>#ERROR!</v>
      </c>
      <c r="K617" s="13">
        <v>0.0</v>
      </c>
      <c r="L617" s="13" t="str">
        <f>VLOOKUP(A617,[1]Hoja1!$B$1:$F$126,5,0)</f>
        <v>#ERROR!</v>
      </c>
      <c r="M617" s="11" t="str">
        <f>VLOOKUP(A617,[1]Hoja1!$B$1:$F$126,4,0)</f>
        <v>#ERROR!</v>
      </c>
      <c r="N617" s="13"/>
      <c r="O617" s="13" t="str">
        <f t="shared" si="897"/>
        <v>#ERROR!</v>
      </c>
      <c r="P617" s="11" t="str">
        <f t="shared" si="898"/>
        <v>#ERROR!</v>
      </c>
      <c r="Q617" s="13" t="str">
        <f t="shared" si="899"/>
        <v>#ERROR!</v>
      </c>
      <c r="R617" s="11"/>
      <c r="S617" s="11" t="str">
        <f t="shared" si="900"/>
        <v>#ERROR!</v>
      </c>
    </row>
    <row r="618" ht="15.75" customHeight="1" outlineLevel="2">
      <c r="A618" s="11" t="s">
        <v>247</v>
      </c>
      <c r="B618" s="12" t="s">
        <v>32</v>
      </c>
      <c r="C618" s="11" t="s">
        <v>33</v>
      </c>
      <c r="D618" s="13">
        <v>91255.93</v>
      </c>
      <c r="E618" s="13">
        <v>21994.81</v>
      </c>
      <c r="F618" s="13">
        <f>+D618/D620</f>
        <v>0.004573521637</v>
      </c>
      <c r="G618" s="13" t="str">
        <f>VLOOKUP(A618,[1]Hoja1!$B$1:$F$126,3,0)</f>
        <v>#ERROR!</v>
      </c>
      <c r="H618" s="13" t="str">
        <f>VLOOKUP(A618,[1]Hoja1!$B$1:$F$126,2,0)</f>
        <v>#ERROR!</v>
      </c>
      <c r="I618" s="13" t="str">
        <f t="shared" si="895"/>
        <v>#ERROR!</v>
      </c>
      <c r="J618" s="13" t="str">
        <f t="shared" si="896"/>
        <v>#ERROR!</v>
      </c>
      <c r="K618" s="13">
        <v>0.0</v>
      </c>
      <c r="L618" s="13" t="str">
        <f>VLOOKUP(A618,[1]Hoja1!$B$1:$F$126,5,0)</f>
        <v>#ERROR!</v>
      </c>
      <c r="M618" s="11" t="str">
        <f>VLOOKUP(A618,[1]Hoja1!$B$1:$F$126,4,0)</f>
        <v>#ERROR!</v>
      </c>
      <c r="N618" s="13"/>
      <c r="O618" s="13" t="str">
        <f t="shared" si="897"/>
        <v>#ERROR!</v>
      </c>
      <c r="P618" s="11"/>
      <c r="Q618" s="13" t="str">
        <f t="shared" ref="Q618:Q619" si="901">+K618+R618</f>
        <v>#ERROR!</v>
      </c>
      <c r="R618" s="11" t="str">
        <f t="shared" ref="R618:R619" si="902">+ROUND(O618,0)</f>
        <v>#ERROR!</v>
      </c>
      <c r="S618" s="11" t="str">
        <f t="shared" si="900"/>
        <v/>
      </c>
    </row>
    <row r="619" ht="15.75" customHeight="1" outlineLevel="2">
      <c r="A619" s="11" t="s">
        <v>247</v>
      </c>
      <c r="B619" s="12" t="s">
        <v>42</v>
      </c>
      <c r="C619" s="11" t="s">
        <v>43</v>
      </c>
      <c r="D619" s="13">
        <v>90821.33</v>
      </c>
      <c r="E619" s="13">
        <v>21890.07</v>
      </c>
      <c r="F619" s="13">
        <f>+D619/D620</f>
        <v>0.004551740559</v>
      </c>
      <c r="G619" s="13" t="str">
        <f>VLOOKUP(A619,[1]Hoja1!$B$1:$F$126,3,0)</f>
        <v>#ERROR!</v>
      </c>
      <c r="H619" s="13" t="str">
        <f>VLOOKUP(A619,[1]Hoja1!$B$1:$F$126,2,0)</f>
        <v>#ERROR!</v>
      </c>
      <c r="I619" s="13" t="str">
        <f t="shared" si="895"/>
        <v>#ERROR!</v>
      </c>
      <c r="J619" s="13" t="str">
        <f t="shared" si="896"/>
        <v>#ERROR!</v>
      </c>
      <c r="K619" s="13">
        <v>0.0</v>
      </c>
      <c r="L619" s="13" t="str">
        <f>VLOOKUP(A619,[1]Hoja1!$B$1:$F$126,5,0)</f>
        <v>#ERROR!</v>
      </c>
      <c r="M619" s="11" t="str">
        <f>VLOOKUP(A619,[1]Hoja1!$B$1:$F$126,4,0)</f>
        <v>#ERROR!</v>
      </c>
      <c r="N619" s="13"/>
      <c r="O619" s="13" t="str">
        <f t="shared" si="897"/>
        <v>#ERROR!</v>
      </c>
      <c r="P619" s="11"/>
      <c r="Q619" s="13" t="str">
        <f t="shared" si="901"/>
        <v>#ERROR!</v>
      </c>
      <c r="R619" s="11" t="str">
        <f t="shared" si="902"/>
        <v>#ERROR!</v>
      </c>
      <c r="S619" s="11" t="str">
        <f t="shared" si="900"/>
        <v/>
      </c>
    </row>
    <row r="620" ht="15.75" customHeight="1" outlineLevel="1">
      <c r="A620" s="14" t="s">
        <v>248</v>
      </c>
      <c r="B620" s="12"/>
      <c r="C620" s="11"/>
      <c r="D620" s="13">
        <f t="shared" ref="D620:F620" si="903">SUBTOTAL(9,D616:D619)</f>
        <v>19953099</v>
      </c>
      <c r="E620" s="13">
        <f t="shared" si="903"/>
        <v>4809164</v>
      </c>
      <c r="F620" s="13">
        <f t="shared" si="903"/>
        <v>1</v>
      </c>
      <c r="G620" s="13"/>
      <c r="H620" s="13"/>
      <c r="I620" s="13"/>
      <c r="J620" s="13" t="str">
        <f t="shared" ref="J620:L620" si="904">SUBTOTAL(9,J616:J619)</f>
        <v>#ERROR!</v>
      </c>
      <c r="K620" s="13">
        <f t="shared" si="904"/>
        <v>0</v>
      </c>
      <c r="L620" s="13" t="str">
        <f t="shared" si="904"/>
        <v>#ERROR!</v>
      </c>
      <c r="M620" s="11"/>
      <c r="N620" s="13"/>
      <c r="O620" s="13" t="str">
        <f t="shared" ref="O620:Q620" si="905">SUBTOTAL(9,O616:O619)</f>
        <v>#ERROR!</v>
      </c>
      <c r="P620" s="11" t="str">
        <f t="shared" si="905"/>
        <v>#ERROR!</v>
      </c>
      <c r="Q620" s="13" t="str">
        <f t="shared" si="905"/>
        <v>#ERROR!</v>
      </c>
      <c r="R620" s="11"/>
      <c r="S620" s="11" t="str">
        <f>SUBTOTAL(9,S616:S619)</f>
        <v>#ERROR!</v>
      </c>
    </row>
    <row r="621" ht="15.75" customHeight="1" outlineLevel="2">
      <c r="A621" s="11" t="s">
        <v>249</v>
      </c>
      <c r="B621" s="12" t="s">
        <v>20</v>
      </c>
      <c r="C621" s="11" t="s">
        <v>21</v>
      </c>
      <c r="D621" s="13">
        <v>0.0</v>
      </c>
      <c r="E621" s="13">
        <v>1.087939103E7</v>
      </c>
      <c r="F621" s="13"/>
      <c r="G621" s="13" t="str">
        <f>VLOOKUP(A621,[1]Hoja1!$B$1:$F$126,3,0)</f>
        <v>#ERROR!</v>
      </c>
      <c r="H621" s="13" t="str">
        <f>VLOOKUP(A621,[1]Hoja1!$B$1:$F$126,2,0)</f>
        <v>#ERROR!</v>
      </c>
      <c r="I621" s="13" t="str">
        <f t="shared" ref="I621:I624" si="906">+G621/11</f>
        <v>#ERROR!</v>
      </c>
      <c r="J621" s="13" t="str">
        <f t="shared" ref="J621:J624" si="907">+F621*I621</f>
        <v>#ERROR!</v>
      </c>
      <c r="K621" s="13" t="str">
        <f t="shared" ref="K621:K624" si="908">+D621-P621</f>
        <v>#ERROR!</v>
      </c>
      <c r="L621" s="13" t="str">
        <f>VLOOKUP(A621,[1]Hoja1!$B$1:$F$126,5,0)</f>
        <v>#ERROR!</v>
      </c>
      <c r="M621" s="11" t="str">
        <f>VLOOKUP(A621,[1]Hoja1!$B$1:$F$126,4,0)</f>
        <v>#ERROR!</v>
      </c>
      <c r="N621" s="13"/>
      <c r="O621" s="13" t="str">
        <f t="shared" ref="O621:O624" si="909">+D621-J621</f>
        <v>#ERROR!</v>
      </c>
      <c r="P621" s="11" t="str">
        <f t="shared" ref="P621:P624" si="910">+ROUND(O621,0)</f>
        <v>#ERROR!</v>
      </c>
      <c r="Q621" s="13" t="str">
        <f t="shared" ref="Q621:Q624" si="911">+K621+P621</f>
        <v>#ERROR!</v>
      </c>
      <c r="R621" s="11"/>
      <c r="S621" s="11" t="str">
        <f t="shared" ref="S621:S624" si="912">+P621</f>
        <v>#ERROR!</v>
      </c>
    </row>
    <row r="622" ht="15.75" customHeight="1" outlineLevel="2">
      <c r="A622" s="11" t="s">
        <v>249</v>
      </c>
      <c r="B622" s="12" t="s">
        <v>32</v>
      </c>
      <c r="C622" s="11" t="s">
        <v>33</v>
      </c>
      <c r="D622" s="13">
        <v>0.0</v>
      </c>
      <c r="E622" s="13">
        <v>13290.44</v>
      </c>
      <c r="F622" s="13"/>
      <c r="G622" s="13" t="str">
        <f>VLOOKUP(A622,[1]Hoja1!$B$1:$F$126,3,0)</f>
        <v>#ERROR!</v>
      </c>
      <c r="H622" s="13" t="str">
        <f>VLOOKUP(A622,[1]Hoja1!$B$1:$F$126,2,0)</f>
        <v>#ERROR!</v>
      </c>
      <c r="I622" s="13" t="str">
        <f t="shared" si="906"/>
        <v>#ERROR!</v>
      </c>
      <c r="J622" s="13" t="str">
        <f t="shared" si="907"/>
        <v>#ERROR!</v>
      </c>
      <c r="K622" s="13" t="str">
        <f t="shared" si="908"/>
        <v>#ERROR!</v>
      </c>
      <c r="L622" s="13" t="str">
        <f>VLOOKUP(A622,[1]Hoja1!$B$1:$F$126,5,0)</f>
        <v>#ERROR!</v>
      </c>
      <c r="M622" s="11" t="str">
        <f>VLOOKUP(A622,[1]Hoja1!$B$1:$F$126,4,0)</f>
        <v>#ERROR!</v>
      </c>
      <c r="N622" s="13"/>
      <c r="O622" s="13" t="str">
        <f t="shared" si="909"/>
        <v>#ERROR!</v>
      </c>
      <c r="P622" s="11" t="str">
        <f t="shared" si="910"/>
        <v>#ERROR!</v>
      </c>
      <c r="Q622" s="13" t="str">
        <f t="shared" si="911"/>
        <v>#ERROR!</v>
      </c>
      <c r="R622" s="11"/>
      <c r="S622" s="11" t="str">
        <f t="shared" si="912"/>
        <v>#ERROR!</v>
      </c>
    </row>
    <row r="623" ht="15.75" customHeight="1" outlineLevel="2">
      <c r="A623" s="11" t="s">
        <v>249</v>
      </c>
      <c r="B623" s="12" t="s">
        <v>34</v>
      </c>
      <c r="C623" s="11" t="s">
        <v>35</v>
      </c>
      <c r="D623" s="13">
        <v>0.0</v>
      </c>
      <c r="E623" s="13">
        <v>27155.11</v>
      </c>
      <c r="F623" s="13"/>
      <c r="G623" s="13" t="str">
        <f>VLOOKUP(A623,[1]Hoja1!$B$1:$F$126,3,0)</f>
        <v>#ERROR!</v>
      </c>
      <c r="H623" s="13" t="str">
        <f>VLOOKUP(A623,[1]Hoja1!$B$1:$F$126,2,0)</f>
        <v>#ERROR!</v>
      </c>
      <c r="I623" s="13" t="str">
        <f t="shared" si="906"/>
        <v>#ERROR!</v>
      </c>
      <c r="J623" s="13" t="str">
        <f t="shared" si="907"/>
        <v>#ERROR!</v>
      </c>
      <c r="K623" s="13" t="str">
        <f t="shared" si="908"/>
        <v>#ERROR!</v>
      </c>
      <c r="L623" s="13" t="str">
        <f>VLOOKUP(A623,[1]Hoja1!$B$1:$F$126,5,0)</f>
        <v>#ERROR!</v>
      </c>
      <c r="M623" s="11" t="str">
        <f>VLOOKUP(A623,[1]Hoja1!$B$1:$F$126,4,0)</f>
        <v>#ERROR!</v>
      </c>
      <c r="N623" s="13"/>
      <c r="O623" s="13" t="str">
        <f t="shared" si="909"/>
        <v>#ERROR!</v>
      </c>
      <c r="P623" s="11" t="str">
        <f t="shared" si="910"/>
        <v>#ERROR!</v>
      </c>
      <c r="Q623" s="13" t="str">
        <f t="shared" si="911"/>
        <v>#ERROR!</v>
      </c>
      <c r="R623" s="11"/>
      <c r="S623" s="11" t="str">
        <f t="shared" si="912"/>
        <v>#ERROR!</v>
      </c>
    </row>
    <row r="624" ht="15.75" customHeight="1" outlineLevel="2">
      <c r="A624" s="11" t="s">
        <v>249</v>
      </c>
      <c r="B624" s="12" t="s">
        <v>42</v>
      </c>
      <c r="C624" s="11" t="s">
        <v>43</v>
      </c>
      <c r="D624" s="13">
        <v>0.0</v>
      </c>
      <c r="E624" s="13">
        <v>3198.42</v>
      </c>
      <c r="F624" s="13"/>
      <c r="G624" s="13" t="str">
        <f>VLOOKUP(A624,[1]Hoja1!$B$1:$F$126,3,0)</f>
        <v>#ERROR!</v>
      </c>
      <c r="H624" s="13" t="str">
        <f>VLOOKUP(A624,[1]Hoja1!$B$1:$F$126,2,0)</f>
        <v>#ERROR!</v>
      </c>
      <c r="I624" s="13" t="str">
        <f t="shared" si="906"/>
        <v>#ERROR!</v>
      </c>
      <c r="J624" s="13" t="str">
        <f t="shared" si="907"/>
        <v>#ERROR!</v>
      </c>
      <c r="K624" s="13" t="str">
        <f t="shared" si="908"/>
        <v>#ERROR!</v>
      </c>
      <c r="L624" s="13" t="str">
        <f>VLOOKUP(A624,[1]Hoja1!$B$1:$F$126,5,0)</f>
        <v>#ERROR!</v>
      </c>
      <c r="M624" s="11" t="str">
        <f>VLOOKUP(A624,[1]Hoja1!$B$1:$F$126,4,0)</f>
        <v>#ERROR!</v>
      </c>
      <c r="N624" s="13"/>
      <c r="O624" s="13" t="str">
        <f t="shared" si="909"/>
        <v>#ERROR!</v>
      </c>
      <c r="P624" s="11" t="str">
        <f t="shared" si="910"/>
        <v>#ERROR!</v>
      </c>
      <c r="Q624" s="13" t="str">
        <f t="shared" si="911"/>
        <v>#ERROR!</v>
      </c>
      <c r="R624" s="11"/>
      <c r="S624" s="11" t="str">
        <f t="shared" si="912"/>
        <v>#ERROR!</v>
      </c>
    </row>
    <row r="625" ht="15.75" customHeight="1" outlineLevel="1">
      <c r="A625" s="14" t="s">
        <v>250</v>
      </c>
      <c r="B625" s="12"/>
      <c r="C625" s="11"/>
      <c r="D625" s="13">
        <f t="shared" ref="D625:F625" si="913">SUBTOTAL(9,D621:D624)</f>
        <v>0</v>
      </c>
      <c r="E625" s="13">
        <f t="shared" si="913"/>
        <v>10923035</v>
      </c>
      <c r="F625" s="13">
        <f t="shared" si="913"/>
        <v>0</v>
      </c>
      <c r="G625" s="13"/>
      <c r="H625" s="13"/>
      <c r="I625" s="13"/>
      <c r="J625" s="13" t="str">
        <f t="shared" ref="J625:L625" si="914">SUBTOTAL(9,J621:J624)</f>
        <v>#ERROR!</v>
      </c>
      <c r="K625" s="13" t="str">
        <f t="shared" si="914"/>
        <v>#ERROR!</v>
      </c>
      <c r="L625" s="13" t="str">
        <f t="shared" si="914"/>
        <v>#ERROR!</v>
      </c>
      <c r="M625" s="11"/>
      <c r="N625" s="13"/>
      <c r="O625" s="13" t="str">
        <f t="shared" ref="O625:Q625" si="915">SUBTOTAL(9,O621:O624)</f>
        <v>#ERROR!</v>
      </c>
      <c r="P625" s="11" t="str">
        <f t="shared" si="915"/>
        <v>#ERROR!</v>
      </c>
      <c r="Q625" s="13" t="str">
        <f t="shared" si="915"/>
        <v>#ERROR!</v>
      </c>
      <c r="R625" s="11"/>
      <c r="S625" s="11" t="str">
        <f>SUBTOTAL(9,S621:S624)</f>
        <v>#ERROR!</v>
      </c>
    </row>
    <row r="626" ht="15.75" customHeight="1" outlineLevel="2">
      <c r="A626" s="11" t="s">
        <v>251</v>
      </c>
      <c r="B626" s="12" t="s">
        <v>20</v>
      </c>
      <c r="C626" s="11" t="s">
        <v>21</v>
      </c>
      <c r="D626" s="13">
        <v>1.1148524574E8</v>
      </c>
      <c r="E626" s="13">
        <v>7499204.2</v>
      </c>
      <c r="F626" s="13">
        <f>+D626/D632</f>
        <v>0.9904269957</v>
      </c>
      <c r="G626" s="13" t="str">
        <f>VLOOKUP(A626,[1]Hoja1!$B$1:$F$126,3,0)</f>
        <v>#ERROR!</v>
      </c>
      <c r="H626" s="13" t="str">
        <f>VLOOKUP(A626,[1]Hoja1!$B$1:$F$126,2,0)</f>
        <v>#ERROR!</v>
      </c>
      <c r="I626" s="13" t="str">
        <f t="shared" ref="I626:I631" si="916">+G626/11</f>
        <v>#ERROR!</v>
      </c>
      <c r="J626" s="13" t="str">
        <f t="shared" ref="J626:J631" si="917">+F626*I626</f>
        <v>#ERROR!</v>
      </c>
      <c r="K626" s="13">
        <v>0.0</v>
      </c>
      <c r="L626" s="13" t="str">
        <f>VLOOKUP(A626,[1]Hoja1!$B$1:$F$126,5,0)</f>
        <v>#ERROR!</v>
      </c>
      <c r="M626" s="11" t="str">
        <f>VLOOKUP(A626,[1]Hoja1!$B$1:$F$126,4,0)</f>
        <v>#ERROR!</v>
      </c>
      <c r="N626" s="13"/>
      <c r="O626" s="13" t="str">
        <f t="shared" ref="O626:O631" si="918">+D626-J626</f>
        <v>#ERROR!</v>
      </c>
      <c r="P626" s="11" t="str">
        <f t="shared" ref="P626:P628" si="919">+ROUND(O626,0)</f>
        <v>#ERROR!</v>
      </c>
      <c r="Q626" s="13" t="str">
        <f t="shared" ref="Q626:Q628" si="920">+K626+P626</f>
        <v>#ERROR!</v>
      </c>
      <c r="R626" s="11"/>
      <c r="S626" s="11" t="str">
        <f t="shared" ref="S626:S631" si="921">+P626</f>
        <v>#ERROR!</v>
      </c>
    </row>
    <row r="627" ht="15.75" customHeight="1" outlineLevel="2">
      <c r="A627" s="11" t="s">
        <v>251</v>
      </c>
      <c r="B627" s="12" t="s">
        <v>46</v>
      </c>
      <c r="C627" s="11" t="s">
        <v>47</v>
      </c>
      <c r="D627" s="13">
        <v>873374.74</v>
      </c>
      <c r="E627" s="13">
        <v>58748.72</v>
      </c>
      <c r="F627" s="13">
        <f>+D627/D632</f>
        <v>0.007758999087</v>
      </c>
      <c r="G627" s="13" t="str">
        <f>VLOOKUP(A627,[1]Hoja1!$B$1:$F$126,3,0)</f>
        <v>#ERROR!</v>
      </c>
      <c r="H627" s="13" t="str">
        <f>VLOOKUP(A627,[1]Hoja1!$B$1:$F$126,2,0)</f>
        <v>#ERROR!</v>
      </c>
      <c r="I627" s="13" t="str">
        <f t="shared" si="916"/>
        <v>#ERROR!</v>
      </c>
      <c r="J627" s="13" t="str">
        <f t="shared" si="917"/>
        <v>#ERROR!</v>
      </c>
      <c r="K627" s="13">
        <v>0.0</v>
      </c>
      <c r="L627" s="13" t="str">
        <f>VLOOKUP(A627,[1]Hoja1!$B$1:$F$126,5,0)</f>
        <v>#ERROR!</v>
      </c>
      <c r="M627" s="11" t="str">
        <f>VLOOKUP(A627,[1]Hoja1!$B$1:$F$126,4,0)</f>
        <v>#ERROR!</v>
      </c>
      <c r="N627" s="13"/>
      <c r="O627" s="13" t="str">
        <f t="shared" si="918"/>
        <v>#ERROR!</v>
      </c>
      <c r="P627" s="11" t="str">
        <f t="shared" si="919"/>
        <v>#ERROR!</v>
      </c>
      <c r="Q627" s="13" t="str">
        <f t="shared" si="920"/>
        <v>#ERROR!</v>
      </c>
      <c r="R627" s="11"/>
      <c r="S627" s="11" t="str">
        <f t="shared" si="921"/>
        <v>#ERROR!</v>
      </c>
    </row>
    <row r="628" ht="15.75" customHeight="1" outlineLevel="2">
      <c r="A628" s="11" t="s">
        <v>251</v>
      </c>
      <c r="B628" s="12" t="s">
        <v>32</v>
      </c>
      <c r="C628" s="11" t="s">
        <v>33</v>
      </c>
      <c r="D628" s="13">
        <v>169723.0</v>
      </c>
      <c r="E628" s="13">
        <v>11416.64</v>
      </c>
      <c r="F628" s="13">
        <f>+D628/D632</f>
        <v>0.001507807063</v>
      </c>
      <c r="G628" s="13" t="str">
        <f>VLOOKUP(A628,[1]Hoja1!$B$1:$F$126,3,0)</f>
        <v>#ERROR!</v>
      </c>
      <c r="H628" s="13" t="str">
        <f>VLOOKUP(A628,[1]Hoja1!$B$1:$F$126,2,0)</f>
        <v>#ERROR!</v>
      </c>
      <c r="I628" s="13" t="str">
        <f t="shared" si="916"/>
        <v>#ERROR!</v>
      </c>
      <c r="J628" s="13" t="str">
        <f t="shared" si="917"/>
        <v>#ERROR!</v>
      </c>
      <c r="K628" s="13" t="str">
        <f>+D628-P628</f>
        <v>#ERROR!</v>
      </c>
      <c r="L628" s="13" t="str">
        <f>VLOOKUP(A628,[1]Hoja1!$B$1:$F$126,5,0)</f>
        <v>#ERROR!</v>
      </c>
      <c r="M628" s="11" t="str">
        <f>VLOOKUP(A628,[1]Hoja1!$B$1:$F$126,4,0)</f>
        <v>#ERROR!</v>
      </c>
      <c r="N628" s="13"/>
      <c r="O628" s="13" t="str">
        <f t="shared" si="918"/>
        <v>#ERROR!</v>
      </c>
      <c r="P628" s="11" t="str">
        <f t="shared" si="919"/>
        <v>#ERROR!</v>
      </c>
      <c r="Q628" s="13" t="str">
        <f t="shared" si="920"/>
        <v>#ERROR!</v>
      </c>
      <c r="R628" s="11"/>
      <c r="S628" s="11" t="str">
        <f t="shared" si="921"/>
        <v>#ERROR!</v>
      </c>
    </row>
    <row r="629" ht="15.75" customHeight="1" outlineLevel="2">
      <c r="A629" s="11" t="s">
        <v>251</v>
      </c>
      <c r="B629" s="12" t="s">
        <v>34</v>
      </c>
      <c r="C629" s="11" t="s">
        <v>35</v>
      </c>
      <c r="D629" s="13">
        <v>25958.85</v>
      </c>
      <c r="E629" s="13">
        <v>1746.16</v>
      </c>
      <c r="F629" s="13">
        <f>+D629/D632</f>
        <v>0.0002306165775</v>
      </c>
      <c r="G629" s="13" t="str">
        <f>VLOOKUP(A629,[1]Hoja1!$B$1:$F$126,3,0)</f>
        <v>#ERROR!</v>
      </c>
      <c r="H629" s="13" t="str">
        <f>VLOOKUP(A629,[1]Hoja1!$B$1:$F$126,2,0)</f>
        <v>#ERROR!</v>
      </c>
      <c r="I629" s="13" t="str">
        <f t="shared" si="916"/>
        <v>#ERROR!</v>
      </c>
      <c r="J629" s="13" t="str">
        <f t="shared" si="917"/>
        <v>#ERROR!</v>
      </c>
      <c r="K629" s="13">
        <v>0.0</v>
      </c>
      <c r="L629" s="13" t="str">
        <f>VLOOKUP(A629,[1]Hoja1!$B$1:$F$126,5,0)</f>
        <v>#ERROR!</v>
      </c>
      <c r="M629" s="11" t="str">
        <f>VLOOKUP(A629,[1]Hoja1!$B$1:$F$126,4,0)</f>
        <v>#ERROR!</v>
      </c>
      <c r="N629" s="13"/>
      <c r="O629" s="13" t="str">
        <f t="shared" si="918"/>
        <v>#ERROR!</v>
      </c>
      <c r="P629" s="11"/>
      <c r="Q629" s="13" t="str">
        <f t="shared" ref="Q629:Q630" si="922">+K629+R629</f>
        <v>#ERROR!</v>
      </c>
      <c r="R629" s="11" t="str">
        <f t="shared" ref="R629:R630" si="923">+ROUND(O629,0)</f>
        <v>#ERROR!</v>
      </c>
      <c r="S629" s="11" t="str">
        <f t="shared" si="921"/>
        <v/>
      </c>
    </row>
    <row r="630" ht="15.75" customHeight="1" outlineLevel="2">
      <c r="A630" s="11" t="s">
        <v>251</v>
      </c>
      <c r="B630" s="12" t="s">
        <v>42</v>
      </c>
      <c r="C630" s="11" t="s">
        <v>43</v>
      </c>
      <c r="D630" s="13">
        <v>8507.67</v>
      </c>
      <c r="E630" s="13">
        <v>572.28</v>
      </c>
      <c r="F630" s="13">
        <f>+D630/D632</f>
        <v>0.00007558153532</v>
      </c>
      <c r="G630" s="13" t="str">
        <f>VLOOKUP(A630,[1]Hoja1!$B$1:$F$126,3,0)</f>
        <v>#ERROR!</v>
      </c>
      <c r="H630" s="13" t="str">
        <f>VLOOKUP(A630,[1]Hoja1!$B$1:$F$126,2,0)</f>
        <v>#ERROR!</v>
      </c>
      <c r="I630" s="13" t="str">
        <f t="shared" si="916"/>
        <v>#ERROR!</v>
      </c>
      <c r="J630" s="13" t="str">
        <f t="shared" si="917"/>
        <v>#ERROR!</v>
      </c>
      <c r="K630" s="13">
        <v>0.0</v>
      </c>
      <c r="L630" s="13" t="str">
        <f>VLOOKUP(A630,[1]Hoja1!$B$1:$F$126,5,0)</f>
        <v>#ERROR!</v>
      </c>
      <c r="M630" s="11" t="str">
        <f>VLOOKUP(A630,[1]Hoja1!$B$1:$F$126,4,0)</f>
        <v>#ERROR!</v>
      </c>
      <c r="N630" s="13"/>
      <c r="O630" s="13" t="str">
        <f t="shared" si="918"/>
        <v>#ERROR!</v>
      </c>
      <c r="P630" s="11"/>
      <c r="Q630" s="13" t="str">
        <f t="shared" si="922"/>
        <v>#ERROR!</v>
      </c>
      <c r="R630" s="11" t="str">
        <f t="shared" si="923"/>
        <v>#ERROR!</v>
      </c>
      <c r="S630" s="11" t="str">
        <f t="shared" si="921"/>
        <v/>
      </c>
      <c r="U630" s="1"/>
      <c r="V630" s="1"/>
    </row>
    <row r="631" ht="15.75" customHeight="1" outlineLevel="2">
      <c r="A631" s="11" t="s">
        <v>251</v>
      </c>
      <c r="B631" s="12" t="s">
        <v>76</v>
      </c>
      <c r="C631" s="11" t="s">
        <v>77</v>
      </c>
      <c r="D631" s="13">
        <v>0.0</v>
      </c>
      <c r="E631" s="13">
        <v>0.0</v>
      </c>
      <c r="F631" s="13">
        <f>+D631/D632</f>
        <v>0</v>
      </c>
      <c r="G631" s="13" t="str">
        <f>VLOOKUP(A631,[1]Hoja1!$B$1:$F$126,3,0)</f>
        <v>#ERROR!</v>
      </c>
      <c r="H631" s="13" t="str">
        <f>VLOOKUP(A631,[1]Hoja1!$B$1:$F$126,2,0)</f>
        <v>#ERROR!</v>
      </c>
      <c r="I631" s="13" t="str">
        <f t="shared" si="916"/>
        <v>#ERROR!</v>
      </c>
      <c r="J631" s="13" t="str">
        <f t="shared" si="917"/>
        <v>#ERROR!</v>
      </c>
      <c r="K631" s="13" t="str">
        <f>+D631-P631</f>
        <v>#ERROR!</v>
      </c>
      <c r="L631" s="13" t="str">
        <f>VLOOKUP(A631,[1]Hoja1!$B$1:$F$126,5,0)</f>
        <v>#ERROR!</v>
      </c>
      <c r="M631" s="11" t="str">
        <f>VLOOKUP(A631,[1]Hoja1!$B$1:$F$126,4,0)</f>
        <v>#ERROR!</v>
      </c>
      <c r="N631" s="13"/>
      <c r="O631" s="13" t="str">
        <f t="shared" si="918"/>
        <v>#ERROR!</v>
      </c>
      <c r="P631" s="11" t="str">
        <f>+ROUND(O631,0)</f>
        <v>#ERROR!</v>
      </c>
      <c r="Q631" s="13" t="str">
        <f>+K631+P631</f>
        <v>#ERROR!</v>
      </c>
      <c r="R631" s="11"/>
      <c r="S631" s="11" t="str">
        <f t="shared" si="921"/>
        <v>#ERROR!</v>
      </c>
      <c r="V631" s="1"/>
    </row>
    <row r="632" ht="15.75" customHeight="1" outlineLevel="1">
      <c r="A632" s="14" t="s">
        <v>252</v>
      </c>
      <c r="B632" s="12"/>
      <c r="C632" s="11"/>
      <c r="D632" s="13">
        <f t="shared" ref="D632:F632" si="924">SUBTOTAL(9,D626:D631)</f>
        <v>112562810</v>
      </c>
      <c r="E632" s="13">
        <f t="shared" si="924"/>
        <v>7571688</v>
      </c>
      <c r="F632" s="13">
        <f t="shared" si="924"/>
        <v>1</v>
      </c>
      <c r="G632" s="13"/>
      <c r="H632" s="13"/>
      <c r="I632" s="13"/>
      <c r="J632" s="13" t="str">
        <f>SUBTOTAL(9,J626:J631)</f>
        <v>#ERROR!</v>
      </c>
      <c r="K632" s="13">
        <v>0.0</v>
      </c>
      <c r="L632" s="13" t="str">
        <f>SUBTOTAL(9,L626:L631)</f>
        <v>#ERROR!</v>
      </c>
      <c r="M632" s="11"/>
      <c r="N632" s="13"/>
      <c r="O632" s="13" t="str">
        <f t="shared" ref="O632:Q632" si="925">SUBTOTAL(9,O626:O631)</f>
        <v>#ERROR!</v>
      </c>
      <c r="P632" s="11" t="str">
        <f t="shared" si="925"/>
        <v>#ERROR!</v>
      </c>
      <c r="Q632" s="13" t="str">
        <f t="shared" si="925"/>
        <v>#ERROR!</v>
      </c>
      <c r="R632" s="11"/>
      <c r="S632" s="11" t="str">
        <f>SUBTOTAL(9,S626:S631)</f>
        <v>#ERROR!</v>
      </c>
      <c r="U632" s="1"/>
    </row>
    <row r="633" ht="15.75" customHeight="1" outlineLevel="2">
      <c r="A633" s="11" t="s">
        <v>253</v>
      </c>
      <c r="B633" s="12" t="s">
        <v>20</v>
      </c>
      <c r="C633" s="11" t="s">
        <v>21</v>
      </c>
      <c r="D633" s="13">
        <v>3.493115095E7</v>
      </c>
      <c r="E633" s="13">
        <v>9777022.93</v>
      </c>
      <c r="F633" s="13"/>
      <c r="G633" s="13" t="str">
        <f>VLOOKUP(A633,[1]Hoja1!$B$1:$F$126,3,0)</f>
        <v>#ERROR!</v>
      </c>
      <c r="H633" s="13" t="str">
        <f>VLOOKUP(A633,[1]Hoja1!$B$1:$F$126,2,0)</f>
        <v>#ERROR!</v>
      </c>
      <c r="I633" s="13" t="str">
        <f t="shared" ref="I633:I637" si="926">+G633/11</f>
        <v>#ERROR!</v>
      </c>
      <c r="J633" s="13" t="str">
        <f t="shared" ref="J633:J637" si="927">+F633*I633</f>
        <v>#ERROR!</v>
      </c>
      <c r="K633" s="13">
        <v>0.0</v>
      </c>
      <c r="L633" s="13" t="str">
        <f>VLOOKUP(A633,[1]Hoja1!$B$1:$F$126,5,0)</f>
        <v>#ERROR!</v>
      </c>
      <c r="M633" s="11" t="str">
        <f>VLOOKUP(A633,[1]Hoja1!$B$1:$F$126,4,0)</f>
        <v>#ERROR!</v>
      </c>
      <c r="N633" s="13"/>
      <c r="O633" s="13" t="str">
        <f t="shared" ref="O633:O637" si="928">+D633-J633</f>
        <v>#ERROR!</v>
      </c>
      <c r="P633" s="11" t="str">
        <f>+ROUND(O633,0)</f>
        <v>#ERROR!</v>
      </c>
      <c r="Q633" s="13" t="str">
        <f>+K633+P633</f>
        <v>#ERROR!</v>
      </c>
      <c r="R633" s="11"/>
      <c r="S633" s="11" t="str">
        <f t="shared" ref="S633:S637" si="929">+P633</f>
        <v>#ERROR!</v>
      </c>
    </row>
    <row r="634" ht="15.75" customHeight="1" outlineLevel="2">
      <c r="A634" s="11" t="s">
        <v>253</v>
      </c>
      <c r="B634" s="12" t="s">
        <v>32</v>
      </c>
      <c r="C634" s="11" t="s">
        <v>33</v>
      </c>
      <c r="D634" s="13">
        <v>57674.76</v>
      </c>
      <c r="E634" s="13">
        <v>16142.82</v>
      </c>
      <c r="F634" s="13"/>
      <c r="G634" s="13" t="str">
        <f>VLOOKUP(A634,[1]Hoja1!$B$1:$F$126,3,0)</f>
        <v>#ERROR!</v>
      </c>
      <c r="H634" s="13" t="str">
        <f>VLOOKUP(A634,[1]Hoja1!$B$1:$F$126,2,0)</f>
        <v>#ERROR!</v>
      </c>
      <c r="I634" s="13" t="str">
        <f t="shared" si="926"/>
        <v>#ERROR!</v>
      </c>
      <c r="J634" s="13" t="str">
        <f t="shared" si="927"/>
        <v>#ERROR!</v>
      </c>
      <c r="K634" s="13">
        <v>0.0</v>
      </c>
      <c r="L634" s="13" t="str">
        <f>VLOOKUP(A634,[1]Hoja1!$B$1:$F$126,5,0)</f>
        <v>#ERROR!</v>
      </c>
      <c r="M634" s="11" t="str">
        <f>VLOOKUP(A634,[1]Hoja1!$B$1:$F$126,4,0)</f>
        <v>#ERROR!</v>
      </c>
      <c r="N634" s="13"/>
      <c r="O634" s="13" t="str">
        <f t="shared" si="928"/>
        <v>#ERROR!</v>
      </c>
      <c r="P634" s="11"/>
      <c r="Q634" s="13" t="str">
        <f>+K634+R634</f>
        <v>#ERROR!</v>
      </c>
      <c r="R634" s="11" t="str">
        <f>+ROUND(O634,0)</f>
        <v>#ERROR!</v>
      </c>
      <c r="S634" s="11" t="str">
        <f t="shared" si="929"/>
        <v/>
      </c>
    </row>
    <row r="635" ht="15.75" customHeight="1" outlineLevel="2">
      <c r="A635" s="11" t="s">
        <v>253</v>
      </c>
      <c r="B635" s="12" t="s">
        <v>34</v>
      </c>
      <c r="C635" s="11" t="s">
        <v>35</v>
      </c>
      <c r="D635" s="13">
        <v>130455.17</v>
      </c>
      <c r="E635" s="13">
        <v>36513.63</v>
      </c>
      <c r="F635" s="13"/>
      <c r="G635" s="13" t="str">
        <f>VLOOKUP(A635,[1]Hoja1!$B$1:$F$126,3,0)</f>
        <v>#ERROR!</v>
      </c>
      <c r="H635" s="13" t="str">
        <f>VLOOKUP(A635,[1]Hoja1!$B$1:$F$126,2,0)</f>
        <v>#ERROR!</v>
      </c>
      <c r="I635" s="13" t="str">
        <f t="shared" si="926"/>
        <v>#ERROR!</v>
      </c>
      <c r="J635" s="13" t="str">
        <f t="shared" si="927"/>
        <v>#ERROR!</v>
      </c>
      <c r="K635" s="13">
        <v>0.0</v>
      </c>
      <c r="L635" s="13" t="str">
        <f>VLOOKUP(A635,[1]Hoja1!$B$1:$F$126,5,0)</f>
        <v>#ERROR!</v>
      </c>
      <c r="M635" s="11" t="str">
        <f>VLOOKUP(A635,[1]Hoja1!$B$1:$F$126,4,0)</f>
        <v>#ERROR!</v>
      </c>
      <c r="N635" s="13"/>
      <c r="O635" s="13" t="str">
        <f t="shared" si="928"/>
        <v>#ERROR!</v>
      </c>
      <c r="P635" s="11" t="str">
        <f>+ROUND(O635,0)</f>
        <v>#ERROR!</v>
      </c>
      <c r="Q635" s="13" t="str">
        <f>+K635+P635</f>
        <v>#ERROR!</v>
      </c>
      <c r="R635" s="11"/>
      <c r="S635" s="11" t="str">
        <f t="shared" si="929"/>
        <v>#ERROR!</v>
      </c>
    </row>
    <row r="636" ht="15.75" customHeight="1" outlineLevel="2">
      <c r="A636" s="11" t="s">
        <v>253</v>
      </c>
      <c r="B636" s="12" t="s">
        <v>42</v>
      </c>
      <c r="C636" s="11" t="s">
        <v>43</v>
      </c>
      <c r="D636" s="13">
        <v>74206.42</v>
      </c>
      <c r="E636" s="13">
        <v>20769.94</v>
      </c>
      <c r="F636" s="13"/>
      <c r="G636" s="13" t="str">
        <f>VLOOKUP(A636,[1]Hoja1!$B$1:$F$126,3,0)</f>
        <v>#ERROR!</v>
      </c>
      <c r="H636" s="13" t="str">
        <f>VLOOKUP(A636,[1]Hoja1!$B$1:$F$126,2,0)</f>
        <v>#ERROR!</v>
      </c>
      <c r="I636" s="13" t="str">
        <f t="shared" si="926"/>
        <v>#ERROR!</v>
      </c>
      <c r="J636" s="13" t="str">
        <f t="shared" si="927"/>
        <v>#ERROR!</v>
      </c>
      <c r="K636" s="13">
        <v>0.0</v>
      </c>
      <c r="L636" s="13" t="str">
        <f>VLOOKUP(A636,[1]Hoja1!$B$1:$F$126,5,0)</f>
        <v>#ERROR!</v>
      </c>
      <c r="M636" s="11" t="str">
        <f>VLOOKUP(A636,[1]Hoja1!$B$1:$F$126,4,0)</f>
        <v>#ERROR!</v>
      </c>
      <c r="N636" s="13"/>
      <c r="O636" s="13" t="str">
        <f t="shared" si="928"/>
        <v>#ERROR!</v>
      </c>
      <c r="P636" s="11"/>
      <c r="Q636" s="13" t="str">
        <f>+K636+R636</f>
        <v>#ERROR!</v>
      </c>
      <c r="R636" s="11" t="str">
        <f>+ROUND(O636,0)</f>
        <v>#ERROR!</v>
      </c>
      <c r="S636" s="11" t="str">
        <f t="shared" si="929"/>
        <v/>
      </c>
    </row>
    <row r="637" ht="15.75" customHeight="1" outlineLevel="2">
      <c r="A637" s="11" t="s">
        <v>253</v>
      </c>
      <c r="B637" s="12" t="s">
        <v>60</v>
      </c>
      <c r="C637" s="11" t="s">
        <v>61</v>
      </c>
      <c r="D637" s="13">
        <v>3333927.7</v>
      </c>
      <c r="E637" s="13">
        <v>933146.68</v>
      </c>
      <c r="F637" s="13"/>
      <c r="G637" s="13" t="str">
        <f>VLOOKUP(A637,[1]Hoja1!$B$1:$F$126,3,0)</f>
        <v>#ERROR!</v>
      </c>
      <c r="H637" s="13" t="str">
        <f>VLOOKUP(A637,[1]Hoja1!$B$1:$F$126,2,0)</f>
        <v>#ERROR!</v>
      </c>
      <c r="I637" s="13" t="str">
        <f t="shared" si="926"/>
        <v>#ERROR!</v>
      </c>
      <c r="J637" s="13" t="str">
        <f t="shared" si="927"/>
        <v>#ERROR!</v>
      </c>
      <c r="K637" s="13">
        <v>0.0</v>
      </c>
      <c r="L637" s="13" t="str">
        <f>VLOOKUP(A637,[1]Hoja1!$B$1:$F$126,5,0)</f>
        <v>#ERROR!</v>
      </c>
      <c r="M637" s="11" t="str">
        <f>VLOOKUP(A637,[1]Hoja1!$B$1:$F$126,4,0)</f>
        <v>#ERROR!</v>
      </c>
      <c r="N637" s="13"/>
      <c r="O637" s="13" t="str">
        <f t="shared" si="928"/>
        <v>#ERROR!</v>
      </c>
      <c r="P637" s="11" t="str">
        <f>+ROUND(O637,0)</f>
        <v>#ERROR!</v>
      </c>
      <c r="Q637" s="13" t="str">
        <f>+K637+P637</f>
        <v>#ERROR!</v>
      </c>
      <c r="R637" s="11"/>
      <c r="S637" s="11" t="str">
        <f t="shared" si="929"/>
        <v>#ERROR!</v>
      </c>
    </row>
    <row r="638" ht="15.75" customHeight="1" outlineLevel="1">
      <c r="A638" s="14" t="s">
        <v>254</v>
      </c>
      <c r="B638" s="12"/>
      <c r="C638" s="11"/>
      <c r="D638" s="13">
        <f t="shared" ref="D638:F638" si="930">SUBTOTAL(9,D633:D637)</f>
        <v>38527415</v>
      </c>
      <c r="E638" s="13">
        <f t="shared" si="930"/>
        <v>10783596</v>
      </c>
      <c r="F638" s="13">
        <f t="shared" si="930"/>
        <v>0</v>
      </c>
      <c r="G638" s="13"/>
      <c r="H638" s="13"/>
      <c r="I638" s="13"/>
      <c r="J638" s="13" t="str">
        <f>SUBTOTAL(9,J633:J637)</f>
        <v>#ERROR!</v>
      </c>
      <c r="K638" s="13">
        <v>0.0</v>
      </c>
      <c r="L638" s="13" t="str">
        <f>SUBTOTAL(9,L633:L637)</f>
        <v>#ERROR!</v>
      </c>
      <c r="M638" s="11"/>
      <c r="N638" s="13"/>
      <c r="O638" s="13" t="str">
        <f t="shared" ref="O638:Q638" si="931">SUBTOTAL(9,O633:O637)</f>
        <v>#ERROR!</v>
      </c>
      <c r="P638" s="11" t="str">
        <f t="shared" si="931"/>
        <v>#ERROR!</v>
      </c>
      <c r="Q638" s="13" t="str">
        <f t="shared" si="931"/>
        <v>#ERROR!</v>
      </c>
      <c r="R638" s="11"/>
      <c r="S638" s="11" t="str">
        <f>SUBTOTAL(9,S633:S637)</f>
        <v>#ERROR!</v>
      </c>
    </row>
    <row r="639" ht="15.75" customHeight="1" outlineLevel="2">
      <c r="A639" s="11" t="s">
        <v>255</v>
      </c>
      <c r="B639" s="12" t="s">
        <v>20</v>
      </c>
      <c r="C639" s="11" t="s">
        <v>21</v>
      </c>
      <c r="D639" s="13">
        <v>5.50603064E7</v>
      </c>
      <c r="E639" s="13">
        <v>9852542.05</v>
      </c>
      <c r="F639" s="13">
        <f>+D639/D645</f>
        <v>0.9652934815</v>
      </c>
      <c r="G639" s="13" t="str">
        <f>VLOOKUP(A639,[1]Hoja1!$B$1:$F$126,3,0)</f>
        <v>#ERROR!</v>
      </c>
      <c r="H639" s="13" t="str">
        <f>VLOOKUP(A639,[1]Hoja1!$B$1:$F$126,2,0)</f>
        <v>#ERROR!</v>
      </c>
      <c r="I639" s="13" t="str">
        <f t="shared" ref="I639:I644" si="932">+G639/11</f>
        <v>#ERROR!</v>
      </c>
      <c r="J639" s="13">
        <v>0.0</v>
      </c>
      <c r="K639" s="13">
        <f t="shared" ref="K639:K641" si="933">+D639-P639</f>
        <v>0.3999999985</v>
      </c>
      <c r="L639" s="13" t="str">
        <f>VLOOKUP(A639,[1]Hoja1!$B$1:$F$126,5,0)</f>
        <v>#ERROR!</v>
      </c>
      <c r="M639" s="11" t="str">
        <f>VLOOKUP(A639,[1]Hoja1!$B$1:$F$126,4,0)</f>
        <v>#ERROR!</v>
      </c>
      <c r="N639" s="13"/>
      <c r="O639" s="13">
        <f t="shared" ref="O639:O644" si="934">+D639-J639</f>
        <v>55060306.4</v>
      </c>
      <c r="P639" s="13">
        <f t="shared" ref="P639:P641" si="935">+ROUND(O639,0)</f>
        <v>55060306</v>
      </c>
      <c r="Q639" s="13">
        <f t="shared" ref="Q639:Q641" si="936">+K639+P639</f>
        <v>55060306.4</v>
      </c>
      <c r="R639" s="11"/>
      <c r="S639" s="13">
        <f t="shared" ref="S639:S644" si="937">+P639</f>
        <v>55060306</v>
      </c>
    </row>
    <row r="640" ht="15.75" customHeight="1" outlineLevel="2">
      <c r="A640" s="11" t="s">
        <v>255</v>
      </c>
      <c r="B640" s="12" t="s">
        <v>46</v>
      </c>
      <c r="C640" s="11" t="s">
        <v>47</v>
      </c>
      <c r="D640" s="13">
        <v>1605163.87</v>
      </c>
      <c r="E640" s="13">
        <v>287229.51</v>
      </c>
      <c r="F640" s="13">
        <f>+D640/D645</f>
        <v>0.02814103883</v>
      </c>
      <c r="G640" s="13" t="str">
        <f>VLOOKUP(A640,[1]Hoja1!$B$1:$F$126,3,0)</f>
        <v>#ERROR!</v>
      </c>
      <c r="H640" s="13" t="str">
        <f>VLOOKUP(A640,[1]Hoja1!$B$1:$F$126,2,0)</f>
        <v>#ERROR!</v>
      </c>
      <c r="I640" s="13" t="str">
        <f t="shared" si="932"/>
        <v>#ERROR!</v>
      </c>
      <c r="J640" s="13">
        <v>0.0</v>
      </c>
      <c r="K640" s="13">
        <f t="shared" si="933"/>
        <v>-0.1299999999</v>
      </c>
      <c r="L640" s="13" t="str">
        <f>VLOOKUP(A640,[1]Hoja1!$B$1:$F$126,5,0)</f>
        <v>#ERROR!</v>
      </c>
      <c r="M640" s="11" t="str">
        <f>VLOOKUP(A640,[1]Hoja1!$B$1:$F$126,4,0)</f>
        <v>#ERROR!</v>
      </c>
      <c r="N640" s="13"/>
      <c r="O640" s="13">
        <f t="shared" si="934"/>
        <v>1605163.87</v>
      </c>
      <c r="P640" s="13">
        <f t="shared" si="935"/>
        <v>1605164</v>
      </c>
      <c r="Q640" s="13">
        <f t="shared" si="936"/>
        <v>1605163.87</v>
      </c>
      <c r="R640" s="11"/>
      <c r="S640" s="13">
        <f t="shared" si="937"/>
        <v>1605164</v>
      </c>
    </row>
    <row r="641" ht="15.75" customHeight="1" outlineLevel="2">
      <c r="A641" s="11" t="s">
        <v>255</v>
      </c>
      <c r="B641" s="12" t="s">
        <v>32</v>
      </c>
      <c r="C641" s="11" t="s">
        <v>33</v>
      </c>
      <c r="D641" s="13">
        <v>277659.22</v>
      </c>
      <c r="E641" s="13">
        <v>49684.6</v>
      </c>
      <c r="F641" s="13">
        <f>+D641/D645</f>
        <v>0.004867801374</v>
      </c>
      <c r="G641" s="13" t="str">
        <f>VLOOKUP(A641,[1]Hoja1!$B$1:$F$126,3,0)</f>
        <v>#ERROR!</v>
      </c>
      <c r="H641" s="13" t="str">
        <f>VLOOKUP(A641,[1]Hoja1!$B$1:$F$126,2,0)</f>
        <v>#ERROR!</v>
      </c>
      <c r="I641" s="13" t="str">
        <f t="shared" si="932"/>
        <v>#ERROR!</v>
      </c>
      <c r="J641" s="13">
        <v>0.0</v>
      </c>
      <c r="K641" s="13">
        <f t="shared" si="933"/>
        <v>0.22</v>
      </c>
      <c r="L641" s="13" t="str">
        <f>VLOOKUP(A641,[1]Hoja1!$B$1:$F$126,5,0)</f>
        <v>#ERROR!</v>
      </c>
      <c r="M641" s="11" t="str">
        <f>VLOOKUP(A641,[1]Hoja1!$B$1:$F$126,4,0)</f>
        <v>#ERROR!</v>
      </c>
      <c r="N641" s="13"/>
      <c r="O641" s="13">
        <f t="shared" si="934"/>
        <v>277659.22</v>
      </c>
      <c r="P641" s="13">
        <f t="shared" si="935"/>
        <v>277659</v>
      </c>
      <c r="Q641" s="13">
        <f t="shared" si="936"/>
        <v>277659.22</v>
      </c>
      <c r="R641" s="11"/>
      <c r="S641" s="13">
        <f t="shared" si="937"/>
        <v>277659</v>
      </c>
    </row>
    <row r="642" ht="15.75" customHeight="1" outlineLevel="2">
      <c r="A642" s="11" t="s">
        <v>255</v>
      </c>
      <c r="B642" s="12" t="s">
        <v>34</v>
      </c>
      <c r="C642" s="11" t="s">
        <v>35</v>
      </c>
      <c r="D642" s="13">
        <v>23632.24</v>
      </c>
      <c r="E642" s="13">
        <v>4228.78</v>
      </c>
      <c r="F642" s="13">
        <f>+D642/D645</f>
        <v>0.0004143102121</v>
      </c>
      <c r="G642" s="13" t="str">
        <f>VLOOKUP(A642,[1]Hoja1!$B$1:$F$126,3,0)</f>
        <v>#ERROR!</v>
      </c>
      <c r="H642" s="13" t="str">
        <f>VLOOKUP(A642,[1]Hoja1!$B$1:$F$126,2,0)</f>
        <v>#ERROR!</v>
      </c>
      <c r="I642" s="13" t="str">
        <f t="shared" si="932"/>
        <v>#ERROR!</v>
      </c>
      <c r="J642" s="13">
        <v>0.0</v>
      </c>
      <c r="K642" s="13">
        <f t="shared" ref="K642:K643" si="938">+D642-R642</f>
        <v>0.24</v>
      </c>
      <c r="L642" s="13" t="str">
        <f>VLOOKUP(A642,[1]Hoja1!$B$1:$F$126,5,0)</f>
        <v>#ERROR!</v>
      </c>
      <c r="M642" s="11" t="str">
        <f>VLOOKUP(A642,[1]Hoja1!$B$1:$F$126,4,0)</f>
        <v>#ERROR!</v>
      </c>
      <c r="N642" s="13"/>
      <c r="O642" s="13">
        <f t="shared" si="934"/>
        <v>23632.24</v>
      </c>
      <c r="P642" s="11"/>
      <c r="Q642" s="13">
        <f t="shared" ref="Q642:Q643" si="939">+K642+R642</f>
        <v>23632.24</v>
      </c>
      <c r="R642" s="13">
        <f t="shared" ref="R642:R643" si="940">+ROUND(O642,0)</f>
        <v>23632</v>
      </c>
      <c r="S642" s="11" t="str">
        <f t="shared" si="937"/>
        <v/>
      </c>
    </row>
    <row r="643" ht="15.75" customHeight="1" outlineLevel="2">
      <c r="A643" s="11" t="s">
        <v>255</v>
      </c>
      <c r="B643" s="12" t="s">
        <v>42</v>
      </c>
      <c r="C643" s="11" t="s">
        <v>43</v>
      </c>
      <c r="D643" s="13">
        <v>73203.27</v>
      </c>
      <c r="E643" s="13">
        <v>13099.06</v>
      </c>
      <c r="F643" s="13">
        <f>+D643/D645</f>
        <v>0.001283368074</v>
      </c>
      <c r="G643" s="13" t="str">
        <f>VLOOKUP(A643,[1]Hoja1!$B$1:$F$126,3,0)</f>
        <v>#ERROR!</v>
      </c>
      <c r="H643" s="13" t="str">
        <f>VLOOKUP(A643,[1]Hoja1!$B$1:$F$126,2,0)</f>
        <v>#ERROR!</v>
      </c>
      <c r="I643" s="13" t="str">
        <f t="shared" si="932"/>
        <v>#ERROR!</v>
      </c>
      <c r="J643" s="13">
        <v>0.0</v>
      </c>
      <c r="K643" s="13">
        <f t="shared" si="938"/>
        <v>0.27</v>
      </c>
      <c r="L643" s="13" t="str">
        <f>VLOOKUP(A643,[1]Hoja1!$B$1:$F$126,5,0)</f>
        <v>#ERROR!</v>
      </c>
      <c r="M643" s="11" t="str">
        <f>VLOOKUP(A643,[1]Hoja1!$B$1:$F$126,4,0)</f>
        <v>#ERROR!</v>
      </c>
      <c r="N643" s="13"/>
      <c r="O643" s="13">
        <f t="shared" si="934"/>
        <v>73203.27</v>
      </c>
      <c r="P643" s="11"/>
      <c r="Q643" s="13">
        <f t="shared" si="939"/>
        <v>73203.27</v>
      </c>
      <c r="R643" s="13">
        <f t="shared" si="940"/>
        <v>73203</v>
      </c>
      <c r="S643" s="11" t="str">
        <f t="shared" si="937"/>
        <v/>
      </c>
    </row>
    <row r="644" ht="15.75" customHeight="1" outlineLevel="2">
      <c r="A644" s="11" t="s">
        <v>255</v>
      </c>
      <c r="B644" s="12" t="s">
        <v>82</v>
      </c>
      <c r="C644" s="11" t="s">
        <v>83</v>
      </c>
      <c r="D644" s="13">
        <v>0.0</v>
      </c>
      <c r="E644" s="13">
        <v>0.0</v>
      </c>
      <c r="F644" s="13">
        <f>+D644/D645</f>
        <v>0</v>
      </c>
      <c r="G644" s="13" t="str">
        <f>VLOOKUP(A644,[1]Hoja1!$B$1:$F$126,3,0)</f>
        <v>#ERROR!</v>
      </c>
      <c r="H644" s="13" t="str">
        <f>VLOOKUP(A644,[1]Hoja1!$B$1:$F$126,2,0)</f>
        <v>#ERROR!</v>
      </c>
      <c r="I644" s="13" t="str">
        <f t="shared" si="932"/>
        <v>#ERROR!</v>
      </c>
      <c r="J644" s="13" t="str">
        <f>+F644*I644</f>
        <v>#ERROR!</v>
      </c>
      <c r="K644" s="13" t="str">
        <f>+D644-P644</f>
        <v>#ERROR!</v>
      </c>
      <c r="L644" s="13" t="str">
        <f>VLOOKUP(A644,[1]Hoja1!$B$1:$F$126,5,0)</f>
        <v>#ERROR!</v>
      </c>
      <c r="M644" s="11" t="str">
        <f>VLOOKUP(A644,[1]Hoja1!$B$1:$F$126,4,0)</f>
        <v>#ERROR!</v>
      </c>
      <c r="N644" s="13"/>
      <c r="O644" s="13" t="str">
        <f t="shared" si="934"/>
        <v>#ERROR!</v>
      </c>
      <c r="P644" s="11" t="str">
        <f>+ROUND(O644,0)</f>
        <v>#ERROR!</v>
      </c>
      <c r="Q644" s="13" t="str">
        <f>+K644+P644</f>
        <v>#ERROR!</v>
      </c>
      <c r="R644" s="11"/>
      <c r="S644" s="11" t="str">
        <f t="shared" si="937"/>
        <v>#ERROR!</v>
      </c>
    </row>
    <row r="645" ht="15.75" customHeight="1" outlineLevel="1">
      <c r="A645" s="14" t="s">
        <v>256</v>
      </c>
      <c r="B645" s="12"/>
      <c r="C645" s="11"/>
      <c r="D645" s="13">
        <f t="shared" ref="D645:F645" si="941">SUBTOTAL(9,D639:D644)</f>
        <v>57039965</v>
      </c>
      <c r="E645" s="13">
        <f t="shared" si="941"/>
        <v>10206784</v>
      </c>
      <c r="F645" s="13">
        <f t="shared" si="941"/>
        <v>1</v>
      </c>
      <c r="G645" s="13"/>
      <c r="H645" s="13"/>
      <c r="I645" s="13"/>
      <c r="J645" s="13" t="str">
        <f t="shared" ref="J645:L645" si="942">SUBTOTAL(9,J639:J644)</f>
        <v>#ERROR!</v>
      </c>
      <c r="K645" s="13" t="str">
        <f t="shared" si="942"/>
        <v>#ERROR!</v>
      </c>
      <c r="L645" s="13" t="str">
        <f t="shared" si="942"/>
        <v>#ERROR!</v>
      </c>
      <c r="M645" s="11"/>
      <c r="N645" s="13"/>
      <c r="O645" s="13" t="str">
        <f t="shared" ref="O645:Q645" si="943">SUBTOTAL(9,O639:O644)</f>
        <v>#ERROR!</v>
      </c>
      <c r="P645" s="11" t="str">
        <f t="shared" si="943"/>
        <v>#ERROR!</v>
      </c>
      <c r="Q645" s="13" t="str">
        <f t="shared" si="943"/>
        <v>#ERROR!</v>
      </c>
      <c r="R645" s="11"/>
      <c r="S645" s="11" t="str">
        <f>SUBTOTAL(9,S639:S644)</f>
        <v>#ERROR!</v>
      </c>
    </row>
    <row r="646" ht="15.75" customHeight="1" outlineLevel="2">
      <c r="A646" s="11" t="s">
        <v>257</v>
      </c>
      <c r="B646" s="12" t="s">
        <v>20</v>
      </c>
      <c r="C646" s="11" t="s">
        <v>21</v>
      </c>
      <c r="D646" s="13">
        <v>1.1786140683E8</v>
      </c>
      <c r="E646" s="13">
        <v>5385426.16</v>
      </c>
      <c r="F646" s="13">
        <f>+D646/D650</f>
        <v>0.9549168046</v>
      </c>
      <c r="G646" s="13" t="str">
        <f>VLOOKUP(A646,[1]Hoja1!$B$1:$F$126,3,0)</f>
        <v>#ERROR!</v>
      </c>
      <c r="H646" s="13" t="str">
        <f>VLOOKUP(A646,[1]Hoja1!$B$1:$F$126,2,0)</f>
        <v>#ERROR!</v>
      </c>
      <c r="I646" s="13" t="str">
        <f t="shared" ref="I646:I649" si="944">+G646/11</f>
        <v>#ERROR!</v>
      </c>
      <c r="J646" s="13" t="str">
        <f t="shared" ref="J646:J649" si="945">+F646*I646</f>
        <v>#ERROR!</v>
      </c>
      <c r="K646" s="13">
        <v>0.0</v>
      </c>
      <c r="L646" s="13" t="str">
        <f>VLOOKUP(A646,[1]Hoja1!$B$1:$F$126,5,0)</f>
        <v>#ERROR!</v>
      </c>
      <c r="M646" s="11" t="str">
        <f>VLOOKUP(A646,[1]Hoja1!$B$1:$F$126,4,0)</f>
        <v>#ERROR!</v>
      </c>
      <c r="N646" s="13"/>
      <c r="O646" s="13" t="str">
        <f t="shared" ref="O646:O649" si="946">+D646-J646</f>
        <v>#ERROR!</v>
      </c>
      <c r="P646" s="11" t="str">
        <f t="shared" ref="P646:P649" si="947">+ROUND(O646,0)</f>
        <v>#ERROR!</v>
      </c>
      <c r="Q646" s="13" t="str">
        <f t="shared" ref="Q646:Q649" si="948">+K646+P646</f>
        <v>#ERROR!</v>
      </c>
      <c r="R646" s="11"/>
      <c r="S646" s="11" t="str">
        <f t="shared" ref="S646:S649" si="949">+P646</f>
        <v>#ERROR!</v>
      </c>
    </row>
    <row r="647" ht="15.75" customHeight="1" outlineLevel="2">
      <c r="A647" s="11" t="s">
        <v>257</v>
      </c>
      <c r="B647" s="12" t="s">
        <v>46</v>
      </c>
      <c r="C647" s="11" t="s">
        <v>47</v>
      </c>
      <c r="D647" s="13">
        <v>5193716.51</v>
      </c>
      <c r="E647" s="13">
        <v>237315.82</v>
      </c>
      <c r="F647" s="13">
        <f>+D647/D650</f>
        <v>0.04207965361</v>
      </c>
      <c r="G647" s="13" t="str">
        <f>VLOOKUP(A647,[1]Hoja1!$B$1:$F$126,3,0)</f>
        <v>#ERROR!</v>
      </c>
      <c r="H647" s="13" t="str">
        <f>VLOOKUP(A647,[1]Hoja1!$B$1:$F$126,2,0)</f>
        <v>#ERROR!</v>
      </c>
      <c r="I647" s="13" t="str">
        <f t="shared" si="944"/>
        <v>#ERROR!</v>
      </c>
      <c r="J647" s="13" t="str">
        <f t="shared" si="945"/>
        <v>#ERROR!</v>
      </c>
      <c r="K647" s="13">
        <v>0.0</v>
      </c>
      <c r="L647" s="13" t="str">
        <f>VLOOKUP(A647,[1]Hoja1!$B$1:$F$126,5,0)</f>
        <v>#ERROR!</v>
      </c>
      <c r="M647" s="11" t="str">
        <f>VLOOKUP(A647,[1]Hoja1!$B$1:$F$126,4,0)</f>
        <v>#ERROR!</v>
      </c>
      <c r="N647" s="13"/>
      <c r="O647" s="13" t="str">
        <f t="shared" si="946"/>
        <v>#ERROR!</v>
      </c>
      <c r="P647" s="11" t="str">
        <f t="shared" si="947"/>
        <v>#ERROR!</v>
      </c>
      <c r="Q647" s="13" t="str">
        <f t="shared" si="948"/>
        <v>#ERROR!</v>
      </c>
      <c r="R647" s="11"/>
      <c r="S647" s="11" t="str">
        <f t="shared" si="949"/>
        <v>#ERROR!</v>
      </c>
    </row>
    <row r="648" ht="15.75" customHeight="1" outlineLevel="2">
      <c r="A648" s="11" t="s">
        <v>257</v>
      </c>
      <c r="B648" s="12" t="s">
        <v>32</v>
      </c>
      <c r="C648" s="11" t="s">
        <v>33</v>
      </c>
      <c r="D648" s="13">
        <v>256279.06</v>
      </c>
      <c r="E648" s="13">
        <v>11710.13</v>
      </c>
      <c r="F648" s="13">
        <f>+D648/D650</f>
        <v>0.00207638096</v>
      </c>
      <c r="G648" s="13" t="str">
        <f>VLOOKUP(A648,[1]Hoja1!$B$1:$F$126,3,0)</f>
        <v>#ERROR!</v>
      </c>
      <c r="H648" s="13" t="str">
        <f>VLOOKUP(A648,[1]Hoja1!$B$1:$F$126,2,0)</f>
        <v>#ERROR!</v>
      </c>
      <c r="I648" s="13" t="str">
        <f t="shared" si="944"/>
        <v>#ERROR!</v>
      </c>
      <c r="J648" s="13" t="str">
        <f t="shared" si="945"/>
        <v>#ERROR!</v>
      </c>
      <c r="K648" s="13">
        <v>0.0</v>
      </c>
      <c r="L648" s="13" t="str">
        <f>VLOOKUP(A648,[1]Hoja1!$B$1:$F$126,5,0)</f>
        <v>#ERROR!</v>
      </c>
      <c r="M648" s="11" t="str">
        <f>VLOOKUP(A648,[1]Hoja1!$B$1:$F$126,4,0)</f>
        <v>#ERROR!</v>
      </c>
      <c r="N648" s="13"/>
      <c r="O648" s="13" t="str">
        <f t="shared" si="946"/>
        <v>#ERROR!</v>
      </c>
      <c r="P648" s="11" t="str">
        <f t="shared" si="947"/>
        <v>#ERROR!</v>
      </c>
      <c r="Q648" s="13" t="str">
        <f t="shared" si="948"/>
        <v>#ERROR!</v>
      </c>
      <c r="R648" s="11"/>
      <c r="S648" s="11" t="str">
        <f t="shared" si="949"/>
        <v>#ERROR!</v>
      </c>
    </row>
    <row r="649" ht="15.75" customHeight="1" outlineLevel="2">
      <c r="A649" s="11" t="s">
        <v>257</v>
      </c>
      <c r="B649" s="12" t="s">
        <v>42</v>
      </c>
      <c r="C649" s="11" t="s">
        <v>43</v>
      </c>
      <c r="D649" s="13">
        <v>114435.6</v>
      </c>
      <c r="E649" s="13">
        <v>5228.89</v>
      </c>
      <c r="F649" s="13">
        <f>+D649/D650</f>
        <v>0.0009271608105</v>
      </c>
      <c r="G649" s="13" t="str">
        <f>VLOOKUP(A649,[1]Hoja1!$B$1:$F$126,3,0)</f>
        <v>#ERROR!</v>
      </c>
      <c r="H649" s="13" t="str">
        <f>VLOOKUP(A649,[1]Hoja1!$B$1:$F$126,2,0)</f>
        <v>#ERROR!</v>
      </c>
      <c r="I649" s="13" t="str">
        <f t="shared" si="944"/>
        <v>#ERROR!</v>
      </c>
      <c r="J649" s="13" t="str">
        <f t="shared" si="945"/>
        <v>#ERROR!</v>
      </c>
      <c r="K649" s="13">
        <v>0.0</v>
      </c>
      <c r="L649" s="13" t="str">
        <f>VLOOKUP(A649,[1]Hoja1!$B$1:$F$126,5,0)</f>
        <v>#ERROR!</v>
      </c>
      <c r="M649" s="11" t="str">
        <f>VLOOKUP(A649,[1]Hoja1!$B$1:$F$126,4,0)</f>
        <v>#ERROR!</v>
      </c>
      <c r="N649" s="13"/>
      <c r="O649" s="13" t="str">
        <f t="shared" si="946"/>
        <v>#ERROR!</v>
      </c>
      <c r="P649" s="11" t="str">
        <f t="shared" si="947"/>
        <v>#ERROR!</v>
      </c>
      <c r="Q649" s="13" t="str">
        <f t="shared" si="948"/>
        <v>#ERROR!</v>
      </c>
      <c r="R649" s="11"/>
      <c r="S649" s="11" t="str">
        <f t="shared" si="949"/>
        <v>#ERROR!</v>
      </c>
    </row>
    <row r="650" ht="15.75" customHeight="1" outlineLevel="1">
      <c r="A650" s="14" t="s">
        <v>258</v>
      </c>
      <c r="B650" s="12"/>
      <c r="C650" s="11"/>
      <c r="D650" s="13">
        <f t="shared" ref="D650:F650" si="950">SUBTOTAL(9,D646:D649)</f>
        <v>123425838</v>
      </c>
      <c r="E650" s="13">
        <f t="shared" si="950"/>
        <v>5639681</v>
      </c>
      <c r="F650" s="13">
        <f t="shared" si="950"/>
        <v>1</v>
      </c>
      <c r="G650" s="13"/>
      <c r="H650" s="13"/>
      <c r="I650" s="13"/>
      <c r="J650" s="13" t="str">
        <f>SUBTOTAL(9,J646:J649)</f>
        <v>#ERROR!</v>
      </c>
      <c r="K650" s="13">
        <v>0.0</v>
      </c>
      <c r="L650" s="13" t="str">
        <f>SUBTOTAL(9,L646:L649)</f>
        <v>#ERROR!</v>
      </c>
      <c r="M650" s="11"/>
      <c r="N650" s="13"/>
      <c r="O650" s="13" t="str">
        <f t="shared" ref="O650:Q650" si="951">SUBTOTAL(9,O646:O649)</f>
        <v>#ERROR!</v>
      </c>
      <c r="P650" s="11" t="str">
        <f t="shared" si="951"/>
        <v>#ERROR!</v>
      </c>
      <c r="Q650" s="13" t="str">
        <f t="shared" si="951"/>
        <v>#ERROR!</v>
      </c>
      <c r="R650" s="11"/>
      <c r="S650" s="11" t="str">
        <f>SUBTOTAL(9,S646:S649)</f>
        <v>#ERROR!</v>
      </c>
    </row>
    <row r="651" ht="15.75" customHeight="1" outlineLevel="2">
      <c r="A651" s="11" t="s">
        <v>259</v>
      </c>
      <c r="B651" s="12" t="s">
        <v>20</v>
      </c>
      <c r="C651" s="11" t="s">
        <v>21</v>
      </c>
      <c r="D651" s="13">
        <v>4.993786449E7</v>
      </c>
      <c r="E651" s="13">
        <v>5857627.58</v>
      </c>
      <c r="F651" s="13">
        <f>+D651/D658</f>
        <v>0.5774139855</v>
      </c>
      <c r="G651" s="13" t="str">
        <f>VLOOKUP(A651,[1]Hoja1!$B$1:$F$126,3,0)</f>
        <v>#ERROR!</v>
      </c>
      <c r="H651" s="13" t="str">
        <f>VLOOKUP(A651,[1]Hoja1!$B$1:$F$126,2,0)</f>
        <v>#ERROR!</v>
      </c>
      <c r="I651" s="13" t="str">
        <f t="shared" ref="I651:I657" si="952">+G651/11</f>
        <v>#ERROR!</v>
      </c>
      <c r="J651" s="13" t="str">
        <f t="shared" ref="J651:J657" si="953">+F651*I651</f>
        <v>#ERROR!</v>
      </c>
      <c r="K651" s="13">
        <v>0.0</v>
      </c>
      <c r="L651" s="13" t="str">
        <f>VLOOKUP(A651,[1]Hoja1!$B$1:$F$126,5,0)</f>
        <v>#ERROR!</v>
      </c>
      <c r="M651" s="11" t="str">
        <f>VLOOKUP(A651,[1]Hoja1!$B$1:$F$126,4,0)</f>
        <v>#ERROR!</v>
      </c>
      <c r="N651" s="13"/>
      <c r="O651" s="13" t="str">
        <f t="shared" ref="O651:O657" si="954">+D651-J651</f>
        <v>#ERROR!</v>
      </c>
      <c r="P651" s="11" t="str">
        <f>+ROUND(O651,0)</f>
        <v>#ERROR!</v>
      </c>
      <c r="Q651" s="13" t="str">
        <f>+K651+P651</f>
        <v>#ERROR!</v>
      </c>
      <c r="R651" s="11"/>
      <c r="S651" s="11" t="str">
        <f t="shared" ref="S651:S657" si="955">+P651</f>
        <v>#ERROR!</v>
      </c>
    </row>
    <row r="652" ht="15.75" customHeight="1" outlineLevel="2">
      <c r="A652" s="11" t="s">
        <v>259</v>
      </c>
      <c r="B652" s="12" t="s">
        <v>22</v>
      </c>
      <c r="C652" s="11" t="s">
        <v>23</v>
      </c>
      <c r="D652" s="13">
        <v>6603.43</v>
      </c>
      <c r="E652" s="13">
        <v>774.57</v>
      </c>
      <c r="F652" s="13">
        <f>+D652/D658</f>
        <v>0.00007635314152</v>
      </c>
      <c r="G652" s="13" t="str">
        <f>VLOOKUP(A652,[1]Hoja1!$B$1:$F$126,3,0)</f>
        <v>#ERROR!</v>
      </c>
      <c r="H652" s="13" t="str">
        <f>VLOOKUP(A652,[1]Hoja1!$B$1:$F$126,2,0)</f>
        <v>#ERROR!</v>
      </c>
      <c r="I652" s="13" t="str">
        <f t="shared" si="952"/>
        <v>#ERROR!</v>
      </c>
      <c r="J652" s="13" t="str">
        <f t="shared" si="953"/>
        <v>#ERROR!</v>
      </c>
      <c r="K652" s="13">
        <v>0.0</v>
      </c>
      <c r="L652" s="13" t="str">
        <f>VLOOKUP(A652,[1]Hoja1!$B$1:$F$126,5,0)</f>
        <v>#ERROR!</v>
      </c>
      <c r="M652" s="11" t="str">
        <f>VLOOKUP(A652,[1]Hoja1!$B$1:$F$126,4,0)</f>
        <v>#ERROR!</v>
      </c>
      <c r="N652" s="13"/>
      <c r="O652" s="13" t="str">
        <f t="shared" si="954"/>
        <v>#ERROR!</v>
      </c>
      <c r="P652" s="11"/>
      <c r="Q652" s="13" t="str">
        <f>+K652+R652</f>
        <v>#ERROR!</v>
      </c>
      <c r="R652" s="11" t="str">
        <f>+ROUND(O652,0)</f>
        <v>#ERROR!</v>
      </c>
      <c r="S652" s="11" t="str">
        <f t="shared" si="955"/>
        <v/>
      </c>
    </row>
    <row r="653" ht="15.75" customHeight="1" outlineLevel="2">
      <c r="A653" s="11" t="s">
        <v>259</v>
      </c>
      <c r="B653" s="12" t="s">
        <v>32</v>
      </c>
      <c r="C653" s="11" t="s">
        <v>33</v>
      </c>
      <c r="D653" s="13">
        <v>285021.93</v>
      </c>
      <c r="E653" s="13">
        <v>33432.59</v>
      </c>
      <c r="F653" s="13">
        <f>+D653/D658</f>
        <v>0.003295608457</v>
      </c>
      <c r="G653" s="13" t="str">
        <f>VLOOKUP(A653,[1]Hoja1!$B$1:$F$126,3,0)</f>
        <v>#ERROR!</v>
      </c>
      <c r="H653" s="13" t="str">
        <f>VLOOKUP(A653,[1]Hoja1!$B$1:$F$126,2,0)</f>
        <v>#ERROR!</v>
      </c>
      <c r="I653" s="13" t="str">
        <f t="shared" si="952"/>
        <v>#ERROR!</v>
      </c>
      <c r="J653" s="13" t="str">
        <f t="shared" si="953"/>
        <v>#ERROR!</v>
      </c>
      <c r="K653" s="13">
        <v>0.0</v>
      </c>
      <c r="L653" s="13" t="str">
        <f>VLOOKUP(A653,[1]Hoja1!$B$1:$F$126,5,0)</f>
        <v>#ERROR!</v>
      </c>
      <c r="M653" s="11" t="str">
        <f>VLOOKUP(A653,[1]Hoja1!$B$1:$F$126,4,0)</f>
        <v>#ERROR!</v>
      </c>
      <c r="N653" s="13"/>
      <c r="O653" s="13" t="str">
        <f t="shared" si="954"/>
        <v>#ERROR!</v>
      </c>
      <c r="P653" s="11" t="str">
        <f>+ROUND(O653,0)</f>
        <v>#ERROR!</v>
      </c>
      <c r="Q653" s="13" t="str">
        <f>+K653+P653</f>
        <v>#ERROR!</v>
      </c>
      <c r="R653" s="11"/>
      <c r="S653" s="11" t="str">
        <f t="shared" si="955"/>
        <v>#ERROR!</v>
      </c>
    </row>
    <row r="654" ht="15.75" customHeight="1" outlineLevel="2">
      <c r="A654" s="11" t="s">
        <v>259</v>
      </c>
      <c r="B654" s="12" t="s">
        <v>34</v>
      </c>
      <c r="C654" s="11" t="s">
        <v>35</v>
      </c>
      <c r="D654" s="13">
        <v>96990.85</v>
      </c>
      <c r="E654" s="13">
        <v>11376.86</v>
      </c>
      <c r="F654" s="13">
        <f>+D654/D658</f>
        <v>0.001121471129</v>
      </c>
      <c r="G654" s="13" t="str">
        <f>VLOOKUP(A654,[1]Hoja1!$B$1:$F$126,3,0)</f>
        <v>#ERROR!</v>
      </c>
      <c r="H654" s="13" t="str">
        <f>VLOOKUP(A654,[1]Hoja1!$B$1:$F$126,2,0)</f>
        <v>#ERROR!</v>
      </c>
      <c r="I654" s="13" t="str">
        <f t="shared" si="952"/>
        <v>#ERROR!</v>
      </c>
      <c r="J654" s="13" t="str">
        <f t="shared" si="953"/>
        <v>#ERROR!</v>
      </c>
      <c r="K654" s="13">
        <v>0.0</v>
      </c>
      <c r="L654" s="13" t="str">
        <f>VLOOKUP(A654,[1]Hoja1!$B$1:$F$126,5,0)</f>
        <v>#ERROR!</v>
      </c>
      <c r="M654" s="11" t="str">
        <f>VLOOKUP(A654,[1]Hoja1!$B$1:$F$126,4,0)</f>
        <v>#ERROR!</v>
      </c>
      <c r="N654" s="13"/>
      <c r="O654" s="13" t="str">
        <f t="shared" si="954"/>
        <v>#ERROR!</v>
      </c>
      <c r="P654" s="11"/>
      <c r="Q654" s="13" t="str">
        <f>+K654+R654</f>
        <v>#ERROR!</v>
      </c>
      <c r="R654" s="11" t="str">
        <f>+ROUND(O654,0)</f>
        <v>#ERROR!</v>
      </c>
      <c r="S654" s="11" t="str">
        <f t="shared" si="955"/>
        <v/>
      </c>
    </row>
    <row r="655" ht="15.75" customHeight="1" outlineLevel="2">
      <c r="A655" s="11" t="s">
        <v>259</v>
      </c>
      <c r="B655" s="12" t="s">
        <v>42</v>
      </c>
      <c r="C655" s="11" t="s">
        <v>43</v>
      </c>
      <c r="D655" s="13">
        <v>123629.6</v>
      </c>
      <c r="E655" s="13">
        <v>14501.54</v>
      </c>
      <c r="F655" s="13">
        <f>+D655/D658</f>
        <v>0.001429485638</v>
      </c>
      <c r="G655" s="13" t="str">
        <f>VLOOKUP(A655,[1]Hoja1!$B$1:$F$126,3,0)</f>
        <v>#ERROR!</v>
      </c>
      <c r="H655" s="13" t="str">
        <f>VLOOKUP(A655,[1]Hoja1!$B$1:$F$126,2,0)</f>
        <v>#ERROR!</v>
      </c>
      <c r="I655" s="13" t="str">
        <f t="shared" si="952"/>
        <v>#ERROR!</v>
      </c>
      <c r="J655" s="13" t="str">
        <f t="shared" si="953"/>
        <v>#ERROR!</v>
      </c>
      <c r="K655" s="13">
        <v>0.0</v>
      </c>
      <c r="L655" s="13" t="str">
        <f>VLOOKUP(A655,[1]Hoja1!$B$1:$F$126,5,0)</f>
        <v>#ERROR!</v>
      </c>
      <c r="M655" s="11" t="str">
        <f>VLOOKUP(A655,[1]Hoja1!$B$1:$F$126,4,0)</f>
        <v>#ERROR!</v>
      </c>
      <c r="N655" s="13"/>
      <c r="O655" s="13" t="str">
        <f t="shared" si="954"/>
        <v>#ERROR!</v>
      </c>
      <c r="P655" s="11" t="str">
        <f t="shared" ref="P655:P657" si="956">+ROUND(O655,0)</f>
        <v>#ERROR!</v>
      </c>
      <c r="Q655" s="13" t="str">
        <f t="shared" ref="Q655:Q657" si="957">+K655+P655</f>
        <v>#ERROR!</v>
      </c>
      <c r="R655" s="11"/>
      <c r="S655" s="11" t="str">
        <f t="shared" si="955"/>
        <v>#ERROR!</v>
      </c>
    </row>
    <row r="656" ht="15.75" customHeight="1" outlineLevel="2">
      <c r="A656" s="11" t="s">
        <v>259</v>
      </c>
      <c r="B656" s="12" t="s">
        <v>48</v>
      </c>
      <c r="C656" s="11" t="s">
        <v>49</v>
      </c>
      <c r="D656" s="13">
        <v>2.839405689E7</v>
      </c>
      <c r="E656" s="13">
        <v>3330575.15</v>
      </c>
      <c r="F656" s="13">
        <f>+D656/D658</f>
        <v>0.3283105059</v>
      </c>
      <c r="G656" s="13" t="str">
        <f>VLOOKUP(A656,[1]Hoja1!$B$1:$F$126,3,0)</f>
        <v>#ERROR!</v>
      </c>
      <c r="H656" s="13" t="str">
        <f>VLOOKUP(A656,[1]Hoja1!$B$1:$F$126,2,0)</f>
        <v>#ERROR!</v>
      </c>
      <c r="I656" s="13" t="str">
        <f t="shared" si="952"/>
        <v>#ERROR!</v>
      </c>
      <c r="J656" s="13" t="str">
        <f t="shared" si="953"/>
        <v>#ERROR!</v>
      </c>
      <c r="K656" s="13">
        <v>0.0</v>
      </c>
      <c r="L656" s="13" t="str">
        <f>VLOOKUP(A656,[1]Hoja1!$B$1:$F$126,5,0)</f>
        <v>#ERROR!</v>
      </c>
      <c r="M656" s="11" t="str">
        <f>VLOOKUP(A656,[1]Hoja1!$B$1:$F$126,4,0)</f>
        <v>#ERROR!</v>
      </c>
      <c r="N656" s="13"/>
      <c r="O656" s="13" t="str">
        <f t="shared" si="954"/>
        <v>#ERROR!</v>
      </c>
      <c r="P656" s="11" t="str">
        <f t="shared" si="956"/>
        <v>#ERROR!</v>
      </c>
      <c r="Q656" s="13" t="str">
        <f t="shared" si="957"/>
        <v>#ERROR!</v>
      </c>
      <c r="R656" s="11"/>
      <c r="S656" s="11" t="str">
        <f t="shared" si="955"/>
        <v>#ERROR!</v>
      </c>
    </row>
    <row r="657" ht="15.75" customHeight="1" outlineLevel="2">
      <c r="A657" s="11" t="s">
        <v>259</v>
      </c>
      <c r="B657" s="12" t="s">
        <v>60</v>
      </c>
      <c r="C657" s="11" t="s">
        <v>61</v>
      </c>
      <c r="D657" s="13">
        <v>7641206.81</v>
      </c>
      <c r="E657" s="13">
        <v>896300.71</v>
      </c>
      <c r="F657" s="13">
        <f>+D657/D658</f>
        <v>0.08835259023</v>
      </c>
      <c r="G657" s="13" t="str">
        <f>VLOOKUP(A657,[1]Hoja1!$B$1:$F$126,3,0)</f>
        <v>#ERROR!</v>
      </c>
      <c r="H657" s="13" t="str">
        <f>VLOOKUP(A657,[1]Hoja1!$B$1:$F$126,2,0)</f>
        <v>#ERROR!</v>
      </c>
      <c r="I657" s="13" t="str">
        <f t="shared" si="952"/>
        <v>#ERROR!</v>
      </c>
      <c r="J657" s="13" t="str">
        <f t="shared" si="953"/>
        <v>#ERROR!</v>
      </c>
      <c r="K657" s="13">
        <v>0.0</v>
      </c>
      <c r="L657" s="13" t="str">
        <f>VLOOKUP(A657,[1]Hoja1!$B$1:$F$126,5,0)</f>
        <v>#ERROR!</v>
      </c>
      <c r="M657" s="11" t="str">
        <f>VLOOKUP(A657,[1]Hoja1!$B$1:$F$126,4,0)</f>
        <v>#ERROR!</v>
      </c>
      <c r="N657" s="13"/>
      <c r="O657" s="13" t="str">
        <f t="shared" si="954"/>
        <v>#ERROR!</v>
      </c>
      <c r="P657" s="11" t="str">
        <f t="shared" si="956"/>
        <v>#ERROR!</v>
      </c>
      <c r="Q657" s="13" t="str">
        <f t="shared" si="957"/>
        <v>#ERROR!</v>
      </c>
      <c r="R657" s="11"/>
      <c r="S657" s="11" t="str">
        <f t="shared" si="955"/>
        <v>#ERROR!</v>
      </c>
    </row>
    <row r="658" ht="15.75" customHeight="1" outlineLevel="1">
      <c r="A658" s="14" t="s">
        <v>260</v>
      </c>
      <c r="B658" s="12"/>
      <c r="C658" s="11"/>
      <c r="D658" s="13">
        <f t="shared" ref="D658:F658" si="958">SUBTOTAL(9,D651:D657)</f>
        <v>86485374</v>
      </c>
      <c r="E658" s="13">
        <f t="shared" si="958"/>
        <v>10144589</v>
      </c>
      <c r="F658" s="13">
        <f t="shared" si="958"/>
        <v>1</v>
      </c>
      <c r="G658" s="13"/>
      <c r="H658" s="13"/>
      <c r="I658" s="13"/>
      <c r="J658" s="13" t="str">
        <f>SUBTOTAL(9,J651:J657)</f>
        <v>#ERROR!</v>
      </c>
      <c r="K658" s="13">
        <v>0.0</v>
      </c>
      <c r="L658" s="13" t="str">
        <f>SUBTOTAL(9,L651:L657)</f>
        <v>#ERROR!</v>
      </c>
      <c r="M658" s="11"/>
      <c r="N658" s="13"/>
      <c r="O658" s="13" t="str">
        <f t="shared" ref="O658:Q658" si="959">SUBTOTAL(9,O651:O657)</f>
        <v>#ERROR!</v>
      </c>
      <c r="P658" s="11" t="str">
        <f t="shared" si="959"/>
        <v>#ERROR!</v>
      </c>
      <c r="Q658" s="13" t="str">
        <f t="shared" si="959"/>
        <v>#ERROR!</v>
      </c>
      <c r="R658" s="11"/>
      <c r="S658" s="11" t="str">
        <f>SUBTOTAL(9,S651:S657)</f>
        <v>#ERROR!</v>
      </c>
    </row>
    <row r="659" ht="15.75" customHeight="1" outlineLevel="2">
      <c r="A659" s="11" t="s">
        <v>261</v>
      </c>
      <c r="B659" s="12" t="s">
        <v>20</v>
      </c>
      <c r="C659" s="11" t="s">
        <v>21</v>
      </c>
      <c r="D659" s="13">
        <v>1.0459090985E8</v>
      </c>
      <c r="E659" s="13">
        <v>2.580251271E7</v>
      </c>
      <c r="F659" s="13">
        <f>+D659/D666</f>
        <v>0.987187429</v>
      </c>
      <c r="G659" s="13" t="str">
        <f>VLOOKUP(A659,[1]Hoja1!$B$1:$F$126,3,0)</f>
        <v>#ERROR!</v>
      </c>
      <c r="H659" s="13" t="str">
        <f>VLOOKUP(A659,[1]Hoja1!$B$1:$F$126,2,0)</f>
        <v>#ERROR!</v>
      </c>
      <c r="I659" s="13" t="str">
        <f t="shared" ref="I659:I665" si="960">+G659/11</f>
        <v>#ERROR!</v>
      </c>
      <c r="J659" s="13" t="str">
        <f t="shared" ref="J659:J665" si="961">+F659*I659</f>
        <v>#ERROR!</v>
      </c>
      <c r="K659" s="13">
        <v>0.0</v>
      </c>
      <c r="L659" s="13" t="str">
        <f>VLOOKUP(A659,[1]Hoja1!$B$1:$F$126,5,0)</f>
        <v>#ERROR!</v>
      </c>
      <c r="M659" s="11" t="str">
        <f>VLOOKUP(A659,[1]Hoja1!$B$1:$F$126,4,0)</f>
        <v>#ERROR!</v>
      </c>
      <c r="N659" s="13"/>
      <c r="O659" s="13" t="str">
        <f t="shared" ref="O659:O665" si="962">+D659-J659</f>
        <v>#ERROR!</v>
      </c>
      <c r="P659" s="11" t="str">
        <f t="shared" ref="P659:P660" si="963">+ROUND(O659,0)</f>
        <v>#ERROR!</v>
      </c>
      <c r="Q659" s="13" t="str">
        <f t="shared" ref="Q659:Q660" si="964">+K659+P659</f>
        <v>#ERROR!</v>
      </c>
      <c r="R659" s="11"/>
      <c r="S659" s="11" t="str">
        <f t="shared" ref="S659:S665" si="965">+P659</f>
        <v>#ERROR!</v>
      </c>
    </row>
    <row r="660" ht="15.75" customHeight="1" outlineLevel="2">
      <c r="A660" s="11" t="s">
        <v>261</v>
      </c>
      <c r="B660" s="12" t="s">
        <v>46</v>
      </c>
      <c r="C660" s="11" t="s">
        <v>47</v>
      </c>
      <c r="D660" s="13">
        <v>529488.21</v>
      </c>
      <c r="E660" s="13">
        <v>130624.41</v>
      </c>
      <c r="F660" s="13">
        <f>+D660/D666</f>
        <v>0.004997605485</v>
      </c>
      <c r="G660" s="13" t="str">
        <f>VLOOKUP(A660,[1]Hoja1!$B$1:$F$126,3,0)</f>
        <v>#ERROR!</v>
      </c>
      <c r="H660" s="13" t="str">
        <f>VLOOKUP(A660,[1]Hoja1!$B$1:$F$126,2,0)</f>
        <v>#ERROR!</v>
      </c>
      <c r="I660" s="13" t="str">
        <f t="shared" si="960"/>
        <v>#ERROR!</v>
      </c>
      <c r="J660" s="13" t="str">
        <f t="shared" si="961"/>
        <v>#ERROR!</v>
      </c>
      <c r="K660" s="13">
        <v>0.0</v>
      </c>
      <c r="L660" s="13" t="str">
        <f>VLOOKUP(A660,[1]Hoja1!$B$1:$F$126,5,0)</f>
        <v>#ERROR!</v>
      </c>
      <c r="M660" s="11" t="str">
        <f>VLOOKUP(A660,[1]Hoja1!$B$1:$F$126,4,0)</f>
        <v>#ERROR!</v>
      </c>
      <c r="N660" s="13"/>
      <c r="O660" s="13" t="str">
        <f t="shared" si="962"/>
        <v>#ERROR!</v>
      </c>
      <c r="P660" s="11" t="str">
        <f t="shared" si="963"/>
        <v>#ERROR!</v>
      </c>
      <c r="Q660" s="13" t="str">
        <f t="shared" si="964"/>
        <v>#ERROR!</v>
      </c>
      <c r="R660" s="11"/>
      <c r="S660" s="11" t="str">
        <f t="shared" si="965"/>
        <v>#ERROR!</v>
      </c>
    </row>
    <row r="661" ht="15.75" customHeight="1" outlineLevel="2">
      <c r="A661" s="11" t="s">
        <v>261</v>
      </c>
      <c r="B661" s="12" t="s">
        <v>24</v>
      </c>
      <c r="C661" s="11" t="s">
        <v>25</v>
      </c>
      <c r="D661" s="13">
        <v>13779.58</v>
      </c>
      <c r="E661" s="13">
        <v>3399.41</v>
      </c>
      <c r="F661" s="13">
        <f>+D661/D666</f>
        <v>0.000130059373</v>
      </c>
      <c r="G661" s="13" t="str">
        <f>VLOOKUP(A661,[1]Hoja1!$B$1:$F$126,3,0)</f>
        <v>#ERROR!</v>
      </c>
      <c r="H661" s="13" t="str">
        <f>VLOOKUP(A661,[1]Hoja1!$B$1:$F$126,2,0)</f>
        <v>#ERROR!</v>
      </c>
      <c r="I661" s="13" t="str">
        <f t="shared" si="960"/>
        <v>#ERROR!</v>
      </c>
      <c r="J661" s="13" t="str">
        <f t="shared" si="961"/>
        <v>#ERROR!</v>
      </c>
      <c r="K661" s="13">
        <v>0.0</v>
      </c>
      <c r="L661" s="13" t="str">
        <f>VLOOKUP(A661,[1]Hoja1!$B$1:$F$126,5,0)</f>
        <v>#ERROR!</v>
      </c>
      <c r="M661" s="11" t="str">
        <f>VLOOKUP(A661,[1]Hoja1!$B$1:$F$126,4,0)</f>
        <v>#ERROR!</v>
      </c>
      <c r="N661" s="13"/>
      <c r="O661" s="13" t="str">
        <f t="shared" si="962"/>
        <v>#ERROR!</v>
      </c>
      <c r="P661" s="11"/>
      <c r="Q661" s="13" t="str">
        <f t="shared" ref="Q661:Q662" si="966">+K661+R661</f>
        <v>#ERROR!</v>
      </c>
      <c r="R661" s="11" t="str">
        <f t="shared" ref="R661:R662" si="967">+ROUND(O661,0)</f>
        <v>#ERROR!</v>
      </c>
      <c r="S661" s="11" t="str">
        <f t="shared" si="965"/>
        <v/>
      </c>
    </row>
    <row r="662" ht="15.75" customHeight="1" outlineLevel="2">
      <c r="A662" s="11" t="s">
        <v>261</v>
      </c>
      <c r="B662" s="12" t="s">
        <v>30</v>
      </c>
      <c r="C662" s="11" t="s">
        <v>31</v>
      </c>
      <c r="D662" s="13">
        <v>28368.11</v>
      </c>
      <c r="E662" s="13">
        <v>6998.4</v>
      </c>
      <c r="F662" s="13">
        <f>+D662/D666</f>
        <v>0.0002677540679</v>
      </c>
      <c r="G662" s="13" t="str">
        <f>VLOOKUP(A662,[1]Hoja1!$B$1:$F$126,3,0)</f>
        <v>#ERROR!</v>
      </c>
      <c r="H662" s="13" t="str">
        <f>VLOOKUP(A662,[1]Hoja1!$B$1:$F$126,2,0)</f>
        <v>#ERROR!</v>
      </c>
      <c r="I662" s="13" t="str">
        <f t="shared" si="960"/>
        <v>#ERROR!</v>
      </c>
      <c r="J662" s="13" t="str">
        <f t="shared" si="961"/>
        <v>#ERROR!</v>
      </c>
      <c r="K662" s="13">
        <v>0.0</v>
      </c>
      <c r="L662" s="13" t="str">
        <f>VLOOKUP(A662,[1]Hoja1!$B$1:$F$126,5,0)</f>
        <v>#ERROR!</v>
      </c>
      <c r="M662" s="11" t="str">
        <f>VLOOKUP(A662,[1]Hoja1!$B$1:$F$126,4,0)</f>
        <v>#ERROR!</v>
      </c>
      <c r="N662" s="13"/>
      <c r="O662" s="13" t="str">
        <f t="shared" si="962"/>
        <v>#ERROR!</v>
      </c>
      <c r="P662" s="11"/>
      <c r="Q662" s="13" t="str">
        <f t="shared" si="966"/>
        <v>#ERROR!</v>
      </c>
      <c r="R662" s="11" t="str">
        <f t="shared" si="967"/>
        <v>#ERROR!</v>
      </c>
      <c r="S662" s="11" t="str">
        <f t="shared" si="965"/>
        <v/>
      </c>
    </row>
    <row r="663" ht="15.75" customHeight="1" outlineLevel="2">
      <c r="A663" s="11" t="s">
        <v>261</v>
      </c>
      <c r="B663" s="12" t="s">
        <v>32</v>
      </c>
      <c r="C663" s="11" t="s">
        <v>33</v>
      </c>
      <c r="D663" s="13">
        <v>276791.37</v>
      </c>
      <c r="E663" s="13">
        <v>68284.26</v>
      </c>
      <c r="F663" s="13">
        <f>+D663/D666</f>
        <v>0.002612511559</v>
      </c>
      <c r="G663" s="13" t="str">
        <f>VLOOKUP(A663,[1]Hoja1!$B$1:$F$126,3,0)</f>
        <v>#ERROR!</v>
      </c>
      <c r="H663" s="13" t="str">
        <f>VLOOKUP(A663,[1]Hoja1!$B$1:$F$126,2,0)</f>
        <v>#ERROR!</v>
      </c>
      <c r="I663" s="13" t="str">
        <f t="shared" si="960"/>
        <v>#ERROR!</v>
      </c>
      <c r="J663" s="13" t="str">
        <f t="shared" si="961"/>
        <v>#ERROR!</v>
      </c>
      <c r="K663" s="13">
        <v>0.0</v>
      </c>
      <c r="L663" s="13" t="str">
        <f>VLOOKUP(A663,[1]Hoja1!$B$1:$F$126,5,0)</f>
        <v>#ERROR!</v>
      </c>
      <c r="M663" s="11" t="str">
        <f>VLOOKUP(A663,[1]Hoja1!$B$1:$F$126,4,0)</f>
        <v>#ERROR!</v>
      </c>
      <c r="N663" s="13"/>
      <c r="O663" s="13" t="str">
        <f t="shared" si="962"/>
        <v>#ERROR!</v>
      </c>
      <c r="P663" s="11" t="str">
        <f t="shared" ref="P663:P664" si="968">+ROUND(O663,0)</f>
        <v>#ERROR!</v>
      </c>
      <c r="Q663" s="13" t="str">
        <f t="shared" ref="Q663:Q664" si="969">+K663+P663</f>
        <v>#ERROR!</v>
      </c>
      <c r="R663" s="11"/>
      <c r="S663" s="11" t="str">
        <f t="shared" si="965"/>
        <v>#ERROR!</v>
      </c>
    </row>
    <row r="664" ht="15.75" customHeight="1" outlineLevel="2">
      <c r="A664" s="11" t="s">
        <v>261</v>
      </c>
      <c r="B664" s="12" t="s">
        <v>34</v>
      </c>
      <c r="C664" s="11" t="s">
        <v>35</v>
      </c>
      <c r="D664" s="13">
        <v>413354.19</v>
      </c>
      <c r="E664" s="13">
        <v>101974.22</v>
      </c>
      <c r="F664" s="13">
        <f>+D664/D666</f>
        <v>0.003901467735</v>
      </c>
      <c r="G664" s="13" t="str">
        <f>VLOOKUP(A664,[1]Hoja1!$B$1:$F$126,3,0)</f>
        <v>#ERROR!</v>
      </c>
      <c r="H664" s="13" t="str">
        <f>VLOOKUP(A664,[1]Hoja1!$B$1:$F$126,2,0)</f>
        <v>#ERROR!</v>
      </c>
      <c r="I664" s="13" t="str">
        <f t="shared" si="960"/>
        <v>#ERROR!</v>
      </c>
      <c r="J664" s="13" t="str">
        <f t="shared" si="961"/>
        <v>#ERROR!</v>
      </c>
      <c r="K664" s="13">
        <v>0.0</v>
      </c>
      <c r="L664" s="13" t="str">
        <f>VLOOKUP(A664,[1]Hoja1!$B$1:$F$126,5,0)</f>
        <v>#ERROR!</v>
      </c>
      <c r="M664" s="11" t="str">
        <f>VLOOKUP(A664,[1]Hoja1!$B$1:$F$126,4,0)</f>
        <v>#ERROR!</v>
      </c>
      <c r="N664" s="13"/>
      <c r="O664" s="13" t="str">
        <f t="shared" si="962"/>
        <v>#ERROR!</v>
      </c>
      <c r="P664" s="11" t="str">
        <f t="shared" si="968"/>
        <v>#ERROR!</v>
      </c>
      <c r="Q664" s="13" t="str">
        <f t="shared" si="969"/>
        <v>#ERROR!</v>
      </c>
      <c r="R664" s="11"/>
      <c r="S664" s="11" t="str">
        <f t="shared" si="965"/>
        <v>#ERROR!</v>
      </c>
    </row>
    <row r="665" ht="15.75" customHeight="1" outlineLevel="2">
      <c r="A665" s="11" t="s">
        <v>261</v>
      </c>
      <c r="B665" s="12" t="s">
        <v>42</v>
      </c>
      <c r="C665" s="11" t="s">
        <v>43</v>
      </c>
      <c r="D665" s="13">
        <v>95689.69</v>
      </c>
      <c r="E665" s="13">
        <v>23606.59</v>
      </c>
      <c r="F665" s="13">
        <f>+D665/D666</f>
        <v>0.0009031727441</v>
      </c>
      <c r="G665" s="13" t="str">
        <f>VLOOKUP(A665,[1]Hoja1!$B$1:$F$126,3,0)</f>
        <v>#ERROR!</v>
      </c>
      <c r="H665" s="13" t="str">
        <f>VLOOKUP(A665,[1]Hoja1!$B$1:$F$126,2,0)</f>
        <v>#ERROR!</v>
      </c>
      <c r="I665" s="13" t="str">
        <f t="shared" si="960"/>
        <v>#ERROR!</v>
      </c>
      <c r="J665" s="13" t="str">
        <f t="shared" si="961"/>
        <v>#ERROR!</v>
      </c>
      <c r="K665" s="13">
        <v>0.0</v>
      </c>
      <c r="L665" s="13" t="str">
        <f>VLOOKUP(A665,[1]Hoja1!$B$1:$F$126,5,0)</f>
        <v>#ERROR!</v>
      </c>
      <c r="M665" s="11" t="str">
        <f>VLOOKUP(A665,[1]Hoja1!$B$1:$F$126,4,0)</f>
        <v>#ERROR!</v>
      </c>
      <c r="N665" s="13"/>
      <c r="O665" s="13" t="str">
        <f t="shared" si="962"/>
        <v>#ERROR!</v>
      </c>
      <c r="P665" s="11"/>
      <c r="Q665" s="13" t="str">
        <f>+K665+R665</f>
        <v>#ERROR!</v>
      </c>
      <c r="R665" s="11" t="str">
        <f>+ROUND(O665,0)</f>
        <v>#ERROR!</v>
      </c>
      <c r="S665" s="11" t="str">
        <f t="shared" si="965"/>
        <v/>
      </c>
    </row>
    <row r="666" ht="15.75" customHeight="1" outlineLevel="1">
      <c r="A666" s="14" t="s">
        <v>262</v>
      </c>
      <c r="B666" s="12"/>
      <c r="C666" s="11"/>
      <c r="D666" s="13">
        <f t="shared" ref="D666:F666" si="970">SUBTOTAL(9,D659:D665)</f>
        <v>105948381</v>
      </c>
      <c r="E666" s="13">
        <f t="shared" si="970"/>
        <v>26137400</v>
      </c>
      <c r="F666" s="13">
        <f t="shared" si="970"/>
        <v>1</v>
      </c>
      <c r="G666" s="13"/>
      <c r="H666" s="13"/>
      <c r="I666" s="13"/>
      <c r="J666" s="13" t="str">
        <f>SUBTOTAL(9,J659:J665)</f>
        <v>#ERROR!</v>
      </c>
      <c r="K666" s="13">
        <v>0.0</v>
      </c>
      <c r="L666" s="13" t="str">
        <f>SUBTOTAL(9,L659:L665)</f>
        <v>#ERROR!</v>
      </c>
      <c r="M666" s="11"/>
      <c r="N666" s="13"/>
      <c r="O666" s="13" t="str">
        <f t="shared" ref="O666:Q666" si="971">SUBTOTAL(9,O659:O665)</f>
        <v>#ERROR!</v>
      </c>
      <c r="P666" s="11" t="str">
        <f t="shared" si="971"/>
        <v>#ERROR!</v>
      </c>
      <c r="Q666" s="13" t="str">
        <f t="shared" si="971"/>
        <v>#ERROR!</v>
      </c>
      <c r="R666" s="11"/>
      <c r="S666" s="11" t="str">
        <f>SUBTOTAL(9,S659:S665)</f>
        <v>#ERROR!</v>
      </c>
    </row>
    <row r="667" ht="15.75" customHeight="1" outlineLevel="2">
      <c r="A667" s="11" t="s">
        <v>263</v>
      </c>
      <c r="B667" s="12" t="s">
        <v>20</v>
      </c>
      <c r="C667" s="11" t="s">
        <v>21</v>
      </c>
      <c r="D667" s="13">
        <v>5.922544906E7</v>
      </c>
      <c r="E667" s="13">
        <v>5993370.1</v>
      </c>
      <c r="F667" s="13">
        <f>+D667/D670</f>
        <v>0.9944077528</v>
      </c>
      <c r="G667" s="13" t="str">
        <f>VLOOKUP(A667,[1]Hoja1!$B$1:$F$126,3,0)</f>
        <v>#ERROR!</v>
      </c>
      <c r="H667" s="13" t="str">
        <f>VLOOKUP(A667,[1]Hoja1!$B$1:$F$126,2,0)</f>
        <v>#ERROR!</v>
      </c>
      <c r="I667" s="13" t="str">
        <f t="shared" ref="I667:I669" si="972">+G667/11</f>
        <v>#ERROR!</v>
      </c>
      <c r="J667" s="13" t="str">
        <f t="shared" ref="J667:J669" si="973">+F667*I667</f>
        <v>#ERROR!</v>
      </c>
      <c r="K667" s="13">
        <v>0.0</v>
      </c>
      <c r="L667" s="13" t="str">
        <f>VLOOKUP(A667,[1]Hoja1!$B$1:$F$126,5,0)</f>
        <v>#ERROR!</v>
      </c>
      <c r="M667" s="11" t="str">
        <f>VLOOKUP(A667,[1]Hoja1!$B$1:$F$126,4,0)</f>
        <v>#ERROR!</v>
      </c>
      <c r="N667" s="13"/>
      <c r="O667" s="13" t="str">
        <f t="shared" ref="O667:O669" si="974">+D667-J667</f>
        <v>#ERROR!</v>
      </c>
      <c r="P667" s="11" t="str">
        <f t="shared" ref="P667:P669" si="975">+ROUND(O667,0)</f>
        <v>#ERROR!</v>
      </c>
      <c r="Q667" s="13" t="str">
        <f t="shared" ref="Q667:Q669" si="976">+K667+P667</f>
        <v>#ERROR!</v>
      </c>
      <c r="R667" s="11"/>
      <c r="S667" s="11" t="str">
        <f t="shared" ref="S667:S669" si="977">+P667</f>
        <v>#ERROR!</v>
      </c>
    </row>
    <row r="668" ht="15.75" customHeight="1" outlineLevel="2">
      <c r="A668" s="11" t="s">
        <v>263</v>
      </c>
      <c r="B668" s="12" t="s">
        <v>32</v>
      </c>
      <c r="C668" s="11" t="s">
        <v>33</v>
      </c>
      <c r="D668" s="13">
        <v>224654.13</v>
      </c>
      <c r="E668" s="13">
        <v>22734.07</v>
      </c>
      <c r="F668" s="13">
        <f>+D668/D670</f>
        <v>0.003771990118</v>
      </c>
      <c r="G668" s="13" t="str">
        <f>VLOOKUP(A668,[1]Hoja1!$B$1:$F$126,3,0)</f>
        <v>#ERROR!</v>
      </c>
      <c r="H668" s="13" t="str">
        <f>VLOOKUP(A668,[1]Hoja1!$B$1:$F$126,2,0)</f>
        <v>#ERROR!</v>
      </c>
      <c r="I668" s="13" t="str">
        <f t="shared" si="972"/>
        <v>#ERROR!</v>
      </c>
      <c r="J668" s="13" t="str">
        <f t="shared" si="973"/>
        <v>#ERROR!</v>
      </c>
      <c r="K668" s="13">
        <v>0.0</v>
      </c>
      <c r="L668" s="13" t="str">
        <f>VLOOKUP(A668,[1]Hoja1!$B$1:$F$126,5,0)</f>
        <v>#ERROR!</v>
      </c>
      <c r="M668" s="11" t="str">
        <f>VLOOKUP(A668,[1]Hoja1!$B$1:$F$126,4,0)</f>
        <v>#ERROR!</v>
      </c>
      <c r="N668" s="13"/>
      <c r="O668" s="13" t="str">
        <f t="shared" si="974"/>
        <v>#ERROR!</v>
      </c>
      <c r="P668" s="11" t="str">
        <f t="shared" si="975"/>
        <v>#ERROR!</v>
      </c>
      <c r="Q668" s="13" t="str">
        <f t="shared" si="976"/>
        <v>#ERROR!</v>
      </c>
      <c r="R668" s="11"/>
      <c r="S668" s="11" t="str">
        <f t="shared" si="977"/>
        <v>#ERROR!</v>
      </c>
    </row>
    <row r="669" ht="15.75" customHeight="1" outlineLevel="2">
      <c r="A669" s="11" t="s">
        <v>263</v>
      </c>
      <c r="B669" s="12" t="s">
        <v>42</v>
      </c>
      <c r="C669" s="11" t="s">
        <v>43</v>
      </c>
      <c r="D669" s="13">
        <v>108411.81</v>
      </c>
      <c r="E669" s="13">
        <v>10970.83</v>
      </c>
      <c r="F669" s="13">
        <f>+D669/D670</f>
        <v>0.001820257103</v>
      </c>
      <c r="G669" s="13" t="str">
        <f>VLOOKUP(A669,[1]Hoja1!$B$1:$F$126,3,0)</f>
        <v>#ERROR!</v>
      </c>
      <c r="H669" s="13" t="str">
        <f>VLOOKUP(A669,[1]Hoja1!$B$1:$F$126,2,0)</f>
        <v>#ERROR!</v>
      </c>
      <c r="I669" s="13" t="str">
        <f t="shared" si="972"/>
        <v>#ERROR!</v>
      </c>
      <c r="J669" s="13" t="str">
        <f t="shared" si="973"/>
        <v>#ERROR!</v>
      </c>
      <c r="K669" s="13">
        <v>0.0</v>
      </c>
      <c r="L669" s="13" t="str">
        <f>VLOOKUP(A669,[1]Hoja1!$B$1:$F$126,5,0)</f>
        <v>#ERROR!</v>
      </c>
      <c r="M669" s="11" t="str">
        <f>VLOOKUP(A669,[1]Hoja1!$B$1:$F$126,4,0)</f>
        <v>#ERROR!</v>
      </c>
      <c r="N669" s="13"/>
      <c r="O669" s="13" t="str">
        <f t="shared" si="974"/>
        <v>#ERROR!</v>
      </c>
      <c r="P669" s="11" t="str">
        <f t="shared" si="975"/>
        <v>#ERROR!</v>
      </c>
      <c r="Q669" s="13" t="str">
        <f t="shared" si="976"/>
        <v>#ERROR!</v>
      </c>
      <c r="R669" s="11"/>
      <c r="S669" s="11" t="str">
        <f t="shared" si="977"/>
        <v>#ERROR!</v>
      </c>
    </row>
    <row r="670" ht="15.75" customHeight="1" outlineLevel="1">
      <c r="A670" s="14" t="s">
        <v>264</v>
      </c>
      <c r="B670" s="12"/>
      <c r="C670" s="11"/>
      <c r="D670" s="13">
        <f t="shared" ref="D670:F670" si="978">SUBTOTAL(9,D667:D669)</f>
        <v>59558515</v>
      </c>
      <c r="E670" s="13">
        <f t="shared" si="978"/>
        <v>6027075</v>
      </c>
      <c r="F670" s="13">
        <f t="shared" si="978"/>
        <v>1</v>
      </c>
      <c r="G670" s="13"/>
      <c r="H670" s="13"/>
      <c r="I670" s="13"/>
      <c r="J670" s="13" t="str">
        <f>SUBTOTAL(9,J667:J669)</f>
        <v>#ERROR!</v>
      </c>
      <c r="K670" s="13">
        <v>0.0</v>
      </c>
      <c r="L670" s="13" t="str">
        <f>SUBTOTAL(9,L667:L669)</f>
        <v>#ERROR!</v>
      </c>
      <c r="M670" s="11"/>
      <c r="N670" s="13"/>
      <c r="O670" s="13" t="str">
        <f t="shared" ref="O670:Q670" si="979">SUBTOTAL(9,O667:O669)</f>
        <v>#ERROR!</v>
      </c>
      <c r="P670" s="11" t="str">
        <f t="shared" si="979"/>
        <v>#ERROR!</v>
      </c>
      <c r="Q670" s="13" t="str">
        <f t="shared" si="979"/>
        <v>#ERROR!</v>
      </c>
      <c r="R670" s="11"/>
      <c r="S670" s="11" t="str">
        <f>SUBTOTAL(9,S667:S669)</f>
        <v>#ERROR!</v>
      </c>
    </row>
    <row r="671" ht="15.75" customHeight="1" outlineLevel="2">
      <c r="A671" s="11" t="s">
        <v>265</v>
      </c>
      <c r="B671" s="12" t="s">
        <v>20</v>
      </c>
      <c r="C671" s="11" t="s">
        <v>21</v>
      </c>
      <c r="D671" s="13">
        <v>4.599612594E7</v>
      </c>
      <c r="E671" s="13">
        <v>3303189.98</v>
      </c>
      <c r="F671" s="13">
        <f>+D671/D676</f>
        <v>0.8441583605</v>
      </c>
      <c r="G671" s="13" t="str">
        <f>VLOOKUP(A671,[1]Hoja1!$B$1:$F$126,3,0)</f>
        <v>#ERROR!</v>
      </c>
      <c r="H671" s="13" t="str">
        <f>VLOOKUP(A671,[1]Hoja1!$B$1:$F$126,2,0)</f>
        <v>#ERROR!</v>
      </c>
      <c r="I671" s="13" t="str">
        <f t="shared" ref="I671:I675" si="980">+G671/11</f>
        <v>#ERROR!</v>
      </c>
      <c r="J671" s="13" t="str">
        <f t="shared" ref="J671:J675" si="981">+F671*I671</f>
        <v>#ERROR!</v>
      </c>
      <c r="K671" s="13">
        <v>0.0</v>
      </c>
      <c r="L671" s="13" t="str">
        <f>VLOOKUP(A671,[1]Hoja1!$B$1:$F$126,5,0)</f>
        <v>#ERROR!</v>
      </c>
      <c r="M671" s="11" t="str">
        <f>VLOOKUP(A671,[1]Hoja1!$B$1:$F$126,4,0)</f>
        <v>#ERROR!</v>
      </c>
      <c r="N671" s="13"/>
      <c r="O671" s="13" t="str">
        <f t="shared" ref="O671:O675" si="982">+D671-J671</f>
        <v>#ERROR!</v>
      </c>
      <c r="P671" s="11" t="str">
        <f t="shared" ref="P671:P672" si="983">+ROUND(O671,0)</f>
        <v>#ERROR!</v>
      </c>
      <c r="Q671" s="13" t="str">
        <f t="shared" ref="Q671:Q672" si="984">+K671+P671</f>
        <v>#ERROR!</v>
      </c>
      <c r="R671" s="11"/>
      <c r="S671" s="11" t="str">
        <f t="shared" ref="S671:S675" si="985">+P671</f>
        <v>#ERROR!</v>
      </c>
    </row>
    <row r="672" ht="15.75" customHeight="1" outlineLevel="2">
      <c r="A672" s="11" t="s">
        <v>265</v>
      </c>
      <c r="B672" s="12" t="s">
        <v>46</v>
      </c>
      <c r="C672" s="11" t="s">
        <v>47</v>
      </c>
      <c r="D672" s="13">
        <v>8088107.94</v>
      </c>
      <c r="E672" s="13">
        <v>580843.64</v>
      </c>
      <c r="F672" s="13">
        <f>+D672/D676</f>
        <v>0.1484395435</v>
      </c>
      <c r="G672" s="13" t="str">
        <f>VLOOKUP(A672,[1]Hoja1!$B$1:$F$126,3,0)</f>
        <v>#ERROR!</v>
      </c>
      <c r="H672" s="13" t="str">
        <f>VLOOKUP(A672,[1]Hoja1!$B$1:$F$126,2,0)</f>
        <v>#ERROR!</v>
      </c>
      <c r="I672" s="13" t="str">
        <f t="shared" si="980"/>
        <v>#ERROR!</v>
      </c>
      <c r="J672" s="13" t="str">
        <f t="shared" si="981"/>
        <v>#ERROR!</v>
      </c>
      <c r="K672" s="13">
        <v>0.0</v>
      </c>
      <c r="L672" s="13" t="str">
        <f>VLOOKUP(A672,[1]Hoja1!$B$1:$F$126,5,0)</f>
        <v>#ERROR!</v>
      </c>
      <c r="M672" s="11" t="str">
        <f>VLOOKUP(A672,[1]Hoja1!$B$1:$F$126,4,0)</f>
        <v>#ERROR!</v>
      </c>
      <c r="N672" s="13"/>
      <c r="O672" s="13" t="str">
        <f t="shared" si="982"/>
        <v>#ERROR!</v>
      </c>
      <c r="P672" s="11" t="str">
        <f t="shared" si="983"/>
        <v>#ERROR!</v>
      </c>
      <c r="Q672" s="13" t="str">
        <f t="shared" si="984"/>
        <v>#ERROR!</v>
      </c>
      <c r="R672" s="11"/>
      <c r="S672" s="11" t="str">
        <f t="shared" si="985"/>
        <v>#ERROR!</v>
      </c>
    </row>
    <row r="673" ht="15.75" customHeight="1" outlineLevel="2">
      <c r="A673" s="11" t="s">
        <v>265</v>
      </c>
      <c r="B673" s="12" t="s">
        <v>32</v>
      </c>
      <c r="C673" s="11" t="s">
        <v>33</v>
      </c>
      <c r="D673" s="13">
        <v>74486.88</v>
      </c>
      <c r="E673" s="13">
        <v>5349.24</v>
      </c>
      <c r="F673" s="13">
        <f>+D673/D676</f>
        <v>0.001367043881</v>
      </c>
      <c r="G673" s="13" t="str">
        <f>VLOOKUP(A673,[1]Hoja1!$B$1:$F$126,3,0)</f>
        <v>#ERROR!</v>
      </c>
      <c r="H673" s="13" t="str">
        <f>VLOOKUP(A673,[1]Hoja1!$B$1:$F$126,2,0)</f>
        <v>#ERROR!</v>
      </c>
      <c r="I673" s="13" t="str">
        <f t="shared" si="980"/>
        <v>#ERROR!</v>
      </c>
      <c r="J673" s="13" t="str">
        <f t="shared" si="981"/>
        <v>#ERROR!</v>
      </c>
      <c r="K673" s="13">
        <v>0.0</v>
      </c>
      <c r="L673" s="13" t="str">
        <f>VLOOKUP(A673,[1]Hoja1!$B$1:$F$126,5,0)</f>
        <v>#ERROR!</v>
      </c>
      <c r="M673" s="11" t="str">
        <f>VLOOKUP(A673,[1]Hoja1!$B$1:$F$126,4,0)</f>
        <v>#ERROR!</v>
      </c>
      <c r="N673" s="13"/>
      <c r="O673" s="13" t="str">
        <f t="shared" si="982"/>
        <v>#ERROR!</v>
      </c>
      <c r="P673" s="11"/>
      <c r="Q673" s="13" t="str">
        <f>+K673+R673</f>
        <v>#ERROR!</v>
      </c>
      <c r="R673" s="11" t="str">
        <f>+ROUND(O673,0)</f>
        <v>#ERROR!</v>
      </c>
      <c r="S673" s="11" t="str">
        <f t="shared" si="985"/>
        <v/>
      </c>
    </row>
    <row r="674" ht="15.75" customHeight="1" outlineLevel="2">
      <c r="A674" s="11" t="s">
        <v>265</v>
      </c>
      <c r="B674" s="12" t="s">
        <v>34</v>
      </c>
      <c r="C674" s="11" t="s">
        <v>35</v>
      </c>
      <c r="D674" s="13">
        <v>225317.83</v>
      </c>
      <c r="E674" s="13">
        <v>16181.09</v>
      </c>
      <c r="F674" s="13">
        <f>+D674/D676</f>
        <v>0.004135216305</v>
      </c>
      <c r="G674" s="13" t="str">
        <f>VLOOKUP(A674,[1]Hoja1!$B$1:$F$126,3,0)</f>
        <v>#ERROR!</v>
      </c>
      <c r="H674" s="13" t="str">
        <f>VLOOKUP(A674,[1]Hoja1!$B$1:$F$126,2,0)</f>
        <v>#ERROR!</v>
      </c>
      <c r="I674" s="13" t="str">
        <f t="shared" si="980"/>
        <v>#ERROR!</v>
      </c>
      <c r="J674" s="13" t="str">
        <f t="shared" si="981"/>
        <v>#ERROR!</v>
      </c>
      <c r="K674" s="13">
        <v>0.0</v>
      </c>
      <c r="L674" s="13" t="str">
        <f>VLOOKUP(A674,[1]Hoja1!$B$1:$F$126,5,0)</f>
        <v>#ERROR!</v>
      </c>
      <c r="M674" s="11" t="str">
        <f>VLOOKUP(A674,[1]Hoja1!$B$1:$F$126,4,0)</f>
        <v>#ERROR!</v>
      </c>
      <c r="N674" s="13"/>
      <c r="O674" s="13" t="str">
        <f t="shared" si="982"/>
        <v>#ERROR!</v>
      </c>
      <c r="P674" s="11" t="str">
        <f t="shared" ref="P674:P675" si="986">+ROUND(O674,0)</f>
        <v>#ERROR!</v>
      </c>
      <c r="Q674" s="13" t="str">
        <f t="shared" ref="Q674:Q675" si="987">+K674+P674</f>
        <v>#ERROR!</v>
      </c>
      <c r="R674" s="11"/>
      <c r="S674" s="11" t="str">
        <f t="shared" si="985"/>
        <v>#ERROR!</v>
      </c>
    </row>
    <row r="675" ht="15.75" customHeight="1" outlineLevel="2">
      <c r="A675" s="11" t="s">
        <v>265</v>
      </c>
      <c r="B675" s="12" t="s">
        <v>42</v>
      </c>
      <c r="C675" s="11" t="s">
        <v>43</v>
      </c>
      <c r="D675" s="13">
        <v>103517.41</v>
      </c>
      <c r="E675" s="13">
        <v>7434.05</v>
      </c>
      <c r="F675" s="13">
        <f>+D675/D676</f>
        <v>0.001899835808</v>
      </c>
      <c r="G675" s="13" t="str">
        <f>VLOOKUP(A675,[1]Hoja1!$B$1:$F$126,3,0)</f>
        <v>#ERROR!</v>
      </c>
      <c r="H675" s="13" t="str">
        <f>VLOOKUP(A675,[1]Hoja1!$B$1:$F$126,2,0)</f>
        <v>#ERROR!</v>
      </c>
      <c r="I675" s="13" t="str">
        <f t="shared" si="980"/>
        <v>#ERROR!</v>
      </c>
      <c r="J675" s="13" t="str">
        <f t="shared" si="981"/>
        <v>#ERROR!</v>
      </c>
      <c r="K675" s="13">
        <v>0.0</v>
      </c>
      <c r="L675" s="13" t="str">
        <f>VLOOKUP(A675,[1]Hoja1!$B$1:$F$126,5,0)</f>
        <v>#ERROR!</v>
      </c>
      <c r="M675" s="11" t="str">
        <f>VLOOKUP(A675,[1]Hoja1!$B$1:$F$126,4,0)</f>
        <v>#ERROR!</v>
      </c>
      <c r="N675" s="13"/>
      <c r="O675" s="13" t="str">
        <f t="shared" si="982"/>
        <v>#ERROR!</v>
      </c>
      <c r="P675" s="11" t="str">
        <f t="shared" si="986"/>
        <v>#ERROR!</v>
      </c>
      <c r="Q675" s="13" t="str">
        <f t="shared" si="987"/>
        <v>#ERROR!</v>
      </c>
      <c r="R675" s="11"/>
      <c r="S675" s="11" t="str">
        <f t="shared" si="985"/>
        <v>#ERROR!</v>
      </c>
    </row>
    <row r="676" ht="15.75" customHeight="1" outlineLevel="1">
      <c r="A676" s="14" t="s">
        <v>266</v>
      </c>
      <c r="B676" s="12"/>
      <c r="C676" s="11"/>
      <c r="D676" s="13">
        <f t="shared" ref="D676:F676" si="988">SUBTOTAL(9,D671:D675)</f>
        <v>54487556</v>
      </c>
      <c r="E676" s="13">
        <f t="shared" si="988"/>
        <v>3912998</v>
      </c>
      <c r="F676" s="13">
        <f t="shared" si="988"/>
        <v>1</v>
      </c>
      <c r="G676" s="13"/>
      <c r="H676" s="13"/>
      <c r="I676" s="13"/>
      <c r="J676" s="13" t="str">
        <f>SUBTOTAL(9,J671:J675)</f>
        <v>#ERROR!</v>
      </c>
      <c r="K676" s="13">
        <v>0.0</v>
      </c>
      <c r="L676" s="13" t="str">
        <f>SUBTOTAL(9,L671:L675)</f>
        <v>#ERROR!</v>
      </c>
      <c r="M676" s="11"/>
      <c r="N676" s="13"/>
      <c r="O676" s="13" t="str">
        <f t="shared" ref="O676:Q676" si="989">SUBTOTAL(9,O671:O675)</f>
        <v>#ERROR!</v>
      </c>
      <c r="P676" s="11" t="str">
        <f t="shared" si="989"/>
        <v>#ERROR!</v>
      </c>
      <c r="Q676" s="13" t="str">
        <f t="shared" si="989"/>
        <v>#ERROR!</v>
      </c>
      <c r="R676" s="11"/>
      <c r="S676" s="11" t="str">
        <f>SUBTOTAL(9,S671:S675)</f>
        <v>#ERROR!</v>
      </c>
    </row>
    <row r="677" ht="15.75" customHeight="1" outlineLevel="2">
      <c r="A677" s="11" t="s">
        <v>267</v>
      </c>
      <c r="B677" s="12" t="s">
        <v>20</v>
      </c>
      <c r="C677" s="11" t="s">
        <v>21</v>
      </c>
      <c r="D677" s="13">
        <v>4.326179768E7</v>
      </c>
      <c r="E677" s="13">
        <v>1281895.92</v>
      </c>
      <c r="F677" s="13">
        <f>+D677/D684</f>
        <v>0.2198222972</v>
      </c>
      <c r="G677" s="13" t="str">
        <f>VLOOKUP(A677,[1]Hoja1!$B$1:$F$126,3,0)</f>
        <v>#ERROR!</v>
      </c>
      <c r="H677" s="13" t="str">
        <f>VLOOKUP(A677,[1]Hoja1!$B$1:$F$126,2,0)</f>
        <v>#ERROR!</v>
      </c>
      <c r="I677" s="13" t="str">
        <f t="shared" ref="I677:I683" si="990">+G677/11</f>
        <v>#ERROR!</v>
      </c>
      <c r="J677" s="13">
        <v>0.0</v>
      </c>
      <c r="K677" s="13">
        <f t="shared" ref="K677:K683" si="991">+D677-P677</f>
        <v>-0.3200000003</v>
      </c>
      <c r="L677" s="13" t="str">
        <f>VLOOKUP(A677,[1]Hoja1!$B$1:$F$126,5,0)</f>
        <v>#ERROR!</v>
      </c>
      <c r="M677" s="11" t="str">
        <f>VLOOKUP(A677,[1]Hoja1!$B$1:$F$126,4,0)</f>
        <v>#ERROR!</v>
      </c>
      <c r="N677" s="13"/>
      <c r="O677" s="13">
        <f t="shared" ref="O677:O683" si="992">+D677-J677</f>
        <v>43261797.68</v>
      </c>
      <c r="P677" s="13">
        <f t="shared" ref="P677:P683" si="993">+ROUND(O677,0)</f>
        <v>43261798</v>
      </c>
      <c r="Q677" s="13">
        <f t="shared" ref="Q677:Q683" si="994">+K677+P677</f>
        <v>43261797.68</v>
      </c>
      <c r="R677" s="11"/>
      <c r="S677" s="13">
        <f t="shared" ref="S677:S683" si="995">+P677</f>
        <v>43261798</v>
      </c>
    </row>
    <row r="678" ht="15.75" customHeight="1" outlineLevel="2">
      <c r="A678" s="11" t="s">
        <v>267</v>
      </c>
      <c r="B678" s="12" t="s">
        <v>46</v>
      </c>
      <c r="C678" s="11" t="s">
        <v>47</v>
      </c>
      <c r="D678" s="13">
        <v>6.630231729E7</v>
      </c>
      <c r="E678" s="13">
        <v>1964612.54</v>
      </c>
      <c r="F678" s="13">
        <f>+D678/D684</f>
        <v>0.3368960255</v>
      </c>
      <c r="G678" s="13" t="str">
        <f>VLOOKUP(A678,[1]Hoja1!$B$1:$F$126,3,0)</f>
        <v>#ERROR!</v>
      </c>
      <c r="H678" s="13" t="str">
        <f>VLOOKUP(A678,[1]Hoja1!$B$1:$F$126,2,0)</f>
        <v>#ERROR!</v>
      </c>
      <c r="I678" s="13" t="str">
        <f t="shared" si="990"/>
        <v>#ERROR!</v>
      </c>
      <c r="J678" s="13">
        <v>0.0</v>
      </c>
      <c r="K678" s="13">
        <f t="shared" si="991"/>
        <v>0.2899999991</v>
      </c>
      <c r="L678" s="13" t="str">
        <f>VLOOKUP(A678,[1]Hoja1!$B$1:$F$126,5,0)</f>
        <v>#ERROR!</v>
      </c>
      <c r="M678" s="11" t="str">
        <f>VLOOKUP(A678,[1]Hoja1!$B$1:$F$126,4,0)</f>
        <v>#ERROR!</v>
      </c>
      <c r="N678" s="13"/>
      <c r="O678" s="13">
        <f t="shared" si="992"/>
        <v>66302317.29</v>
      </c>
      <c r="P678" s="13">
        <f t="shared" si="993"/>
        <v>66302317</v>
      </c>
      <c r="Q678" s="13">
        <f t="shared" si="994"/>
        <v>66302317.29</v>
      </c>
      <c r="R678" s="11"/>
      <c r="S678" s="13">
        <f t="shared" si="995"/>
        <v>66302317</v>
      </c>
    </row>
    <row r="679" ht="15.75" customHeight="1" outlineLevel="2">
      <c r="A679" s="11" t="s">
        <v>267</v>
      </c>
      <c r="B679" s="12" t="s">
        <v>74</v>
      </c>
      <c r="C679" s="11" t="s">
        <v>75</v>
      </c>
      <c r="D679" s="13">
        <v>5698703.26</v>
      </c>
      <c r="E679" s="13">
        <v>168859.01</v>
      </c>
      <c r="F679" s="13">
        <f>+D679/D684</f>
        <v>0.02895631039</v>
      </c>
      <c r="G679" s="13" t="str">
        <f>VLOOKUP(A679,[1]Hoja1!$B$1:$F$126,3,0)</f>
        <v>#ERROR!</v>
      </c>
      <c r="H679" s="13" t="str">
        <f>VLOOKUP(A679,[1]Hoja1!$B$1:$F$126,2,0)</f>
        <v>#ERROR!</v>
      </c>
      <c r="I679" s="13" t="str">
        <f t="shared" si="990"/>
        <v>#ERROR!</v>
      </c>
      <c r="J679" s="13">
        <v>0.0</v>
      </c>
      <c r="K679" s="13">
        <f t="shared" si="991"/>
        <v>0.2599999998</v>
      </c>
      <c r="L679" s="13" t="str">
        <f>VLOOKUP(A679,[1]Hoja1!$B$1:$F$126,5,0)</f>
        <v>#ERROR!</v>
      </c>
      <c r="M679" s="11" t="str">
        <f>VLOOKUP(A679,[1]Hoja1!$B$1:$F$126,4,0)</f>
        <v>#ERROR!</v>
      </c>
      <c r="N679" s="13"/>
      <c r="O679" s="13">
        <f t="shared" si="992"/>
        <v>5698703.26</v>
      </c>
      <c r="P679" s="13">
        <f t="shared" si="993"/>
        <v>5698703</v>
      </c>
      <c r="Q679" s="13">
        <f t="shared" si="994"/>
        <v>5698703.26</v>
      </c>
      <c r="R679" s="11"/>
      <c r="S679" s="13">
        <f t="shared" si="995"/>
        <v>5698703</v>
      </c>
    </row>
    <row r="680" ht="15.75" customHeight="1" outlineLevel="2">
      <c r="A680" s="11" t="s">
        <v>267</v>
      </c>
      <c r="B680" s="12" t="s">
        <v>32</v>
      </c>
      <c r="C680" s="11" t="s">
        <v>33</v>
      </c>
      <c r="D680" s="13">
        <v>2802838.65</v>
      </c>
      <c r="E680" s="13">
        <v>83051.27</v>
      </c>
      <c r="F680" s="13">
        <f>+D680/D684</f>
        <v>0.01424181295</v>
      </c>
      <c r="G680" s="13" t="str">
        <f>VLOOKUP(A680,[1]Hoja1!$B$1:$F$126,3,0)</f>
        <v>#ERROR!</v>
      </c>
      <c r="H680" s="13" t="str">
        <f>VLOOKUP(A680,[1]Hoja1!$B$1:$F$126,2,0)</f>
        <v>#ERROR!</v>
      </c>
      <c r="I680" s="13" t="str">
        <f t="shared" si="990"/>
        <v>#ERROR!</v>
      </c>
      <c r="J680" s="13">
        <v>0.0</v>
      </c>
      <c r="K680" s="13">
        <f t="shared" si="991"/>
        <v>-0.3500000001</v>
      </c>
      <c r="L680" s="13" t="str">
        <f>VLOOKUP(A680,[1]Hoja1!$B$1:$F$126,5,0)</f>
        <v>#ERROR!</v>
      </c>
      <c r="M680" s="11" t="str">
        <f>VLOOKUP(A680,[1]Hoja1!$B$1:$F$126,4,0)</f>
        <v>#ERROR!</v>
      </c>
      <c r="N680" s="13"/>
      <c r="O680" s="13">
        <f t="shared" si="992"/>
        <v>2802838.65</v>
      </c>
      <c r="P680" s="13">
        <f t="shared" si="993"/>
        <v>2802839</v>
      </c>
      <c r="Q680" s="13">
        <f t="shared" si="994"/>
        <v>2802838.65</v>
      </c>
      <c r="R680" s="11"/>
      <c r="S680" s="13">
        <f t="shared" si="995"/>
        <v>2802839</v>
      </c>
    </row>
    <row r="681" ht="15.75" customHeight="1" outlineLevel="2">
      <c r="A681" s="11" t="s">
        <v>267</v>
      </c>
      <c r="B681" s="12" t="s">
        <v>34</v>
      </c>
      <c r="C681" s="11" t="s">
        <v>35</v>
      </c>
      <c r="D681" s="13">
        <v>684048.9</v>
      </c>
      <c r="E681" s="13">
        <v>20269.14</v>
      </c>
      <c r="F681" s="13">
        <f>+D681/D684</f>
        <v>0.003475796399</v>
      </c>
      <c r="G681" s="13" t="str">
        <f>VLOOKUP(A681,[1]Hoja1!$B$1:$F$126,3,0)</f>
        <v>#ERROR!</v>
      </c>
      <c r="H681" s="13" t="str">
        <f>VLOOKUP(A681,[1]Hoja1!$B$1:$F$126,2,0)</f>
        <v>#ERROR!</v>
      </c>
      <c r="I681" s="13" t="str">
        <f t="shared" si="990"/>
        <v>#ERROR!</v>
      </c>
      <c r="J681" s="13">
        <v>0.0</v>
      </c>
      <c r="K681" s="13">
        <f t="shared" si="991"/>
        <v>-0.09999999998</v>
      </c>
      <c r="L681" s="13" t="str">
        <f>VLOOKUP(A681,[1]Hoja1!$B$1:$F$126,5,0)</f>
        <v>#ERROR!</v>
      </c>
      <c r="M681" s="11" t="str">
        <f>VLOOKUP(A681,[1]Hoja1!$B$1:$F$126,4,0)</f>
        <v>#ERROR!</v>
      </c>
      <c r="N681" s="13"/>
      <c r="O681" s="13">
        <f t="shared" si="992"/>
        <v>684048.9</v>
      </c>
      <c r="P681" s="13">
        <f t="shared" si="993"/>
        <v>684049</v>
      </c>
      <c r="Q681" s="13">
        <f t="shared" si="994"/>
        <v>684048.9</v>
      </c>
      <c r="R681" s="11"/>
      <c r="S681" s="13">
        <f t="shared" si="995"/>
        <v>684049</v>
      </c>
    </row>
    <row r="682" ht="15.75" customHeight="1" outlineLevel="2">
      <c r="A682" s="11" t="s">
        <v>267</v>
      </c>
      <c r="B682" s="12" t="s">
        <v>42</v>
      </c>
      <c r="C682" s="11" t="s">
        <v>43</v>
      </c>
      <c r="D682" s="13">
        <v>204819.96</v>
      </c>
      <c r="E682" s="13">
        <v>6069.05</v>
      </c>
      <c r="F682" s="13">
        <f>+D682/D684</f>
        <v>0.001040733315</v>
      </c>
      <c r="G682" s="13" t="str">
        <f>VLOOKUP(A682,[1]Hoja1!$B$1:$F$126,3,0)</f>
        <v>#ERROR!</v>
      </c>
      <c r="H682" s="13" t="str">
        <f>VLOOKUP(A682,[1]Hoja1!$B$1:$F$126,2,0)</f>
        <v>#ERROR!</v>
      </c>
      <c r="I682" s="13" t="str">
        <f t="shared" si="990"/>
        <v>#ERROR!</v>
      </c>
      <c r="J682" s="13">
        <v>0.0</v>
      </c>
      <c r="K682" s="13">
        <f t="shared" si="991"/>
        <v>-0.04000000001</v>
      </c>
      <c r="L682" s="13" t="str">
        <f>VLOOKUP(A682,[1]Hoja1!$B$1:$F$126,5,0)</f>
        <v>#ERROR!</v>
      </c>
      <c r="M682" s="11" t="str">
        <f>VLOOKUP(A682,[1]Hoja1!$B$1:$F$126,4,0)</f>
        <v>#ERROR!</v>
      </c>
      <c r="N682" s="13"/>
      <c r="O682" s="13">
        <f t="shared" si="992"/>
        <v>204819.96</v>
      </c>
      <c r="P682" s="13">
        <f t="shared" si="993"/>
        <v>204820</v>
      </c>
      <c r="Q682" s="13">
        <f t="shared" si="994"/>
        <v>204819.96</v>
      </c>
      <c r="R682" s="11"/>
      <c r="S682" s="13">
        <f t="shared" si="995"/>
        <v>204820</v>
      </c>
    </row>
    <row r="683" ht="15.75" customHeight="1" outlineLevel="2">
      <c r="A683" s="11" t="s">
        <v>267</v>
      </c>
      <c r="B683" s="12" t="s">
        <v>48</v>
      </c>
      <c r="C683" s="11" t="s">
        <v>49</v>
      </c>
      <c r="D683" s="13">
        <v>7.784897526E7</v>
      </c>
      <c r="E683" s="13">
        <v>2306753.07</v>
      </c>
      <c r="F683" s="13">
        <f>+D683/D684</f>
        <v>0.3955670243</v>
      </c>
      <c r="G683" s="13" t="str">
        <f>VLOOKUP(A683,[1]Hoja1!$B$1:$F$126,3,0)</f>
        <v>#ERROR!</v>
      </c>
      <c r="H683" s="13" t="str">
        <f>VLOOKUP(A683,[1]Hoja1!$B$1:$F$126,2,0)</f>
        <v>#ERROR!</v>
      </c>
      <c r="I683" s="13" t="str">
        <f t="shared" si="990"/>
        <v>#ERROR!</v>
      </c>
      <c r="J683" s="13">
        <v>0.0</v>
      </c>
      <c r="K683" s="13">
        <f t="shared" si="991"/>
        <v>0.2600000054</v>
      </c>
      <c r="L683" s="13" t="str">
        <f>VLOOKUP(A683,[1]Hoja1!$B$1:$F$126,5,0)</f>
        <v>#ERROR!</v>
      </c>
      <c r="M683" s="11" t="str">
        <f>VLOOKUP(A683,[1]Hoja1!$B$1:$F$126,4,0)</f>
        <v>#ERROR!</v>
      </c>
      <c r="N683" s="13"/>
      <c r="O683" s="13">
        <f t="shared" si="992"/>
        <v>77848975.26</v>
      </c>
      <c r="P683" s="13">
        <f t="shared" si="993"/>
        <v>77848975</v>
      </c>
      <c r="Q683" s="13">
        <f t="shared" si="994"/>
        <v>77848975.26</v>
      </c>
      <c r="R683" s="11"/>
      <c r="S683" s="13">
        <f t="shared" si="995"/>
        <v>77848975</v>
      </c>
    </row>
    <row r="684" ht="15.75" customHeight="1" outlineLevel="1">
      <c r="A684" s="14" t="s">
        <v>268</v>
      </c>
      <c r="B684" s="12"/>
      <c r="C684" s="11"/>
      <c r="D684" s="13">
        <f t="shared" ref="D684:F684" si="996">SUBTOTAL(9,D677:D683)</f>
        <v>196803501</v>
      </c>
      <c r="E684" s="13">
        <f t="shared" si="996"/>
        <v>5831510</v>
      </c>
      <c r="F684" s="13">
        <f t="shared" si="996"/>
        <v>1</v>
      </c>
      <c r="G684" s="13"/>
      <c r="H684" s="13"/>
      <c r="I684" s="13"/>
      <c r="J684" s="13">
        <f t="shared" ref="J684:L684" si="997">SUBTOTAL(9,J677:J683)</f>
        <v>0</v>
      </c>
      <c r="K684" s="13">
        <f t="shared" si="997"/>
        <v>0.000000003870809451</v>
      </c>
      <c r="L684" s="13" t="str">
        <f t="shared" si="997"/>
        <v>#ERROR!</v>
      </c>
      <c r="M684" s="11"/>
      <c r="N684" s="13"/>
      <c r="O684" s="13">
        <f t="shared" ref="O684:Q684" si="998">SUBTOTAL(9,O677:O683)</f>
        <v>196803501</v>
      </c>
      <c r="P684" s="11">
        <f t="shared" si="998"/>
        <v>196803501</v>
      </c>
      <c r="Q684" s="13">
        <f t="shared" si="998"/>
        <v>196803501</v>
      </c>
      <c r="R684" s="11"/>
      <c r="S684" s="11">
        <f>SUBTOTAL(9,S677:S683)</f>
        <v>196803501</v>
      </c>
    </row>
    <row r="685" ht="15.75" customHeight="1" outlineLevel="2">
      <c r="A685" s="11" t="s">
        <v>269</v>
      </c>
      <c r="B685" s="12" t="s">
        <v>20</v>
      </c>
      <c r="C685" s="11" t="s">
        <v>21</v>
      </c>
      <c r="D685" s="13">
        <v>1.3416831559E8</v>
      </c>
      <c r="E685" s="13">
        <v>1.652669511E7</v>
      </c>
      <c r="F685" s="13">
        <f>+D685/D692</f>
        <v>0.8619946109</v>
      </c>
      <c r="G685" s="13" t="str">
        <f>VLOOKUP(A685,[1]Hoja1!$B$1:$F$126,3,0)</f>
        <v>#ERROR!</v>
      </c>
      <c r="H685" s="13" t="str">
        <f>VLOOKUP(A685,[1]Hoja1!$B$1:$F$126,2,0)</f>
        <v>#ERROR!</v>
      </c>
      <c r="I685" s="13" t="str">
        <f t="shared" ref="I685:I691" si="999">+G685/11</f>
        <v>#ERROR!</v>
      </c>
      <c r="J685" s="13">
        <v>0.0</v>
      </c>
      <c r="K685" s="13">
        <f t="shared" ref="K685:K691" si="1000">+D685-P685</f>
        <v>-0.4099999964</v>
      </c>
      <c r="L685" s="13" t="str">
        <f>VLOOKUP(A685,[1]Hoja1!$B$1:$F$126,5,0)</f>
        <v>#ERROR!</v>
      </c>
      <c r="M685" s="11" t="str">
        <f>VLOOKUP(A685,[1]Hoja1!$B$1:$F$126,4,0)</f>
        <v>#ERROR!</v>
      </c>
      <c r="N685" s="13"/>
      <c r="O685" s="13">
        <f t="shared" ref="O685:O691" si="1001">+D685-J685</f>
        <v>134168315.6</v>
      </c>
      <c r="P685" s="13">
        <f t="shared" ref="P685:P691" si="1002">+ROUND(O685,0)</f>
        <v>134168316</v>
      </c>
      <c r="Q685" s="13">
        <f t="shared" ref="Q685:Q691" si="1003">+K685+P685</f>
        <v>134168315.6</v>
      </c>
      <c r="R685" s="11"/>
      <c r="S685" s="13">
        <f t="shared" ref="S685:S691" si="1004">+P685</f>
        <v>134168316</v>
      </c>
    </row>
    <row r="686" ht="15.75" customHeight="1" outlineLevel="2">
      <c r="A686" s="11" t="s">
        <v>269</v>
      </c>
      <c r="B686" s="12" t="s">
        <v>46</v>
      </c>
      <c r="C686" s="11" t="s">
        <v>47</v>
      </c>
      <c r="D686" s="13">
        <v>1.549699145E7</v>
      </c>
      <c r="E686" s="13">
        <v>1908901.16</v>
      </c>
      <c r="F686" s="13">
        <f>+D686/D692</f>
        <v>0.09956391757</v>
      </c>
      <c r="G686" s="13" t="str">
        <f>VLOOKUP(A686,[1]Hoja1!$B$1:$F$126,3,0)</f>
        <v>#ERROR!</v>
      </c>
      <c r="H686" s="13" t="str">
        <f>VLOOKUP(A686,[1]Hoja1!$B$1:$F$126,2,0)</f>
        <v>#ERROR!</v>
      </c>
      <c r="I686" s="13" t="str">
        <f t="shared" si="999"/>
        <v>#ERROR!</v>
      </c>
      <c r="J686" s="13">
        <v>0.0</v>
      </c>
      <c r="K686" s="13">
        <f t="shared" si="1000"/>
        <v>0.4499999993</v>
      </c>
      <c r="L686" s="13" t="str">
        <f>VLOOKUP(A686,[1]Hoja1!$B$1:$F$126,5,0)</f>
        <v>#ERROR!</v>
      </c>
      <c r="M686" s="11" t="str">
        <f>VLOOKUP(A686,[1]Hoja1!$B$1:$F$126,4,0)</f>
        <v>#ERROR!</v>
      </c>
      <c r="N686" s="13"/>
      <c r="O686" s="13">
        <f t="shared" si="1001"/>
        <v>15496991.45</v>
      </c>
      <c r="P686" s="13">
        <f t="shared" si="1002"/>
        <v>15496991</v>
      </c>
      <c r="Q686" s="13">
        <f t="shared" si="1003"/>
        <v>15496991.45</v>
      </c>
      <c r="R686" s="11"/>
      <c r="S686" s="13">
        <f t="shared" si="1004"/>
        <v>15496991</v>
      </c>
    </row>
    <row r="687" ht="15.75" customHeight="1" outlineLevel="2">
      <c r="A687" s="11" t="s">
        <v>269</v>
      </c>
      <c r="B687" s="12" t="s">
        <v>32</v>
      </c>
      <c r="C687" s="11" t="s">
        <v>33</v>
      </c>
      <c r="D687" s="13">
        <v>172722.99</v>
      </c>
      <c r="E687" s="13">
        <v>21275.82</v>
      </c>
      <c r="F687" s="13">
        <f>+D687/D692</f>
        <v>0.001109697814</v>
      </c>
      <c r="G687" s="13" t="str">
        <f>VLOOKUP(A687,[1]Hoja1!$B$1:$F$126,3,0)</f>
        <v>#ERROR!</v>
      </c>
      <c r="H687" s="13" t="str">
        <f>VLOOKUP(A687,[1]Hoja1!$B$1:$F$126,2,0)</f>
        <v>#ERROR!</v>
      </c>
      <c r="I687" s="13" t="str">
        <f t="shared" si="999"/>
        <v>#ERROR!</v>
      </c>
      <c r="J687" s="13">
        <v>0.0</v>
      </c>
      <c r="K687" s="13">
        <f t="shared" si="1000"/>
        <v>-0.01000000001</v>
      </c>
      <c r="L687" s="13" t="str">
        <f>VLOOKUP(A687,[1]Hoja1!$B$1:$F$126,5,0)</f>
        <v>#ERROR!</v>
      </c>
      <c r="M687" s="11" t="str">
        <f>VLOOKUP(A687,[1]Hoja1!$B$1:$F$126,4,0)</f>
        <v>#ERROR!</v>
      </c>
      <c r="N687" s="13"/>
      <c r="O687" s="13">
        <f t="shared" si="1001"/>
        <v>172722.99</v>
      </c>
      <c r="P687" s="13">
        <f t="shared" si="1002"/>
        <v>172723</v>
      </c>
      <c r="Q687" s="13">
        <f t="shared" si="1003"/>
        <v>172722.99</v>
      </c>
      <c r="R687" s="11"/>
      <c r="S687" s="13">
        <f t="shared" si="1004"/>
        <v>172723</v>
      </c>
    </row>
    <row r="688" ht="15.75" customHeight="1" outlineLevel="2">
      <c r="A688" s="11" t="s">
        <v>269</v>
      </c>
      <c r="B688" s="12" t="s">
        <v>34</v>
      </c>
      <c r="C688" s="11" t="s">
        <v>35</v>
      </c>
      <c r="D688" s="13">
        <v>202377.34</v>
      </c>
      <c r="E688" s="13">
        <v>24928.6</v>
      </c>
      <c r="F688" s="13">
        <f>+D688/D692</f>
        <v>0.001300218876</v>
      </c>
      <c r="G688" s="13" t="str">
        <f>VLOOKUP(A688,[1]Hoja1!$B$1:$F$126,3,0)</f>
        <v>#ERROR!</v>
      </c>
      <c r="H688" s="13" t="str">
        <f>VLOOKUP(A688,[1]Hoja1!$B$1:$F$126,2,0)</f>
        <v>#ERROR!</v>
      </c>
      <c r="I688" s="13" t="str">
        <f t="shared" si="999"/>
        <v>#ERROR!</v>
      </c>
      <c r="J688" s="13">
        <v>0.0</v>
      </c>
      <c r="K688" s="13">
        <f t="shared" si="1000"/>
        <v>0.34</v>
      </c>
      <c r="L688" s="13" t="str">
        <f>VLOOKUP(A688,[1]Hoja1!$B$1:$F$126,5,0)</f>
        <v>#ERROR!</v>
      </c>
      <c r="M688" s="11" t="str">
        <f>VLOOKUP(A688,[1]Hoja1!$B$1:$F$126,4,0)</f>
        <v>#ERROR!</v>
      </c>
      <c r="N688" s="13"/>
      <c r="O688" s="13">
        <f t="shared" si="1001"/>
        <v>202377.34</v>
      </c>
      <c r="P688" s="13">
        <f t="shared" si="1002"/>
        <v>202377</v>
      </c>
      <c r="Q688" s="13">
        <f t="shared" si="1003"/>
        <v>202377.34</v>
      </c>
      <c r="R688" s="11"/>
      <c r="S688" s="13">
        <f t="shared" si="1004"/>
        <v>202377</v>
      </c>
    </row>
    <row r="689" ht="15.75" customHeight="1" outlineLevel="2">
      <c r="A689" s="11" t="s">
        <v>269</v>
      </c>
      <c r="B689" s="12" t="s">
        <v>42</v>
      </c>
      <c r="C689" s="11" t="s">
        <v>43</v>
      </c>
      <c r="D689" s="13">
        <v>112035.58</v>
      </c>
      <c r="E689" s="13">
        <v>13800.41</v>
      </c>
      <c r="F689" s="13">
        <f>+D689/D692</f>
        <v>0.0007197978581</v>
      </c>
      <c r="G689" s="13" t="str">
        <f>VLOOKUP(A689,[1]Hoja1!$B$1:$F$126,3,0)</f>
        <v>#ERROR!</v>
      </c>
      <c r="H689" s="13" t="str">
        <f>VLOOKUP(A689,[1]Hoja1!$B$1:$F$126,2,0)</f>
        <v>#ERROR!</v>
      </c>
      <c r="I689" s="13" t="str">
        <f t="shared" si="999"/>
        <v>#ERROR!</v>
      </c>
      <c r="J689" s="13">
        <v>0.0</v>
      </c>
      <c r="K689" s="13">
        <f t="shared" si="1000"/>
        <v>-0.42</v>
      </c>
      <c r="L689" s="13" t="str">
        <f>VLOOKUP(A689,[1]Hoja1!$B$1:$F$126,5,0)</f>
        <v>#ERROR!</v>
      </c>
      <c r="M689" s="11" t="str">
        <f>VLOOKUP(A689,[1]Hoja1!$B$1:$F$126,4,0)</f>
        <v>#ERROR!</v>
      </c>
      <c r="N689" s="13"/>
      <c r="O689" s="13">
        <f t="shared" si="1001"/>
        <v>112035.58</v>
      </c>
      <c r="P689" s="13">
        <f t="shared" si="1002"/>
        <v>112036</v>
      </c>
      <c r="Q689" s="13">
        <f t="shared" si="1003"/>
        <v>112035.58</v>
      </c>
      <c r="R689" s="11"/>
      <c r="S689" s="13">
        <f t="shared" si="1004"/>
        <v>112036</v>
      </c>
    </row>
    <row r="690" ht="15.75" customHeight="1" outlineLevel="2">
      <c r="A690" s="11" t="s">
        <v>269</v>
      </c>
      <c r="B690" s="12" t="s">
        <v>82</v>
      </c>
      <c r="C690" s="11" t="s">
        <v>83</v>
      </c>
      <c r="D690" s="13">
        <v>0.0</v>
      </c>
      <c r="E690" s="13">
        <v>0.0</v>
      </c>
      <c r="F690" s="13">
        <f>+D690/D692</f>
        <v>0</v>
      </c>
      <c r="G690" s="13" t="str">
        <f>VLOOKUP(A690,[1]Hoja1!$B$1:$F$126,3,0)</f>
        <v>#ERROR!</v>
      </c>
      <c r="H690" s="13" t="str">
        <f>VLOOKUP(A690,[1]Hoja1!$B$1:$F$126,2,0)</f>
        <v>#ERROR!</v>
      </c>
      <c r="I690" s="13" t="str">
        <f t="shared" si="999"/>
        <v>#ERROR!</v>
      </c>
      <c r="J690" s="13" t="str">
        <f>+F690*I690</f>
        <v>#ERROR!</v>
      </c>
      <c r="K690" s="13" t="str">
        <f t="shared" si="1000"/>
        <v>#ERROR!</v>
      </c>
      <c r="L690" s="13" t="str">
        <f>VLOOKUP(A690,[1]Hoja1!$B$1:$F$126,5,0)</f>
        <v>#ERROR!</v>
      </c>
      <c r="M690" s="11" t="str">
        <f>VLOOKUP(A690,[1]Hoja1!$B$1:$F$126,4,0)</f>
        <v>#ERROR!</v>
      </c>
      <c r="N690" s="13"/>
      <c r="O690" s="13" t="str">
        <f t="shared" si="1001"/>
        <v>#ERROR!</v>
      </c>
      <c r="P690" s="11" t="str">
        <f t="shared" si="1002"/>
        <v>#ERROR!</v>
      </c>
      <c r="Q690" s="13" t="str">
        <f t="shared" si="1003"/>
        <v>#ERROR!</v>
      </c>
      <c r="R690" s="11"/>
      <c r="S690" s="11" t="str">
        <f t="shared" si="1004"/>
        <v>#ERROR!</v>
      </c>
    </row>
    <row r="691" ht="15.75" customHeight="1" outlineLevel="2">
      <c r="A691" s="11" t="s">
        <v>269</v>
      </c>
      <c r="B691" s="12" t="s">
        <v>60</v>
      </c>
      <c r="C691" s="11" t="s">
        <v>61</v>
      </c>
      <c r="D691" s="13">
        <v>5496228.05</v>
      </c>
      <c r="E691" s="13">
        <v>677018.9</v>
      </c>
      <c r="F691" s="13">
        <f>+D691/D692</f>
        <v>0.03531175701</v>
      </c>
      <c r="G691" s="13" t="str">
        <f>VLOOKUP(A691,[1]Hoja1!$B$1:$F$126,3,0)</f>
        <v>#ERROR!</v>
      </c>
      <c r="H691" s="13" t="str">
        <f>VLOOKUP(A691,[1]Hoja1!$B$1:$F$126,2,0)</f>
        <v>#ERROR!</v>
      </c>
      <c r="I691" s="13" t="str">
        <f t="shared" si="999"/>
        <v>#ERROR!</v>
      </c>
      <c r="J691" s="13">
        <v>0.0</v>
      </c>
      <c r="K691" s="13">
        <f t="shared" si="1000"/>
        <v>0.04999999981</v>
      </c>
      <c r="L691" s="13" t="str">
        <f>VLOOKUP(A691,[1]Hoja1!$B$1:$F$126,5,0)</f>
        <v>#ERROR!</v>
      </c>
      <c r="M691" s="11" t="str">
        <f>VLOOKUP(A691,[1]Hoja1!$B$1:$F$126,4,0)</f>
        <v>#ERROR!</v>
      </c>
      <c r="N691" s="13"/>
      <c r="O691" s="13">
        <f t="shared" si="1001"/>
        <v>5496228.05</v>
      </c>
      <c r="P691" s="13">
        <f t="shared" si="1002"/>
        <v>5496228</v>
      </c>
      <c r="Q691" s="13">
        <f t="shared" si="1003"/>
        <v>5496228.05</v>
      </c>
      <c r="R691" s="11"/>
      <c r="S691" s="13">
        <f t="shared" si="1004"/>
        <v>5496228</v>
      </c>
    </row>
    <row r="692" ht="15.75" customHeight="1" outlineLevel="1">
      <c r="A692" s="14" t="s">
        <v>270</v>
      </c>
      <c r="B692" s="12"/>
      <c r="C692" s="11"/>
      <c r="D692" s="13">
        <f t="shared" ref="D692:F692" si="1005">SUBTOTAL(9,D685:D691)</f>
        <v>155648671</v>
      </c>
      <c r="E692" s="13">
        <f t="shared" si="1005"/>
        <v>19172620</v>
      </c>
      <c r="F692" s="13">
        <f t="shared" si="1005"/>
        <v>1</v>
      </c>
      <c r="G692" s="13"/>
      <c r="H692" s="13"/>
      <c r="I692" s="13"/>
      <c r="J692" s="13" t="str">
        <f t="shared" ref="J692:L692" si="1006">SUBTOTAL(9,J685:J691)</f>
        <v>#ERROR!</v>
      </c>
      <c r="K692" s="13" t="str">
        <f t="shared" si="1006"/>
        <v>#ERROR!</v>
      </c>
      <c r="L692" s="13" t="str">
        <f t="shared" si="1006"/>
        <v>#ERROR!</v>
      </c>
      <c r="M692" s="11"/>
      <c r="N692" s="13"/>
      <c r="O692" s="13" t="str">
        <f t="shared" ref="O692:Q692" si="1007">SUBTOTAL(9,O685:O691)</f>
        <v>#ERROR!</v>
      </c>
      <c r="P692" s="11" t="str">
        <f t="shared" si="1007"/>
        <v>#ERROR!</v>
      </c>
      <c r="Q692" s="13" t="str">
        <f t="shared" si="1007"/>
        <v>#ERROR!</v>
      </c>
      <c r="R692" s="11"/>
      <c r="S692" s="11" t="str">
        <f>SUBTOTAL(9,S685:S691)</f>
        <v>#ERROR!</v>
      </c>
    </row>
    <row r="693" ht="15.75" customHeight="1" outlineLevel="2">
      <c r="A693" s="11" t="s">
        <v>271</v>
      </c>
      <c r="B693" s="12" t="s">
        <v>20</v>
      </c>
      <c r="C693" s="11" t="s">
        <v>21</v>
      </c>
      <c r="D693" s="13">
        <v>8.683684698E7</v>
      </c>
      <c r="E693" s="13">
        <v>3391048.77</v>
      </c>
      <c r="F693" s="13">
        <f>+D693/D698</f>
        <v>0.6009176782</v>
      </c>
      <c r="G693" s="13" t="str">
        <f>VLOOKUP(A693,[1]Hoja1!$B$1:$F$126,3,0)</f>
        <v>#ERROR!</v>
      </c>
      <c r="H693" s="13" t="str">
        <f>VLOOKUP(A693,[1]Hoja1!$B$1:$F$126,2,0)</f>
        <v>#ERROR!</v>
      </c>
      <c r="I693" s="13" t="str">
        <f t="shared" ref="I693:I697" si="1008">+G693/11</f>
        <v>#ERROR!</v>
      </c>
      <c r="J693" s="13" t="str">
        <f t="shared" ref="J693:J697" si="1009">+F693*I693</f>
        <v>#ERROR!</v>
      </c>
      <c r="K693" s="13">
        <v>0.0</v>
      </c>
      <c r="L693" s="13" t="str">
        <f>VLOOKUP(A693,[1]Hoja1!$B$1:$F$126,5,0)</f>
        <v>#ERROR!</v>
      </c>
      <c r="M693" s="11" t="str">
        <f>VLOOKUP(A693,[1]Hoja1!$B$1:$F$126,4,0)</f>
        <v>#ERROR!</v>
      </c>
      <c r="N693" s="13"/>
      <c r="O693" s="13" t="str">
        <f t="shared" ref="O693:O697" si="1010">+D693-J693</f>
        <v>#ERROR!</v>
      </c>
      <c r="P693" s="11" t="str">
        <f t="shared" ref="P693:P695" si="1011">+ROUND(O693,0)</f>
        <v>#ERROR!</v>
      </c>
      <c r="Q693" s="13" t="str">
        <f t="shared" ref="Q693:Q695" si="1012">+K693+P693</f>
        <v>#ERROR!</v>
      </c>
      <c r="R693" s="11"/>
      <c r="S693" s="11" t="str">
        <f t="shared" ref="S693:S697" si="1013">+P693</f>
        <v>#ERROR!</v>
      </c>
    </row>
    <row r="694" ht="15.75" customHeight="1" outlineLevel="2">
      <c r="A694" s="11" t="s">
        <v>271</v>
      </c>
      <c r="B694" s="12" t="s">
        <v>46</v>
      </c>
      <c r="C694" s="11" t="s">
        <v>47</v>
      </c>
      <c r="D694" s="13">
        <v>5.625230124E7</v>
      </c>
      <c r="E694" s="13">
        <v>2196697.64</v>
      </c>
      <c r="F694" s="13">
        <f>+D694/D698</f>
        <v>0.3892702629</v>
      </c>
      <c r="G694" s="13" t="str">
        <f>VLOOKUP(A694,[1]Hoja1!$B$1:$F$126,3,0)</f>
        <v>#ERROR!</v>
      </c>
      <c r="H694" s="13" t="str">
        <f>VLOOKUP(A694,[1]Hoja1!$B$1:$F$126,2,0)</f>
        <v>#ERROR!</v>
      </c>
      <c r="I694" s="13" t="str">
        <f t="shared" si="1008"/>
        <v>#ERROR!</v>
      </c>
      <c r="J694" s="13" t="str">
        <f t="shared" si="1009"/>
        <v>#ERROR!</v>
      </c>
      <c r="K694" s="13">
        <v>0.0</v>
      </c>
      <c r="L694" s="13" t="str">
        <f>VLOOKUP(A694,[1]Hoja1!$B$1:$F$126,5,0)</f>
        <v>#ERROR!</v>
      </c>
      <c r="M694" s="11" t="str">
        <f>VLOOKUP(A694,[1]Hoja1!$B$1:$F$126,4,0)</f>
        <v>#ERROR!</v>
      </c>
      <c r="N694" s="13"/>
      <c r="O694" s="13" t="str">
        <f t="shared" si="1010"/>
        <v>#ERROR!</v>
      </c>
      <c r="P694" s="11" t="str">
        <f t="shared" si="1011"/>
        <v>#ERROR!</v>
      </c>
      <c r="Q694" s="13" t="str">
        <f t="shared" si="1012"/>
        <v>#ERROR!</v>
      </c>
      <c r="R694" s="11"/>
      <c r="S694" s="11" t="str">
        <f t="shared" si="1013"/>
        <v>#ERROR!</v>
      </c>
    </row>
    <row r="695" ht="15.75" customHeight="1" outlineLevel="2">
      <c r="A695" s="11" t="s">
        <v>271</v>
      </c>
      <c r="B695" s="12" t="s">
        <v>32</v>
      </c>
      <c r="C695" s="11" t="s">
        <v>33</v>
      </c>
      <c r="D695" s="13">
        <v>1047237.88</v>
      </c>
      <c r="E695" s="13">
        <v>40895.48</v>
      </c>
      <c r="F695" s="13">
        <f>+D695/D698</f>
        <v>0.007246966896</v>
      </c>
      <c r="G695" s="13" t="str">
        <f>VLOOKUP(A695,[1]Hoja1!$B$1:$F$126,3,0)</f>
        <v>#ERROR!</v>
      </c>
      <c r="H695" s="13" t="str">
        <f>VLOOKUP(A695,[1]Hoja1!$B$1:$F$126,2,0)</f>
        <v>#ERROR!</v>
      </c>
      <c r="I695" s="13" t="str">
        <f t="shared" si="1008"/>
        <v>#ERROR!</v>
      </c>
      <c r="J695" s="13" t="str">
        <f t="shared" si="1009"/>
        <v>#ERROR!</v>
      </c>
      <c r="K695" s="13">
        <v>0.0</v>
      </c>
      <c r="L695" s="13" t="str">
        <f>VLOOKUP(A695,[1]Hoja1!$B$1:$F$126,5,0)</f>
        <v>#ERROR!</v>
      </c>
      <c r="M695" s="11" t="str">
        <f>VLOOKUP(A695,[1]Hoja1!$B$1:$F$126,4,0)</f>
        <v>#ERROR!</v>
      </c>
      <c r="N695" s="13"/>
      <c r="O695" s="13" t="str">
        <f t="shared" si="1010"/>
        <v>#ERROR!</v>
      </c>
      <c r="P695" s="11" t="str">
        <f t="shared" si="1011"/>
        <v>#ERROR!</v>
      </c>
      <c r="Q695" s="13" t="str">
        <f t="shared" si="1012"/>
        <v>#ERROR!</v>
      </c>
      <c r="R695" s="11"/>
      <c r="S695" s="11" t="str">
        <f t="shared" si="1013"/>
        <v>#ERROR!</v>
      </c>
    </row>
    <row r="696" ht="15.75" customHeight="1" outlineLevel="2">
      <c r="A696" s="11" t="s">
        <v>271</v>
      </c>
      <c r="B696" s="12" t="s">
        <v>34</v>
      </c>
      <c r="C696" s="11" t="s">
        <v>35</v>
      </c>
      <c r="D696" s="13">
        <v>87490.68</v>
      </c>
      <c r="E696" s="13">
        <v>3416.58</v>
      </c>
      <c r="F696" s="13">
        <f>+D696/D698</f>
        <v>0.0006054422531</v>
      </c>
      <c r="G696" s="13" t="str">
        <f>VLOOKUP(A696,[1]Hoja1!$B$1:$F$126,3,0)</f>
        <v>#ERROR!</v>
      </c>
      <c r="H696" s="13" t="str">
        <f>VLOOKUP(A696,[1]Hoja1!$B$1:$F$126,2,0)</f>
        <v>#ERROR!</v>
      </c>
      <c r="I696" s="13" t="str">
        <f t="shared" si="1008"/>
        <v>#ERROR!</v>
      </c>
      <c r="J696" s="13" t="str">
        <f t="shared" si="1009"/>
        <v>#ERROR!</v>
      </c>
      <c r="K696" s="13">
        <v>0.0</v>
      </c>
      <c r="L696" s="13" t="str">
        <f>VLOOKUP(A696,[1]Hoja1!$B$1:$F$126,5,0)</f>
        <v>#ERROR!</v>
      </c>
      <c r="M696" s="11" t="str">
        <f>VLOOKUP(A696,[1]Hoja1!$B$1:$F$126,4,0)</f>
        <v>#ERROR!</v>
      </c>
      <c r="N696" s="13"/>
      <c r="O696" s="13" t="str">
        <f t="shared" si="1010"/>
        <v>#ERROR!</v>
      </c>
      <c r="P696" s="11"/>
      <c r="Q696" s="13" t="str">
        <f>+K696+R696</f>
        <v>#ERROR!</v>
      </c>
      <c r="R696" s="11" t="str">
        <f>+ROUND(O696,0)</f>
        <v>#ERROR!</v>
      </c>
      <c r="S696" s="11" t="str">
        <f t="shared" si="1013"/>
        <v/>
      </c>
    </row>
    <row r="697" ht="15.75" customHeight="1" outlineLevel="2">
      <c r="A697" s="11" t="s">
        <v>271</v>
      </c>
      <c r="B697" s="12" t="s">
        <v>42</v>
      </c>
      <c r="C697" s="11" t="s">
        <v>43</v>
      </c>
      <c r="D697" s="13">
        <v>283183.22</v>
      </c>
      <c r="E697" s="13">
        <v>11058.53</v>
      </c>
      <c r="F697" s="13">
        <f>+D697/D698</f>
        <v>0.001959649722</v>
      </c>
      <c r="G697" s="13" t="str">
        <f>VLOOKUP(A697,[1]Hoja1!$B$1:$F$126,3,0)</f>
        <v>#ERROR!</v>
      </c>
      <c r="H697" s="13" t="str">
        <f>VLOOKUP(A697,[1]Hoja1!$B$1:$F$126,2,0)</f>
        <v>#ERROR!</v>
      </c>
      <c r="I697" s="13" t="str">
        <f t="shared" si="1008"/>
        <v>#ERROR!</v>
      </c>
      <c r="J697" s="13" t="str">
        <f t="shared" si="1009"/>
        <v>#ERROR!</v>
      </c>
      <c r="K697" s="13">
        <v>0.0</v>
      </c>
      <c r="L697" s="13" t="str">
        <f>VLOOKUP(A697,[1]Hoja1!$B$1:$F$126,5,0)</f>
        <v>#ERROR!</v>
      </c>
      <c r="M697" s="11" t="str">
        <f>VLOOKUP(A697,[1]Hoja1!$B$1:$F$126,4,0)</f>
        <v>#ERROR!</v>
      </c>
      <c r="N697" s="13"/>
      <c r="O697" s="13" t="str">
        <f t="shared" si="1010"/>
        <v>#ERROR!</v>
      </c>
      <c r="P697" s="11" t="str">
        <f>+ROUND(O697,0)</f>
        <v>#ERROR!</v>
      </c>
      <c r="Q697" s="13" t="str">
        <f>+K697+P697</f>
        <v>#ERROR!</v>
      </c>
      <c r="R697" s="11"/>
      <c r="S697" s="11" t="str">
        <f t="shared" si="1013"/>
        <v>#ERROR!</v>
      </c>
    </row>
    <row r="698" ht="15.75" customHeight="1" outlineLevel="1">
      <c r="A698" s="14" t="s">
        <v>272</v>
      </c>
      <c r="B698" s="12"/>
      <c r="C698" s="11"/>
      <c r="D698" s="13">
        <f t="shared" ref="D698:F698" si="1014">SUBTOTAL(9,D693:D697)</f>
        <v>144507060</v>
      </c>
      <c r="E698" s="13">
        <f t="shared" si="1014"/>
        <v>5643117</v>
      </c>
      <c r="F698" s="13">
        <f t="shared" si="1014"/>
        <v>1</v>
      </c>
      <c r="G698" s="13"/>
      <c r="H698" s="13"/>
      <c r="I698" s="13"/>
      <c r="J698" s="13" t="str">
        <f>SUBTOTAL(9,J693:J697)</f>
        <v>#ERROR!</v>
      </c>
      <c r="K698" s="13">
        <v>0.0</v>
      </c>
      <c r="L698" s="13" t="str">
        <f>SUBTOTAL(9,L693:L697)</f>
        <v>#ERROR!</v>
      </c>
      <c r="M698" s="11"/>
      <c r="N698" s="13"/>
      <c r="O698" s="13" t="str">
        <f t="shared" ref="O698:Q698" si="1015">SUBTOTAL(9,O693:O697)</f>
        <v>#ERROR!</v>
      </c>
      <c r="P698" s="11" t="str">
        <f t="shared" si="1015"/>
        <v>#ERROR!</v>
      </c>
      <c r="Q698" s="13" t="str">
        <f t="shared" si="1015"/>
        <v>#ERROR!</v>
      </c>
      <c r="R698" s="11"/>
      <c r="S698" s="11" t="str">
        <f>SUBTOTAL(9,S693:S697)</f>
        <v>#ERROR!</v>
      </c>
    </row>
    <row r="699" ht="15.75" customHeight="1" outlineLevel="2">
      <c r="A699" s="11" t="s">
        <v>273</v>
      </c>
      <c r="B699" s="12" t="s">
        <v>20</v>
      </c>
      <c r="C699" s="11" t="s">
        <v>21</v>
      </c>
      <c r="D699" s="13">
        <v>5390922.9</v>
      </c>
      <c r="E699" s="13">
        <v>1119703.33</v>
      </c>
      <c r="F699" s="13">
        <f>+D699/D705</f>
        <v>0.09950826598</v>
      </c>
      <c r="G699" s="13" t="str">
        <f>VLOOKUP(A699,[1]Hoja1!$B$1:$F$126,3,0)</f>
        <v>#ERROR!</v>
      </c>
      <c r="H699" s="13" t="str">
        <f>VLOOKUP(A699,[1]Hoja1!$B$1:$F$126,2,0)</f>
        <v>#ERROR!</v>
      </c>
      <c r="I699" s="13" t="str">
        <f t="shared" ref="I699:I704" si="1016">+G699/11</f>
        <v>#ERROR!</v>
      </c>
      <c r="J699" s="13" t="str">
        <f t="shared" ref="J699:J704" si="1017">+F699*I699</f>
        <v>#ERROR!</v>
      </c>
      <c r="K699" s="13">
        <v>0.0</v>
      </c>
      <c r="L699" s="13" t="str">
        <f>VLOOKUP(A699,[1]Hoja1!$B$1:$F$126,5,0)</f>
        <v>#ERROR!</v>
      </c>
      <c r="M699" s="11" t="str">
        <f>VLOOKUP(A699,[1]Hoja1!$B$1:$F$126,4,0)</f>
        <v>#ERROR!</v>
      </c>
      <c r="N699" s="13"/>
      <c r="O699" s="13" t="str">
        <f t="shared" ref="O699:O704" si="1018">+D699-J699</f>
        <v>#ERROR!</v>
      </c>
      <c r="P699" s="11" t="str">
        <f>+ROUND(O699,0)</f>
        <v>#ERROR!</v>
      </c>
      <c r="Q699" s="13" t="str">
        <f>+K699+P699</f>
        <v>#ERROR!</v>
      </c>
      <c r="R699" s="11"/>
      <c r="S699" s="11" t="str">
        <f t="shared" ref="S699:S704" si="1019">+P699</f>
        <v>#ERROR!</v>
      </c>
    </row>
    <row r="700" ht="15.75" customHeight="1" outlineLevel="2">
      <c r="A700" s="11" t="s">
        <v>273</v>
      </c>
      <c r="B700" s="12" t="s">
        <v>22</v>
      </c>
      <c r="C700" s="11" t="s">
        <v>23</v>
      </c>
      <c r="D700" s="13">
        <v>15083.81</v>
      </c>
      <c r="E700" s="13">
        <v>3132.93</v>
      </c>
      <c r="F700" s="13">
        <f>+D700/D705</f>
        <v>0.0002784242708</v>
      </c>
      <c r="G700" s="13" t="str">
        <f>VLOOKUP(A700,[1]Hoja1!$B$1:$F$126,3,0)</f>
        <v>#ERROR!</v>
      </c>
      <c r="H700" s="13" t="str">
        <f>VLOOKUP(A700,[1]Hoja1!$B$1:$F$126,2,0)</f>
        <v>#ERROR!</v>
      </c>
      <c r="I700" s="13" t="str">
        <f t="shared" si="1016"/>
        <v>#ERROR!</v>
      </c>
      <c r="J700" s="13" t="str">
        <f t="shared" si="1017"/>
        <v>#ERROR!</v>
      </c>
      <c r="K700" s="13">
        <v>0.0</v>
      </c>
      <c r="L700" s="13" t="str">
        <f>VLOOKUP(A700,[1]Hoja1!$B$1:$F$126,5,0)</f>
        <v>#ERROR!</v>
      </c>
      <c r="M700" s="11" t="str">
        <f>VLOOKUP(A700,[1]Hoja1!$B$1:$F$126,4,0)</f>
        <v>#ERROR!</v>
      </c>
      <c r="N700" s="13"/>
      <c r="O700" s="13" t="str">
        <f t="shared" si="1018"/>
        <v>#ERROR!</v>
      </c>
      <c r="P700" s="11"/>
      <c r="Q700" s="13" t="str">
        <f t="shared" ref="Q700:Q701" si="1020">+K700+R700</f>
        <v>#ERROR!</v>
      </c>
      <c r="R700" s="11" t="str">
        <f t="shared" ref="R700:R701" si="1021">+ROUND(O700,0)</f>
        <v>#ERROR!</v>
      </c>
      <c r="S700" s="11" t="str">
        <f t="shared" si="1019"/>
        <v/>
      </c>
    </row>
    <row r="701" ht="15.75" customHeight="1" outlineLevel="2">
      <c r="A701" s="11" t="s">
        <v>273</v>
      </c>
      <c r="B701" s="12" t="s">
        <v>32</v>
      </c>
      <c r="C701" s="11" t="s">
        <v>33</v>
      </c>
      <c r="D701" s="13">
        <v>37829.29</v>
      </c>
      <c r="E701" s="13">
        <v>7857.2</v>
      </c>
      <c r="F701" s="13">
        <f>+D701/D705</f>
        <v>0.0006982713574</v>
      </c>
      <c r="G701" s="13" t="str">
        <f>VLOOKUP(A701,[1]Hoja1!$B$1:$F$126,3,0)</f>
        <v>#ERROR!</v>
      </c>
      <c r="H701" s="13" t="str">
        <f>VLOOKUP(A701,[1]Hoja1!$B$1:$F$126,2,0)</f>
        <v>#ERROR!</v>
      </c>
      <c r="I701" s="13" t="str">
        <f t="shared" si="1016"/>
        <v>#ERROR!</v>
      </c>
      <c r="J701" s="13" t="str">
        <f t="shared" si="1017"/>
        <v>#ERROR!</v>
      </c>
      <c r="K701" s="13">
        <v>0.0</v>
      </c>
      <c r="L701" s="13" t="str">
        <f>VLOOKUP(A701,[1]Hoja1!$B$1:$F$126,5,0)</f>
        <v>#ERROR!</v>
      </c>
      <c r="M701" s="11" t="str">
        <f>VLOOKUP(A701,[1]Hoja1!$B$1:$F$126,4,0)</f>
        <v>#ERROR!</v>
      </c>
      <c r="N701" s="13"/>
      <c r="O701" s="13" t="str">
        <f t="shared" si="1018"/>
        <v>#ERROR!</v>
      </c>
      <c r="P701" s="11"/>
      <c r="Q701" s="13" t="str">
        <f t="shared" si="1020"/>
        <v>#ERROR!</v>
      </c>
      <c r="R701" s="11" t="str">
        <f t="shared" si="1021"/>
        <v>#ERROR!</v>
      </c>
      <c r="S701" s="11" t="str">
        <f t="shared" si="1019"/>
        <v/>
      </c>
    </row>
    <row r="702" ht="15.75" customHeight="1" outlineLevel="2">
      <c r="A702" s="11" t="s">
        <v>273</v>
      </c>
      <c r="B702" s="12" t="s">
        <v>34</v>
      </c>
      <c r="C702" s="11" t="s">
        <v>35</v>
      </c>
      <c r="D702" s="13">
        <v>169121.44</v>
      </c>
      <c r="E702" s="13">
        <v>35126.8</v>
      </c>
      <c r="F702" s="13">
        <f>+D702/D705</f>
        <v>0.003121725453</v>
      </c>
      <c r="G702" s="13" t="str">
        <f>VLOOKUP(A702,[1]Hoja1!$B$1:$F$126,3,0)</f>
        <v>#ERROR!</v>
      </c>
      <c r="H702" s="13" t="str">
        <f>VLOOKUP(A702,[1]Hoja1!$B$1:$F$126,2,0)</f>
        <v>#ERROR!</v>
      </c>
      <c r="I702" s="13" t="str">
        <f t="shared" si="1016"/>
        <v>#ERROR!</v>
      </c>
      <c r="J702" s="13" t="str">
        <f t="shared" si="1017"/>
        <v>#ERROR!</v>
      </c>
      <c r="K702" s="13">
        <v>0.0</v>
      </c>
      <c r="L702" s="13" t="str">
        <f>VLOOKUP(A702,[1]Hoja1!$B$1:$F$126,5,0)</f>
        <v>#ERROR!</v>
      </c>
      <c r="M702" s="11" t="str">
        <f>VLOOKUP(A702,[1]Hoja1!$B$1:$F$126,4,0)</f>
        <v>#ERROR!</v>
      </c>
      <c r="N702" s="13"/>
      <c r="O702" s="13" t="str">
        <f t="shared" si="1018"/>
        <v>#ERROR!</v>
      </c>
      <c r="P702" s="11" t="str">
        <f>+ROUND(O702,0)</f>
        <v>#ERROR!</v>
      </c>
      <c r="Q702" s="13" t="str">
        <f>+K702+P702</f>
        <v>#ERROR!</v>
      </c>
      <c r="R702" s="11"/>
      <c r="S702" s="11" t="str">
        <f t="shared" si="1019"/>
        <v>#ERROR!</v>
      </c>
    </row>
    <row r="703" ht="15.75" customHeight="1" outlineLevel="2">
      <c r="A703" s="11" t="s">
        <v>273</v>
      </c>
      <c r="B703" s="12" t="s">
        <v>42</v>
      </c>
      <c r="C703" s="11" t="s">
        <v>43</v>
      </c>
      <c r="D703" s="13">
        <v>62002.77</v>
      </c>
      <c r="E703" s="13">
        <v>12878.07</v>
      </c>
      <c r="F703" s="13">
        <f>+D703/D705</f>
        <v>0.00114447716</v>
      </c>
      <c r="G703" s="13" t="str">
        <f>VLOOKUP(A703,[1]Hoja1!$B$1:$F$126,3,0)</f>
        <v>#ERROR!</v>
      </c>
      <c r="H703" s="13" t="str">
        <f>VLOOKUP(A703,[1]Hoja1!$B$1:$F$126,2,0)</f>
        <v>#ERROR!</v>
      </c>
      <c r="I703" s="13" t="str">
        <f t="shared" si="1016"/>
        <v>#ERROR!</v>
      </c>
      <c r="J703" s="13" t="str">
        <f t="shared" si="1017"/>
        <v>#ERROR!</v>
      </c>
      <c r="K703" s="13">
        <v>0.0</v>
      </c>
      <c r="L703" s="13" t="str">
        <f>VLOOKUP(A703,[1]Hoja1!$B$1:$F$126,5,0)</f>
        <v>#ERROR!</v>
      </c>
      <c r="M703" s="11" t="str">
        <f>VLOOKUP(A703,[1]Hoja1!$B$1:$F$126,4,0)</f>
        <v>#ERROR!</v>
      </c>
      <c r="N703" s="13"/>
      <c r="O703" s="13" t="str">
        <f t="shared" si="1018"/>
        <v>#ERROR!</v>
      </c>
      <c r="P703" s="11"/>
      <c r="Q703" s="13" t="str">
        <f>+K703+R703</f>
        <v>#ERROR!</v>
      </c>
      <c r="R703" s="11" t="str">
        <f>+ROUND(O703,0)</f>
        <v>#ERROR!</v>
      </c>
      <c r="S703" s="11" t="str">
        <f t="shared" si="1019"/>
        <v/>
      </c>
    </row>
    <row r="704" ht="15.75" customHeight="1" outlineLevel="2">
      <c r="A704" s="11" t="s">
        <v>273</v>
      </c>
      <c r="B704" s="12" t="s">
        <v>48</v>
      </c>
      <c r="C704" s="11" t="s">
        <v>49</v>
      </c>
      <c r="D704" s="13">
        <v>4.850066879E7</v>
      </c>
      <c r="E704" s="13">
        <v>1.007366667E7</v>
      </c>
      <c r="F704" s="13">
        <f>+D704/D705</f>
        <v>0.8952488358</v>
      </c>
      <c r="G704" s="13" t="str">
        <f>VLOOKUP(A704,[1]Hoja1!$B$1:$F$126,3,0)</f>
        <v>#ERROR!</v>
      </c>
      <c r="H704" s="13" t="str">
        <f>VLOOKUP(A704,[1]Hoja1!$B$1:$F$126,2,0)</f>
        <v>#ERROR!</v>
      </c>
      <c r="I704" s="13" t="str">
        <f t="shared" si="1016"/>
        <v>#ERROR!</v>
      </c>
      <c r="J704" s="13" t="str">
        <f t="shared" si="1017"/>
        <v>#ERROR!</v>
      </c>
      <c r="K704" s="13">
        <v>0.0</v>
      </c>
      <c r="L704" s="13" t="str">
        <f>VLOOKUP(A704,[1]Hoja1!$B$1:$F$126,5,0)</f>
        <v>#ERROR!</v>
      </c>
      <c r="M704" s="11" t="str">
        <f>VLOOKUP(A704,[1]Hoja1!$B$1:$F$126,4,0)</f>
        <v>#ERROR!</v>
      </c>
      <c r="N704" s="13"/>
      <c r="O704" s="13" t="str">
        <f t="shared" si="1018"/>
        <v>#ERROR!</v>
      </c>
      <c r="P704" s="11" t="str">
        <f>+ROUND(O704,0)</f>
        <v>#ERROR!</v>
      </c>
      <c r="Q704" s="13" t="str">
        <f>+K704+P704</f>
        <v>#ERROR!</v>
      </c>
      <c r="R704" s="11"/>
      <c r="S704" s="11" t="str">
        <f t="shared" si="1019"/>
        <v>#ERROR!</v>
      </c>
    </row>
    <row r="705" ht="15.75" customHeight="1" outlineLevel="1">
      <c r="A705" s="14" t="s">
        <v>274</v>
      </c>
      <c r="B705" s="12"/>
      <c r="C705" s="11"/>
      <c r="D705" s="13">
        <f t="shared" ref="D705:F705" si="1022">SUBTOTAL(9,D699:D704)</f>
        <v>54175629</v>
      </c>
      <c r="E705" s="13">
        <f t="shared" si="1022"/>
        <v>11252365</v>
      </c>
      <c r="F705" s="13">
        <f t="shared" si="1022"/>
        <v>1</v>
      </c>
      <c r="G705" s="13"/>
      <c r="H705" s="13"/>
      <c r="I705" s="13"/>
      <c r="J705" s="13" t="str">
        <f>SUBTOTAL(9,J699:J704)</f>
        <v>#ERROR!</v>
      </c>
      <c r="K705" s="13">
        <v>0.0</v>
      </c>
      <c r="L705" s="13" t="str">
        <f>SUBTOTAL(9,L699:L704)</f>
        <v>#ERROR!</v>
      </c>
      <c r="M705" s="11"/>
      <c r="N705" s="13"/>
      <c r="O705" s="13" t="str">
        <f t="shared" ref="O705:Q705" si="1023">SUBTOTAL(9,O699:O704)</f>
        <v>#ERROR!</v>
      </c>
      <c r="P705" s="11" t="str">
        <f t="shared" si="1023"/>
        <v>#ERROR!</v>
      </c>
      <c r="Q705" s="13" t="str">
        <f t="shared" si="1023"/>
        <v>#ERROR!</v>
      </c>
      <c r="R705" s="11"/>
      <c r="S705" s="11" t="str">
        <f>SUBTOTAL(9,S699:S704)</f>
        <v>#ERROR!</v>
      </c>
    </row>
    <row r="706" ht="15.75" customHeight="1" outlineLevel="2">
      <c r="A706" s="11" t="s">
        <v>275</v>
      </c>
      <c r="B706" s="12" t="s">
        <v>20</v>
      </c>
      <c r="C706" s="11" t="s">
        <v>21</v>
      </c>
      <c r="D706" s="13">
        <v>1.8640402063E8</v>
      </c>
      <c r="E706" s="13">
        <v>2494646.61</v>
      </c>
      <c r="F706" s="13">
        <f>+D706/D711</f>
        <v>0.265753178</v>
      </c>
      <c r="G706" s="13" t="str">
        <f>VLOOKUP(A706,[1]Hoja1!$B$1:$F$126,3,0)</f>
        <v>#ERROR!</v>
      </c>
      <c r="H706" s="13" t="str">
        <f>VLOOKUP(A706,[1]Hoja1!$B$1:$F$126,2,0)</f>
        <v>#ERROR!</v>
      </c>
      <c r="I706" s="13" t="str">
        <f t="shared" ref="I706:I710" si="1024">+G706/11</f>
        <v>#ERROR!</v>
      </c>
      <c r="J706" s="13">
        <v>0.0</v>
      </c>
      <c r="K706" s="13">
        <f t="shared" ref="K706:K710" si="1025">+D706-P706</f>
        <v>-0.3700000048</v>
      </c>
      <c r="L706" s="13" t="str">
        <f>VLOOKUP(A706,[1]Hoja1!$B$1:$F$126,5,0)</f>
        <v>#ERROR!</v>
      </c>
      <c r="M706" s="11" t="str">
        <f>VLOOKUP(A706,[1]Hoja1!$B$1:$F$126,4,0)</f>
        <v>#ERROR!</v>
      </c>
      <c r="N706" s="13"/>
      <c r="O706" s="13">
        <f t="shared" ref="O706:O710" si="1026">+D706-J706</f>
        <v>186404020.6</v>
      </c>
      <c r="P706" s="13">
        <f t="shared" ref="P706:P710" si="1027">+ROUND(O706,0)</f>
        <v>186404021</v>
      </c>
      <c r="Q706" s="13">
        <f t="shared" ref="Q706:Q710" si="1028">+K706+P706</f>
        <v>186404020.6</v>
      </c>
      <c r="R706" s="11"/>
      <c r="S706" s="13">
        <f t="shared" ref="S706:S710" si="1029">+P706</f>
        <v>186404021</v>
      </c>
    </row>
    <row r="707" ht="15.75" customHeight="1" outlineLevel="2">
      <c r="A707" s="11" t="s">
        <v>275</v>
      </c>
      <c r="B707" s="12" t="s">
        <v>46</v>
      </c>
      <c r="C707" s="11" t="s">
        <v>47</v>
      </c>
      <c r="D707" s="13">
        <v>1803150.26</v>
      </c>
      <c r="E707" s="13">
        <v>24131.58</v>
      </c>
      <c r="F707" s="13">
        <f>+D707/D711</f>
        <v>0.002570721975</v>
      </c>
      <c r="G707" s="13" t="str">
        <f>VLOOKUP(A707,[1]Hoja1!$B$1:$F$126,3,0)</f>
        <v>#ERROR!</v>
      </c>
      <c r="H707" s="13" t="str">
        <f>VLOOKUP(A707,[1]Hoja1!$B$1:$F$126,2,0)</f>
        <v>#ERROR!</v>
      </c>
      <c r="I707" s="13" t="str">
        <f t="shared" si="1024"/>
        <v>#ERROR!</v>
      </c>
      <c r="J707" s="13">
        <v>0.0</v>
      </c>
      <c r="K707" s="13">
        <f t="shared" si="1025"/>
        <v>0.26</v>
      </c>
      <c r="L707" s="13" t="str">
        <f>VLOOKUP(A707,[1]Hoja1!$B$1:$F$126,5,0)</f>
        <v>#ERROR!</v>
      </c>
      <c r="M707" s="11" t="str">
        <f>VLOOKUP(A707,[1]Hoja1!$B$1:$F$126,4,0)</f>
        <v>#ERROR!</v>
      </c>
      <c r="N707" s="13"/>
      <c r="O707" s="13">
        <f t="shared" si="1026"/>
        <v>1803150.26</v>
      </c>
      <c r="P707" s="13">
        <f t="shared" si="1027"/>
        <v>1803150</v>
      </c>
      <c r="Q707" s="13">
        <f t="shared" si="1028"/>
        <v>1803150.26</v>
      </c>
      <c r="R707" s="11"/>
      <c r="S707" s="13">
        <f t="shared" si="1029"/>
        <v>1803150</v>
      </c>
    </row>
    <row r="708" ht="15.75" customHeight="1" outlineLevel="2">
      <c r="A708" s="11" t="s">
        <v>275</v>
      </c>
      <c r="B708" s="12" t="s">
        <v>32</v>
      </c>
      <c r="C708" s="11" t="s">
        <v>33</v>
      </c>
      <c r="D708" s="13">
        <v>2822812.93</v>
      </c>
      <c r="E708" s="13">
        <v>37777.73</v>
      </c>
      <c r="F708" s="13">
        <f>+D708/D711</f>
        <v>0.004024438446</v>
      </c>
      <c r="G708" s="13" t="str">
        <f>VLOOKUP(A708,[1]Hoja1!$B$1:$F$126,3,0)</f>
        <v>#ERROR!</v>
      </c>
      <c r="H708" s="13" t="str">
        <f>VLOOKUP(A708,[1]Hoja1!$B$1:$F$126,2,0)</f>
        <v>#ERROR!</v>
      </c>
      <c r="I708" s="13" t="str">
        <f t="shared" si="1024"/>
        <v>#ERROR!</v>
      </c>
      <c r="J708" s="13">
        <v>0.0</v>
      </c>
      <c r="K708" s="13">
        <f t="shared" si="1025"/>
        <v>-0.06999999983</v>
      </c>
      <c r="L708" s="13" t="str">
        <f>VLOOKUP(A708,[1]Hoja1!$B$1:$F$126,5,0)</f>
        <v>#ERROR!</v>
      </c>
      <c r="M708" s="11" t="str">
        <f>VLOOKUP(A708,[1]Hoja1!$B$1:$F$126,4,0)</f>
        <v>#ERROR!</v>
      </c>
      <c r="N708" s="13"/>
      <c r="O708" s="13">
        <f t="shared" si="1026"/>
        <v>2822812.93</v>
      </c>
      <c r="P708" s="13">
        <f t="shared" si="1027"/>
        <v>2822813</v>
      </c>
      <c r="Q708" s="13">
        <f t="shared" si="1028"/>
        <v>2822812.93</v>
      </c>
      <c r="R708" s="11"/>
      <c r="S708" s="13">
        <f t="shared" si="1029"/>
        <v>2822813</v>
      </c>
    </row>
    <row r="709" ht="15.75" customHeight="1" outlineLevel="2">
      <c r="A709" s="11" t="s">
        <v>275</v>
      </c>
      <c r="B709" s="12" t="s">
        <v>42</v>
      </c>
      <c r="C709" s="11" t="s">
        <v>43</v>
      </c>
      <c r="D709" s="13">
        <v>395494.34</v>
      </c>
      <c r="E709" s="13">
        <v>5292.9</v>
      </c>
      <c r="F709" s="13">
        <f>+D709/D711</f>
        <v>0.0005638498429</v>
      </c>
      <c r="G709" s="13" t="str">
        <f>VLOOKUP(A709,[1]Hoja1!$B$1:$F$126,3,0)</f>
        <v>#ERROR!</v>
      </c>
      <c r="H709" s="13" t="str">
        <f>VLOOKUP(A709,[1]Hoja1!$B$1:$F$126,2,0)</f>
        <v>#ERROR!</v>
      </c>
      <c r="I709" s="13" t="str">
        <f t="shared" si="1024"/>
        <v>#ERROR!</v>
      </c>
      <c r="J709" s="13">
        <v>0.0</v>
      </c>
      <c r="K709" s="13">
        <f t="shared" si="1025"/>
        <v>0.34</v>
      </c>
      <c r="L709" s="13" t="str">
        <f>VLOOKUP(A709,[1]Hoja1!$B$1:$F$126,5,0)</f>
        <v>#ERROR!</v>
      </c>
      <c r="M709" s="11" t="str">
        <f>VLOOKUP(A709,[1]Hoja1!$B$1:$F$126,4,0)</f>
        <v>#ERROR!</v>
      </c>
      <c r="N709" s="13"/>
      <c r="O709" s="13">
        <f t="shared" si="1026"/>
        <v>395494.34</v>
      </c>
      <c r="P709" s="13">
        <f t="shared" si="1027"/>
        <v>395494</v>
      </c>
      <c r="Q709" s="13">
        <f t="shared" si="1028"/>
        <v>395494.34</v>
      </c>
      <c r="R709" s="11"/>
      <c r="S709" s="13">
        <f t="shared" si="1029"/>
        <v>395494</v>
      </c>
    </row>
    <row r="710" ht="15.75" customHeight="1" outlineLevel="2">
      <c r="A710" s="11" t="s">
        <v>275</v>
      </c>
      <c r="B710" s="12" t="s">
        <v>48</v>
      </c>
      <c r="C710" s="11" t="s">
        <v>49</v>
      </c>
      <c r="D710" s="13">
        <v>5.0999236384E8</v>
      </c>
      <c r="E710" s="13">
        <v>6825232.18</v>
      </c>
      <c r="F710" s="13">
        <f>+D710/D711</f>
        <v>0.7270878117</v>
      </c>
      <c r="G710" s="13" t="str">
        <f>VLOOKUP(A710,[1]Hoja1!$B$1:$F$126,3,0)</f>
        <v>#ERROR!</v>
      </c>
      <c r="H710" s="13" t="str">
        <f>VLOOKUP(A710,[1]Hoja1!$B$1:$F$126,2,0)</f>
        <v>#ERROR!</v>
      </c>
      <c r="I710" s="13" t="str">
        <f t="shared" si="1024"/>
        <v>#ERROR!</v>
      </c>
      <c r="J710" s="13">
        <v>0.0</v>
      </c>
      <c r="K710" s="13">
        <f t="shared" si="1025"/>
        <v>-0.1600000262</v>
      </c>
      <c r="L710" s="13" t="str">
        <f>VLOOKUP(A710,[1]Hoja1!$B$1:$F$126,5,0)</f>
        <v>#ERROR!</v>
      </c>
      <c r="M710" s="11" t="str">
        <f>VLOOKUP(A710,[1]Hoja1!$B$1:$F$126,4,0)</f>
        <v>#ERROR!</v>
      </c>
      <c r="N710" s="13"/>
      <c r="O710" s="13">
        <f t="shared" si="1026"/>
        <v>509992363.8</v>
      </c>
      <c r="P710" s="13">
        <f t="shared" si="1027"/>
        <v>509992364</v>
      </c>
      <c r="Q710" s="13">
        <f t="shared" si="1028"/>
        <v>509992363.8</v>
      </c>
      <c r="R710" s="11"/>
      <c r="S710" s="13">
        <f t="shared" si="1029"/>
        <v>509992364</v>
      </c>
    </row>
    <row r="711" ht="15.75" customHeight="1" outlineLevel="1">
      <c r="A711" s="14" t="s">
        <v>276</v>
      </c>
      <c r="B711" s="12"/>
      <c r="C711" s="11"/>
      <c r="D711" s="13">
        <f t="shared" ref="D711:F711" si="1030">SUBTOTAL(9,D706:D710)</f>
        <v>701417842</v>
      </c>
      <c r="E711" s="13">
        <f t="shared" si="1030"/>
        <v>9387081</v>
      </c>
      <c r="F711" s="13">
        <f t="shared" si="1030"/>
        <v>1</v>
      </c>
      <c r="G711" s="13"/>
      <c r="H711" s="13"/>
      <c r="I711" s="13"/>
      <c r="J711" s="13">
        <v>0.0</v>
      </c>
      <c r="K711" s="13">
        <f t="shared" ref="K711:L711" si="1031">SUBTOTAL(9,K706:K710)</f>
        <v>-0.00000003079185262</v>
      </c>
      <c r="L711" s="13" t="str">
        <f t="shared" si="1031"/>
        <v>#ERROR!</v>
      </c>
      <c r="M711" s="11"/>
      <c r="N711" s="13"/>
      <c r="O711" s="13">
        <f t="shared" ref="O711:Q711" si="1032">SUBTOTAL(9,O706:O710)</f>
        <v>701417842</v>
      </c>
      <c r="P711" s="11">
        <f t="shared" si="1032"/>
        <v>701417842</v>
      </c>
      <c r="Q711" s="13">
        <f t="shared" si="1032"/>
        <v>701417842</v>
      </c>
      <c r="R711" s="11"/>
      <c r="S711" s="11">
        <f>SUBTOTAL(9,S706:S710)</f>
        <v>701417842</v>
      </c>
    </row>
    <row r="712" ht="15.75" customHeight="1" outlineLevel="2">
      <c r="A712" s="11" t="s">
        <v>277</v>
      </c>
      <c r="B712" s="12" t="s">
        <v>20</v>
      </c>
      <c r="C712" s="11" t="s">
        <v>21</v>
      </c>
      <c r="D712" s="13">
        <v>9954261.46</v>
      </c>
      <c r="E712" s="13">
        <v>956782.27</v>
      </c>
      <c r="F712" s="13">
        <f>+D712/D715</f>
        <v>0.9939572759</v>
      </c>
      <c r="G712" s="13" t="str">
        <f>VLOOKUP(A712,[1]Hoja1!$B$1:$F$126,3,0)</f>
        <v>#ERROR!</v>
      </c>
      <c r="H712" s="13" t="str">
        <f>VLOOKUP(A712,[1]Hoja1!$B$1:$F$126,2,0)</f>
        <v>#ERROR!</v>
      </c>
      <c r="I712" s="13" t="str">
        <f t="shared" ref="I712:I714" si="1033">+G712/11</f>
        <v>#ERROR!</v>
      </c>
      <c r="J712" s="13">
        <v>0.0</v>
      </c>
      <c r="K712" s="13">
        <f>+D712-P712</f>
        <v>0.4600000009</v>
      </c>
      <c r="L712" s="13" t="str">
        <f>VLOOKUP(A712,[1]Hoja1!$B$1:$F$126,5,0)</f>
        <v>#ERROR!</v>
      </c>
      <c r="M712" s="11" t="str">
        <f>VLOOKUP(A712,[1]Hoja1!$B$1:$F$126,4,0)</f>
        <v>#ERROR!</v>
      </c>
      <c r="N712" s="13"/>
      <c r="O712" s="13">
        <f t="shared" ref="O712:O714" si="1034">+D712-J712</f>
        <v>9954261.46</v>
      </c>
      <c r="P712" s="13">
        <f>+ROUND(O712,0)</f>
        <v>9954261</v>
      </c>
      <c r="Q712" s="13">
        <f>+K712+P712</f>
        <v>9954261.46</v>
      </c>
      <c r="R712" s="11"/>
      <c r="S712" s="13">
        <f t="shared" ref="S712:S714" si="1035">+P712</f>
        <v>9954261</v>
      </c>
    </row>
    <row r="713" ht="15.75" customHeight="1" outlineLevel="2">
      <c r="A713" s="11" t="s">
        <v>277</v>
      </c>
      <c r="B713" s="12" t="s">
        <v>32</v>
      </c>
      <c r="C713" s="11" t="s">
        <v>33</v>
      </c>
      <c r="D713" s="13">
        <v>54546.84</v>
      </c>
      <c r="E713" s="13">
        <v>5242.93</v>
      </c>
      <c r="F713" s="13">
        <f>+D713/D715</f>
        <v>0.005446634963</v>
      </c>
      <c r="G713" s="13" t="str">
        <f>VLOOKUP(A713,[1]Hoja1!$B$1:$F$126,3,0)</f>
        <v>#ERROR!</v>
      </c>
      <c r="H713" s="13" t="str">
        <f>VLOOKUP(A713,[1]Hoja1!$B$1:$F$126,2,0)</f>
        <v>#ERROR!</v>
      </c>
      <c r="I713" s="13" t="str">
        <f t="shared" si="1033"/>
        <v>#ERROR!</v>
      </c>
      <c r="J713" s="13">
        <v>0.0</v>
      </c>
      <c r="K713" s="13">
        <f t="shared" ref="K713:K714" si="1036">+D713-R713</f>
        <v>-0.16</v>
      </c>
      <c r="L713" s="13" t="str">
        <f>VLOOKUP(A713,[1]Hoja1!$B$1:$F$126,5,0)</f>
        <v>#ERROR!</v>
      </c>
      <c r="M713" s="11" t="str">
        <f>VLOOKUP(A713,[1]Hoja1!$B$1:$F$126,4,0)</f>
        <v>#ERROR!</v>
      </c>
      <c r="N713" s="13"/>
      <c r="O713" s="13">
        <f t="shared" si="1034"/>
        <v>54546.84</v>
      </c>
      <c r="P713" s="11"/>
      <c r="Q713" s="13">
        <f t="shared" ref="Q713:Q714" si="1037">+K713+R713</f>
        <v>54546.84</v>
      </c>
      <c r="R713" s="13">
        <f t="shared" ref="R713:R714" si="1038">+ROUND(O713,0)</f>
        <v>54547</v>
      </c>
      <c r="S713" s="11" t="str">
        <f t="shared" si="1035"/>
        <v/>
      </c>
    </row>
    <row r="714" ht="15.75" customHeight="1" outlineLevel="2">
      <c r="A714" s="11" t="s">
        <v>277</v>
      </c>
      <c r="B714" s="12" t="s">
        <v>42</v>
      </c>
      <c r="C714" s="11" t="s">
        <v>43</v>
      </c>
      <c r="D714" s="13">
        <v>5969.7</v>
      </c>
      <c r="E714" s="13">
        <v>573.8</v>
      </c>
      <c r="F714" s="13">
        <f>+D714/D715</f>
        <v>0.0005960890995</v>
      </c>
      <c r="G714" s="13" t="str">
        <f>VLOOKUP(A714,[1]Hoja1!$B$1:$F$126,3,0)</f>
        <v>#ERROR!</v>
      </c>
      <c r="H714" s="13" t="str">
        <f>VLOOKUP(A714,[1]Hoja1!$B$1:$F$126,2,0)</f>
        <v>#ERROR!</v>
      </c>
      <c r="I714" s="13" t="str">
        <f t="shared" si="1033"/>
        <v>#ERROR!</v>
      </c>
      <c r="J714" s="13">
        <v>0.0</v>
      </c>
      <c r="K714" s="13">
        <f t="shared" si="1036"/>
        <v>-0.3</v>
      </c>
      <c r="L714" s="13" t="str">
        <f>VLOOKUP(A714,[1]Hoja1!$B$1:$F$126,5,0)</f>
        <v>#ERROR!</v>
      </c>
      <c r="M714" s="11" t="str">
        <f>VLOOKUP(A714,[1]Hoja1!$B$1:$F$126,4,0)</f>
        <v>#ERROR!</v>
      </c>
      <c r="N714" s="13"/>
      <c r="O714" s="13">
        <f t="shared" si="1034"/>
        <v>5969.7</v>
      </c>
      <c r="P714" s="11"/>
      <c r="Q714" s="13">
        <f t="shared" si="1037"/>
        <v>5969.7</v>
      </c>
      <c r="R714" s="13">
        <f t="shared" si="1038"/>
        <v>5970</v>
      </c>
      <c r="S714" s="11" t="str">
        <f t="shared" si="1035"/>
        <v/>
      </c>
    </row>
    <row r="715" ht="15.75" customHeight="1" outlineLevel="1">
      <c r="A715" s="14" t="s">
        <v>278</v>
      </c>
      <c r="B715" s="12"/>
      <c r="C715" s="11"/>
      <c r="D715" s="13">
        <f t="shared" ref="D715:F715" si="1039">SUBTOTAL(9,D712:D714)</f>
        <v>10014778</v>
      </c>
      <c r="E715" s="13">
        <f t="shared" si="1039"/>
        <v>962599</v>
      </c>
      <c r="F715" s="13">
        <f t="shared" si="1039"/>
        <v>1</v>
      </c>
      <c r="G715" s="13"/>
      <c r="H715" s="13"/>
      <c r="I715" s="13"/>
      <c r="J715" s="13">
        <v>0.0</v>
      </c>
      <c r="K715" s="13">
        <f t="shared" ref="K715:L715" si="1040">SUBTOTAL(9,K712:K714)</f>
        <v>0.000000000890395313</v>
      </c>
      <c r="L715" s="13" t="str">
        <f t="shared" si="1040"/>
        <v>#ERROR!</v>
      </c>
      <c r="M715" s="11"/>
      <c r="N715" s="13"/>
      <c r="O715" s="13">
        <f t="shared" ref="O715:Q715" si="1041">SUBTOTAL(9,O712:O714)</f>
        <v>10014778</v>
      </c>
      <c r="P715" s="11">
        <f t="shared" si="1041"/>
        <v>9954261</v>
      </c>
      <c r="Q715" s="13">
        <f t="shared" si="1041"/>
        <v>10014778</v>
      </c>
      <c r="R715" s="11"/>
      <c r="S715" s="11">
        <f>SUBTOTAL(9,S712:S714)</f>
        <v>9954261</v>
      </c>
    </row>
    <row r="716" ht="15.75" customHeight="1" outlineLevel="2">
      <c r="A716" s="11" t="s">
        <v>279</v>
      </c>
      <c r="B716" s="12" t="s">
        <v>20</v>
      </c>
      <c r="C716" s="11" t="s">
        <v>21</v>
      </c>
      <c r="D716" s="13">
        <v>5360535.18</v>
      </c>
      <c r="E716" s="13">
        <v>4902038.43</v>
      </c>
      <c r="F716" s="13">
        <f>+D716/D721</f>
        <v>0.8513683395</v>
      </c>
      <c r="G716" s="13" t="str">
        <f>VLOOKUP(A716,[1]Hoja1!$B$1:$F$126,3,0)</f>
        <v>#ERROR!</v>
      </c>
      <c r="H716" s="13" t="str">
        <f>VLOOKUP(A716,[1]Hoja1!$B$1:$F$126,2,0)</f>
        <v>#ERROR!</v>
      </c>
      <c r="I716" s="13" t="str">
        <f t="shared" ref="I716:I720" si="1042">+G716/11</f>
        <v>#ERROR!</v>
      </c>
      <c r="J716" s="13" t="str">
        <f t="shared" ref="J716:J720" si="1043">+F716*I716</f>
        <v>#ERROR!</v>
      </c>
      <c r="K716" s="13">
        <v>0.0</v>
      </c>
      <c r="L716" s="13" t="str">
        <f>VLOOKUP(A716,[1]Hoja1!$B$1:$F$126,5,0)</f>
        <v>#ERROR!</v>
      </c>
      <c r="M716" s="11" t="str">
        <f>VLOOKUP(A716,[1]Hoja1!$B$1:$F$126,4,0)</f>
        <v>#ERROR!</v>
      </c>
      <c r="N716" s="13"/>
      <c r="O716" s="13" t="str">
        <f t="shared" ref="O716:O720" si="1044">+D716-J716</f>
        <v>#ERROR!</v>
      </c>
      <c r="P716" s="11" t="str">
        <f t="shared" ref="P716:P717" si="1045">+ROUND(O716,0)</f>
        <v>#ERROR!</v>
      </c>
      <c r="Q716" s="13" t="str">
        <f t="shared" ref="Q716:Q717" si="1046">+K716+P716</f>
        <v>#ERROR!</v>
      </c>
      <c r="R716" s="11"/>
      <c r="S716" s="11" t="str">
        <f t="shared" ref="S716:S720" si="1047">+P716</f>
        <v>#ERROR!</v>
      </c>
    </row>
    <row r="717" ht="15.75" customHeight="1" outlineLevel="2">
      <c r="A717" s="11" t="s">
        <v>279</v>
      </c>
      <c r="B717" s="12" t="s">
        <v>46</v>
      </c>
      <c r="C717" s="11" t="s">
        <v>47</v>
      </c>
      <c r="D717" s="13">
        <v>893121.02</v>
      </c>
      <c r="E717" s="13">
        <v>816730.68</v>
      </c>
      <c r="F717" s="13">
        <f>+D717/D721</f>
        <v>0.141846837</v>
      </c>
      <c r="G717" s="13" t="str">
        <f>VLOOKUP(A717,[1]Hoja1!$B$1:$F$126,3,0)</f>
        <v>#ERROR!</v>
      </c>
      <c r="H717" s="13" t="str">
        <f>VLOOKUP(A717,[1]Hoja1!$B$1:$F$126,2,0)</f>
        <v>#ERROR!</v>
      </c>
      <c r="I717" s="13" t="str">
        <f t="shared" si="1042"/>
        <v>#ERROR!</v>
      </c>
      <c r="J717" s="13" t="str">
        <f t="shared" si="1043"/>
        <v>#ERROR!</v>
      </c>
      <c r="K717" s="13">
        <v>0.0</v>
      </c>
      <c r="L717" s="13" t="str">
        <f>VLOOKUP(A717,[1]Hoja1!$B$1:$F$126,5,0)</f>
        <v>#ERROR!</v>
      </c>
      <c r="M717" s="11" t="str">
        <f>VLOOKUP(A717,[1]Hoja1!$B$1:$F$126,4,0)</f>
        <v>#ERROR!</v>
      </c>
      <c r="N717" s="13"/>
      <c r="O717" s="13" t="str">
        <f t="shared" si="1044"/>
        <v>#ERROR!</v>
      </c>
      <c r="P717" s="11" t="str">
        <f t="shared" si="1045"/>
        <v>#ERROR!</v>
      </c>
      <c r="Q717" s="13" t="str">
        <f t="shared" si="1046"/>
        <v>#ERROR!</v>
      </c>
      <c r="R717" s="11"/>
      <c r="S717" s="11" t="str">
        <f t="shared" si="1047"/>
        <v>#ERROR!</v>
      </c>
    </row>
    <row r="718" ht="15.75" customHeight="1" outlineLevel="2">
      <c r="A718" s="11" t="s">
        <v>279</v>
      </c>
      <c r="B718" s="12" t="s">
        <v>32</v>
      </c>
      <c r="C718" s="11" t="s">
        <v>33</v>
      </c>
      <c r="D718" s="13">
        <v>32381.44</v>
      </c>
      <c r="E718" s="13">
        <v>29611.79</v>
      </c>
      <c r="F718" s="13">
        <f>+D718/D721</f>
        <v>0.005142869486</v>
      </c>
      <c r="G718" s="13" t="str">
        <f>VLOOKUP(A718,[1]Hoja1!$B$1:$F$126,3,0)</f>
        <v>#ERROR!</v>
      </c>
      <c r="H718" s="13" t="str">
        <f>VLOOKUP(A718,[1]Hoja1!$B$1:$F$126,2,0)</f>
        <v>#ERROR!</v>
      </c>
      <c r="I718" s="13" t="str">
        <f t="shared" si="1042"/>
        <v>#ERROR!</v>
      </c>
      <c r="J718" s="13" t="str">
        <f t="shared" si="1043"/>
        <v>#ERROR!</v>
      </c>
      <c r="K718" s="13">
        <v>0.0</v>
      </c>
      <c r="L718" s="13" t="str">
        <f>VLOOKUP(A718,[1]Hoja1!$B$1:$F$126,5,0)</f>
        <v>#ERROR!</v>
      </c>
      <c r="M718" s="11" t="str">
        <f>VLOOKUP(A718,[1]Hoja1!$B$1:$F$126,4,0)</f>
        <v>#ERROR!</v>
      </c>
      <c r="N718" s="13"/>
      <c r="O718" s="13" t="str">
        <f t="shared" si="1044"/>
        <v>#ERROR!</v>
      </c>
      <c r="P718" s="11"/>
      <c r="Q718" s="13" t="str">
        <f t="shared" ref="Q718:Q720" si="1048">+K718+R718</f>
        <v>#ERROR!</v>
      </c>
      <c r="R718" s="11" t="str">
        <f t="shared" ref="R718:R720" si="1049">+ROUND(O718,0)</f>
        <v>#ERROR!</v>
      </c>
      <c r="S718" s="11" t="str">
        <f t="shared" si="1047"/>
        <v/>
      </c>
    </row>
    <row r="719" ht="15.75" customHeight="1" outlineLevel="2">
      <c r="A719" s="11" t="s">
        <v>279</v>
      </c>
      <c r="B719" s="12" t="s">
        <v>34</v>
      </c>
      <c r="C719" s="11" t="s">
        <v>35</v>
      </c>
      <c r="D719" s="13">
        <v>3681.89</v>
      </c>
      <c r="E719" s="13">
        <v>3366.97</v>
      </c>
      <c r="F719" s="13">
        <f>+D719/D721</f>
        <v>0.0005847633623</v>
      </c>
      <c r="G719" s="13" t="str">
        <f>VLOOKUP(A719,[1]Hoja1!$B$1:$F$126,3,0)</f>
        <v>#ERROR!</v>
      </c>
      <c r="H719" s="13" t="str">
        <f>VLOOKUP(A719,[1]Hoja1!$B$1:$F$126,2,0)</f>
        <v>#ERROR!</v>
      </c>
      <c r="I719" s="13" t="str">
        <f t="shared" si="1042"/>
        <v>#ERROR!</v>
      </c>
      <c r="J719" s="13" t="str">
        <f t="shared" si="1043"/>
        <v>#ERROR!</v>
      </c>
      <c r="K719" s="13">
        <v>0.0</v>
      </c>
      <c r="L719" s="13" t="str">
        <f>VLOOKUP(A719,[1]Hoja1!$B$1:$F$126,5,0)</f>
        <v>#ERROR!</v>
      </c>
      <c r="M719" s="11" t="str">
        <f>VLOOKUP(A719,[1]Hoja1!$B$1:$F$126,4,0)</f>
        <v>#ERROR!</v>
      </c>
      <c r="N719" s="13"/>
      <c r="O719" s="13" t="str">
        <f t="shared" si="1044"/>
        <v>#ERROR!</v>
      </c>
      <c r="P719" s="11"/>
      <c r="Q719" s="13" t="str">
        <f t="shared" si="1048"/>
        <v>#ERROR!</v>
      </c>
      <c r="R719" s="11" t="str">
        <f t="shared" si="1049"/>
        <v>#ERROR!</v>
      </c>
      <c r="S719" s="11" t="str">
        <f t="shared" si="1047"/>
        <v/>
      </c>
    </row>
    <row r="720" ht="15.75" customHeight="1" outlineLevel="2">
      <c r="A720" s="11" t="s">
        <v>279</v>
      </c>
      <c r="B720" s="12" t="s">
        <v>42</v>
      </c>
      <c r="C720" s="11" t="s">
        <v>43</v>
      </c>
      <c r="D720" s="13">
        <v>6656.47</v>
      </c>
      <c r="E720" s="13">
        <v>6087.13</v>
      </c>
      <c r="F720" s="13">
        <f>+D720/D721</f>
        <v>0.001057190676</v>
      </c>
      <c r="G720" s="13" t="str">
        <f>VLOOKUP(A720,[1]Hoja1!$B$1:$F$126,3,0)</f>
        <v>#ERROR!</v>
      </c>
      <c r="H720" s="13" t="str">
        <f>VLOOKUP(A720,[1]Hoja1!$B$1:$F$126,2,0)</f>
        <v>#ERROR!</v>
      </c>
      <c r="I720" s="13" t="str">
        <f t="shared" si="1042"/>
        <v>#ERROR!</v>
      </c>
      <c r="J720" s="13" t="str">
        <f t="shared" si="1043"/>
        <v>#ERROR!</v>
      </c>
      <c r="K720" s="13">
        <v>0.0</v>
      </c>
      <c r="L720" s="13" t="str">
        <f>VLOOKUP(A720,[1]Hoja1!$B$1:$F$126,5,0)</f>
        <v>#ERROR!</v>
      </c>
      <c r="M720" s="11" t="str">
        <f>VLOOKUP(A720,[1]Hoja1!$B$1:$F$126,4,0)</f>
        <v>#ERROR!</v>
      </c>
      <c r="N720" s="13"/>
      <c r="O720" s="13" t="str">
        <f t="shared" si="1044"/>
        <v>#ERROR!</v>
      </c>
      <c r="P720" s="11"/>
      <c r="Q720" s="13" t="str">
        <f t="shared" si="1048"/>
        <v>#ERROR!</v>
      </c>
      <c r="R720" s="11" t="str">
        <f t="shared" si="1049"/>
        <v>#ERROR!</v>
      </c>
      <c r="S720" s="11" t="str">
        <f t="shared" si="1047"/>
        <v/>
      </c>
    </row>
    <row r="721" ht="15.75" customHeight="1" outlineLevel="1">
      <c r="A721" s="14" t="s">
        <v>280</v>
      </c>
      <c r="B721" s="12"/>
      <c r="C721" s="11"/>
      <c r="D721" s="13">
        <f t="shared" ref="D721:F721" si="1050">SUBTOTAL(9,D716:D720)</f>
        <v>6296376</v>
      </c>
      <c r="E721" s="13">
        <f t="shared" si="1050"/>
        <v>5757835</v>
      </c>
      <c r="F721" s="13">
        <f t="shared" si="1050"/>
        <v>1</v>
      </c>
      <c r="G721" s="13"/>
      <c r="H721" s="13"/>
      <c r="I721" s="13"/>
      <c r="J721" s="13" t="str">
        <f t="shared" ref="J721:L721" si="1051">SUBTOTAL(9,J716:J720)</f>
        <v>#ERROR!</v>
      </c>
      <c r="K721" s="13">
        <f t="shared" si="1051"/>
        <v>0</v>
      </c>
      <c r="L721" s="13" t="str">
        <f t="shared" si="1051"/>
        <v>#ERROR!</v>
      </c>
      <c r="M721" s="11"/>
      <c r="N721" s="13"/>
      <c r="O721" s="13" t="str">
        <f t="shared" ref="O721:Q721" si="1052">SUBTOTAL(9,O716:O720)</f>
        <v>#ERROR!</v>
      </c>
      <c r="P721" s="11" t="str">
        <f t="shared" si="1052"/>
        <v>#ERROR!</v>
      </c>
      <c r="Q721" s="13" t="str">
        <f t="shared" si="1052"/>
        <v>#ERROR!</v>
      </c>
      <c r="R721" s="11"/>
      <c r="S721" s="11" t="str">
        <f>SUBTOTAL(9,S716:S720)</f>
        <v>#ERROR!</v>
      </c>
    </row>
    <row r="722" ht="15.75" customHeight="1" outlineLevel="2">
      <c r="A722" s="11" t="s">
        <v>281</v>
      </c>
      <c r="B722" s="12" t="s">
        <v>20</v>
      </c>
      <c r="C722" s="11" t="s">
        <v>21</v>
      </c>
      <c r="D722" s="13">
        <v>462488.39</v>
      </c>
      <c r="E722" s="13">
        <v>819620.53</v>
      </c>
      <c r="F722" s="13">
        <f>+D722/D726</f>
        <v>0.7056162206</v>
      </c>
      <c r="G722" s="13" t="str">
        <f>VLOOKUP(A722,[1]Hoja1!$B$1:$F$126,3,0)</f>
        <v>#ERROR!</v>
      </c>
      <c r="H722" s="13" t="str">
        <f>VLOOKUP(A722,[1]Hoja1!$B$1:$F$126,2,0)</f>
        <v>#ERROR!</v>
      </c>
      <c r="I722" s="13" t="str">
        <f t="shared" ref="I722:I725" si="1053">+G722/11</f>
        <v>#ERROR!</v>
      </c>
      <c r="J722" s="13" t="str">
        <f t="shared" ref="J722:J725" si="1054">+F722*I722</f>
        <v>#ERROR!</v>
      </c>
      <c r="K722" s="13">
        <v>0.0</v>
      </c>
      <c r="L722" s="13" t="str">
        <f>VLOOKUP(A722,[1]Hoja1!$B$1:$F$126,5,0)</f>
        <v>#ERROR!</v>
      </c>
      <c r="M722" s="11" t="str">
        <f>VLOOKUP(A722,[1]Hoja1!$B$1:$F$126,4,0)</f>
        <v>#ERROR!</v>
      </c>
      <c r="N722" s="13"/>
      <c r="O722" s="13" t="str">
        <f t="shared" ref="O722:O725" si="1055">+D722-J722</f>
        <v>#ERROR!</v>
      </c>
      <c r="P722" s="11" t="str">
        <f t="shared" ref="P722:P723" si="1056">+ROUND(O722,0)</f>
        <v>#ERROR!</v>
      </c>
      <c r="Q722" s="13" t="str">
        <f t="shared" ref="Q722:Q723" si="1057">+K722+P722</f>
        <v>#ERROR!</v>
      </c>
      <c r="R722" s="11"/>
      <c r="S722" s="11" t="str">
        <f t="shared" ref="S722:S725" si="1058">+P722</f>
        <v>#ERROR!</v>
      </c>
    </row>
    <row r="723" ht="15.75" customHeight="1" outlineLevel="2">
      <c r="A723" s="11" t="s">
        <v>281</v>
      </c>
      <c r="B723" s="12" t="s">
        <v>46</v>
      </c>
      <c r="C723" s="11" t="s">
        <v>47</v>
      </c>
      <c r="D723" s="13">
        <v>183429.27</v>
      </c>
      <c r="E723" s="13">
        <v>325072.78</v>
      </c>
      <c r="F723" s="13">
        <f>+D723/D726</f>
        <v>0.2798571187</v>
      </c>
      <c r="G723" s="13" t="str">
        <f>VLOOKUP(A723,[1]Hoja1!$B$1:$F$126,3,0)</f>
        <v>#ERROR!</v>
      </c>
      <c r="H723" s="13" t="str">
        <f>VLOOKUP(A723,[1]Hoja1!$B$1:$F$126,2,0)</f>
        <v>#ERROR!</v>
      </c>
      <c r="I723" s="13" t="str">
        <f t="shared" si="1053"/>
        <v>#ERROR!</v>
      </c>
      <c r="J723" s="13" t="str">
        <f t="shared" si="1054"/>
        <v>#ERROR!</v>
      </c>
      <c r="K723" s="13">
        <v>0.0</v>
      </c>
      <c r="L723" s="13" t="str">
        <f>VLOOKUP(A723,[1]Hoja1!$B$1:$F$126,5,0)</f>
        <v>#ERROR!</v>
      </c>
      <c r="M723" s="11" t="str">
        <f>VLOOKUP(A723,[1]Hoja1!$B$1:$F$126,4,0)</f>
        <v>#ERROR!</v>
      </c>
      <c r="N723" s="13"/>
      <c r="O723" s="13" t="str">
        <f t="shared" si="1055"/>
        <v>#ERROR!</v>
      </c>
      <c r="P723" s="11" t="str">
        <f t="shared" si="1056"/>
        <v>#ERROR!</v>
      </c>
      <c r="Q723" s="13" t="str">
        <f t="shared" si="1057"/>
        <v>#ERROR!</v>
      </c>
      <c r="R723" s="11"/>
      <c r="S723" s="11" t="str">
        <f t="shared" si="1058"/>
        <v>#ERROR!</v>
      </c>
    </row>
    <row r="724" ht="15.75" customHeight="1" outlineLevel="2">
      <c r="A724" s="11" t="s">
        <v>281</v>
      </c>
      <c r="B724" s="12" t="s">
        <v>32</v>
      </c>
      <c r="C724" s="11" t="s">
        <v>33</v>
      </c>
      <c r="D724" s="13">
        <v>2655.61</v>
      </c>
      <c r="E724" s="13">
        <v>4706.27</v>
      </c>
      <c r="F724" s="13">
        <f>+D724/D726</f>
        <v>0.004051650878</v>
      </c>
      <c r="G724" s="13" t="str">
        <f>VLOOKUP(A724,[1]Hoja1!$B$1:$F$126,3,0)</f>
        <v>#ERROR!</v>
      </c>
      <c r="H724" s="13" t="str">
        <f>VLOOKUP(A724,[1]Hoja1!$B$1:$F$126,2,0)</f>
        <v>#ERROR!</v>
      </c>
      <c r="I724" s="13" t="str">
        <f t="shared" si="1053"/>
        <v>#ERROR!</v>
      </c>
      <c r="J724" s="13" t="str">
        <f t="shared" si="1054"/>
        <v>#ERROR!</v>
      </c>
      <c r="K724" s="13">
        <v>0.0</v>
      </c>
      <c r="L724" s="13" t="str">
        <f>VLOOKUP(A724,[1]Hoja1!$B$1:$F$126,5,0)</f>
        <v>#ERROR!</v>
      </c>
      <c r="M724" s="11" t="str">
        <f>VLOOKUP(A724,[1]Hoja1!$B$1:$F$126,4,0)</f>
        <v>#ERROR!</v>
      </c>
      <c r="N724" s="13"/>
      <c r="O724" s="13" t="str">
        <f t="shared" si="1055"/>
        <v>#ERROR!</v>
      </c>
      <c r="P724" s="11"/>
      <c r="Q724" s="13" t="str">
        <f t="shared" ref="Q724:Q725" si="1059">+K724+R724</f>
        <v>#ERROR!</v>
      </c>
      <c r="R724" s="11" t="str">
        <f t="shared" ref="R724:R725" si="1060">+ROUND(O724,0)</f>
        <v>#ERROR!</v>
      </c>
      <c r="S724" s="11" t="str">
        <f t="shared" si="1058"/>
        <v/>
      </c>
    </row>
    <row r="725" ht="15.75" customHeight="1" outlineLevel="2">
      <c r="A725" s="11" t="s">
        <v>281</v>
      </c>
      <c r="B725" s="12" t="s">
        <v>42</v>
      </c>
      <c r="C725" s="11" t="s">
        <v>43</v>
      </c>
      <c r="D725" s="13">
        <v>6865.73</v>
      </c>
      <c r="E725" s="13">
        <v>12167.42</v>
      </c>
      <c r="F725" s="13">
        <f>+D725/D726</f>
        <v>0.01047500988</v>
      </c>
      <c r="G725" s="13" t="str">
        <f>VLOOKUP(A725,[1]Hoja1!$B$1:$F$126,3,0)</f>
        <v>#ERROR!</v>
      </c>
      <c r="H725" s="13" t="str">
        <f>VLOOKUP(A725,[1]Hoja1!$B$1:$F$126,2,0)</f>
        <v>#ERROR!</v>
      </c>
      <c r="I725" s="13" t="str">
        <f t="shared" si="1053"/>
        <v>#ERROR!</v>
      </c>
      <c r="J725" s="13" t="str">
        <f t="shared" si="1054"/>
        <v>#ERROR!</v>
      </c>
      <c r="K725" s="13">
        <v>0.0</v>
      </c>
      <c r="L725" s="13" t="str">
        <f>VLOOKUP(A725,[1]Hoja1!$B$1:$F$126,5,0)</f>
        <v>#ERROR!</v>
      </c>
      <c r="M725" s="11" t="str">
        <f>VLOOKUP(A725,[1]Hoja1!$B$1:$F$126,4,0)</f>
        <v>#ERROR!</v>
      </c>
      <c r="N725" s="13"/>
      <c r="O725" s="13" t="str">
        <f t="shared" si="1055"/>
        <v>#ERROR!</v>
      </c>
      <c r="P725" s="11"/>
      <c r="Q725" s="13" t="str">
        <f t="shared" si="1059"/>
        <v>#ERROR!</v>
      </c>
      <c r="R725" s="11" t="str">
        <f t="shared" si="1060"/>
        <v>#ERROR!</v>
      </c>
      <c r="S725" s="11" t="str">
        <f t="shared" si="1058"/>
        <v/>
      </c>
    </row>
    <row r="726" ht="15.75" customHeight="1" outlineLevel="1">
      <c r="A726" s="14" t="s">
        <v>282</v>
      </c>
      <c r="B726" s="12"/>
      <c r="C726" s="11"/>
      <c r="D726" s="13">
        <f t="shared" ref="D726:F726" si="1061">SUBTOTAL(9,D722:D725)</f>
        <v>655439</v>
      </c>
      <c r="E726" s="13">
        <f t="shared" si="1061"/>
        <v>1161567</v>
      </c>
      <c r="F726" s="13">
        <f t="shared" si="1061"/>
        <v>1</v>
      </c>
      <c r="G726" s="13"/>
      <c r="H726" s="13"/>
      <c r="I726" s="13"/>
      <c r="J726" s="13" t="str">
        <f>SUBTOTAL(9,J722:J725)</f>
        <v>#ERROR!</v>
      </c>
      <c r="K726" s="13">
        <v>0.0</v>
      </c>
      <c r="L726" s="13" t="str">
        <f>SUBTOTAL(9,L722:L725)</f>
        <v>#ERROR!</v>
      </c>
      <c r="M726" s="11"/>
      <c r="N726" s="13"/>
      <c r="O726" s="13" t="str">
        <f t="shared" ref="O726:Q726" si="1062">SUBTOTAL(9,O722:O725)</f>
        <v>#ERROR!</v>
      </c>
      <c r="P726" s="11" t="str">
        <f t="shared" si="1062"/>
        <v>#ERROR!</v>
      </c>
      <c r="Q726" s="13" t="str">
        <f t="shared" si="1062"/>
        <v>#ERROR!</v>
      </c>
      <c r="R726" s="11"/>
      <c r="S726" s="11" t="str">
        <f>SUBTOTAL(9,S722:S725)</f>
        <v>#ERROR!</v>
      </c>
    </row>
    <row r="727" ht="15.75" customHeight="1" outlineLevel="2">
      <c r="A727" s="11" t="s">
        <v>283</v>
      </c>
      <c r="B727" s="12" t="s">
        <v>20</v>
      </c>
      <c r="C727" s="11" t="s">
        <v>21</v>
      </c>
      <c r="D727" s="13">
        <v>1.3916329181E8</v>
      </c>
      <c r="E727" s="13">
        <v>1.036357432E7</v>
      </c>
      <c r="F727" s="13">
        <f>+D727/D736</f>
        <v>0.3532629083</v>
      </c>
      <c r="G727" s="13" t="str">
        <f>VLOOKUP(A727,[1]Hoja1!$B$1:$F$126,3,0)</f>
        <v>#ERROR!</v>
      </c>
      <c r="H727" s="13" t="str">
        <f>VLOOKUP(A727,[1]Hoja1!$B$1:$F$126,2,0)</f>
        <v>#ERROR!</v>
      </c>
      <c r="I727" s="13" t="str">
        <f t="shared" ref="I727:I735" si="1063">+G727/11</f>
        <v>#ERROR!</v>
      </c>
      <c r="J727" s="13">
        <v>0.0</v>
      </c>
      <c r="K727" s="13">
        <f t="shared" ref="K727:K730" si="1064">+D727-P727</f>
        <v>-0.1899999976</v>
      </c>
      <c r="L727" s="13" t="str">
        <f>VLOOKUP(A727,[1]Hoja1!$B$1:$F$126,5,0)</f>
        <v>#ERROR!</v>
      </c>
      <c r="M727" s="11" t="str">
        <f>VLOOKUP(A727,[1]Hoja1!$B$1:$F$126,4,0)</f>
        <v>#ERROR!</v>
      </c>
      <c r="N727" s="13"/>
      <c r="O727" s="13">
        <f t="shared" ref="O727:O735" si="1065">+D727-J727</f>
        <v>139163291.8</v>
      </c>
      <c r="P727" s="13">
        <f t="shared" ref="P727:P730" si="1066">+ROUND(O727,0)</f>
        <v>139163292</v>
      </c>
      <c r="Q727" s="13">
        <f t="shared" ref="Q727:Q730" si="1067">+K727+P727</f>
        <v>139163291.8</v>
      </c>
      <c r="R727" s="11"/>
      <c r="S727" s="13">
        <f t="shared" ref="S727:S735" si="1068">+P727</f>
        <v>139163292</v>
      </c>
    </row>
    <row r="728" ht="15.75" customHeight="1" outlineLevel="2">
      <c r="A728" s="11" t="s">
        <v>283</v>
      </c>
      <c r="B728" s="12" t="s">
        <v>46</v>
      </c>
      <c r="C728" s="11" t="s">
        <v>47</v>
      </c>
      <c r="D728" s="13">
        <v>5.184069963E7</v>
      </c>
      <c r="E728" s="13">
        <v>3860608.19</v>
      </c>
      <c r="F728" s="13">
        <f>+D728/D736</f>
        <v>0.1315964583</v>
      </c>
      <c r="G728" s="13" t="str">
        <f>VLOOKUP(A728,[1]Hoja1!$B$1:$F$126,3,0)</f>
        <v>#ERROR!</v>
      </c>
      <c r="H728" s="13" t="str">
        <f>VLOOKUP(A728,[1]Hoja1!$B$1:$F$126,2,0)</f>
        <v>#ERROR!</v>
      </c>
      <c r="I728" s="13" t="str">
        <f t="shared" si="1063"/>
        <v>#ERROR!</v>
      </c>
      <c r="J728" s="13">
        <v>0.0</v>
      </c>
      <c r="K728" s="13">
        <f t="shared" si="1064"/>
        <v>-0.3699999973</v>
      </c>
      <c r="L728" s="13" t="str">
        <f>VLOOKUP(A728,[1]Hoja1!$B$1:$F$126,5,0)</f>
        <v>#ERROR!</v>
      </c>
      <c r="M728" s="11" t="str">
        <f>VLOOKUP(A728,[1]Hoja1!$B$1:$F$126,4,0)</f>
        <v>#ERROR!</v>
      </c>
      <c r="N728" s="13"/>
      <c r="O728" s="13">
        <f t="shared" si="1065"/>
        <v>51840699.63</v>
      </c>
      <c r="P728" s="13">
        <f t="shared" si="1066"/>
        <v>51840700</v>
      </c>
      <c r="Q728" s="13">
        <f t="shared" si="1067"/>
        <v>51840699.63</v>
      </c>
      <c r="R728" s="11"/>
      <c r="S728" s="13">
        <f t="shared" si="1068"/>
        <v>51840700</v>
      </c>
    </row>
    <row r="729" ht="15.75" customHeight="1" outlineLevel="2">
      <c r="A729" s="11" t="s">
        <v>283</v>
      </c>
      <c r="B729" s="12" t="s">
        <v>284</v>
      </c>
      <c r="C729" s="11" t="s">
        <v>285</v>
      </c>
      <c r="D729" s="13">
        <v>0.0</v>
      </c>
      <c r="E729" s="13">
        <v>0.0</v>
      </c>
      <c r="F729" s="13">
        <f>+D729/D736</f>
        <v>0</v>
      </c>
      <c r="G729" s="13" t="str">
        <f>VLOOKUP(A729,[1]Hoja1!$B$1:$F$126,3,0)</f>
        <v>#ERROR!</v>
      </c>
      <c r="H729" s="13" t="str">
        <f>VLOOKUP(A729,[1]Hoja1!$B$1:$F$126,2,0)</f>
        <v>#ERROR!</v>
      </c>
      <c r="I729" s="13" t="str">
        <f t="shared" si="1063"/>
        <v>#ERROR!</v>
      </c>
      <c r="J729" s="13" t="str">
        <f>+F729*I729</f>
        <v>#ERROR!</v>
      </c>
      <c r="K729" s="13" t="str">
        <f t="shared" si="1064"/>
        <v>#ERROR!</v>
      </c>
      <c r="L729" s="13" t="str">
        <f>VLOOKUP(A729,[1]Hoja1!$B$1:$F$126,5,0)</f>
        <v>#ERROR!</v>
      </c>
      <c r="M729" s="11" t="str">
        <f>VLOOKUP(A729,[1]Hoja1!$B$1:$F$126,4,0)</f>
        <v>#ERROR!</v>
      </c>
      <c r="N729" s="13"/>
      <c r="O729" s="13" t="str">
        <f t="shared" si="1065"/>
        <v>#ERROR!</v>
      </c>
      <c r="P729" s="11" t="str">
        <f t="shared" si="1066"/>
        <v>#ERROR!</v>
      </c>
      <c r="Q729" s="13" t="str">
        <f t="shared" si="1067"/>
        <v>#ERROR!</v>
      </c>
      <c r="R729" s="11"/>
      <c r="S729" s="11" t="str">
        <f t="shared" si="1068"/>
        <v>#ERROR!</v>
      </c>
    </row>
    <row r="730" ht="15.75" customHeight="1" outlineLevel="2">
      <c r="A730" s="11" t="s">
        <v>283</v>
      </c>
      <c r="B730" s="12" t="s">
        <v>74</v>
      </c>
      <c r="C730" s="11" t="s">
        <v>75</v>
      </c>
      <c r="D730" s="13">
        <v>5293478.72</v>
      </c>
      <c r="E730" s="13">
        <v>394208.55</v>
      </c>
      <c r="F730" s="13">
        <f>+D730/D736</f>
        <v>0.01343737751</v>
      </c>
      <c r="G730" s="13" t="str">
        <f>VLOOKUP(A730,[1]Hoja1!$B$1:$F$126,3,0)</f>
        <v>#ERROR!</v>
      </c>
      <c r="H730" s="13" t="str">
        <f>VLOOKUP(A730,[1]Hoja1!$B$1:$F$126,2,0)</f>
        <v>#ERROR!</v>
      </c>
      <c r="I730" s="13" t="str">
        <f t="shared" si="1063"/>
        <v>#ERROR!</v>
      </c>
      <c r="J730" s="13">
        <v>0.0</v>
      </c>
      <c r="K730" s="13">
        <f t="shared" si="1064"/>
        <v>-0.2800000003</v>
      </c>
      <c r="L730" s="13" t="str">
        <f>VLOOKUP(A730,[1]Hoja1!$B$1:$F$126,5,0)</f>
        <v>#ERROR!</v>
      </c>
      <c r="M730" s="11" t="str">
        <f>VLOOKUP(A730,[1]Hoja1!$B$1:$F$126,4,0)</f>
        <v>#ERROR!</v>
      </c>
      <c r="N730" s="13"/>
      <c r="O730" s="13">
        <f t="shared" si="1065"/>
        <v>5293478.72</v>
      </c>
      <c r="P730" s="13">
        <f t="shared" si="1066"/>
        <v>5293479</v>
      </c>
      <c r="Q730" s="13">
        <f t="shared" si="1067"/>
        <v>5293478.72</v>
      </c>
      <c r="R730" s="11"/>
      <c r="S730" s="13">
        <f t="shared" si="1068"/>
        <v>5293479</v>
      </c>
    </row>
    <row r="731" ht="15.75" customHeight="1" outlineLevel="2">
      <c r="A731" s="11" t="s">
        <v>283</v>
      </c>
      <c r="B731" s="12" t="s">
        <v>30</v>
      </c>
      <c r="C731" s="11" t="s">
        <v>31</v>
      </c>
      <c r="D731" s="13">
        <v>9075.55</v>
      </c>
      <c r="E731" s="13">
        <v>675.86</v>
      </c>
      <c r="F731" s="13">
        <f>+D731/D736</f>
        <v>0.00002303808099</v>
      </c>
      <c r="G731" s="13" t="str">
        <f>VLOOKUP(A731,[1]Hoja1!$B$1:$F$126,3,0)</f>
        <v>#ERROR!</v>
      </c>
      <c r="H731" s="13" t="str">
        <f>VLOOKUP(A731,[1]Hoja1!$B$1:$F$126,2,0)</f>
        <v>#ERROR!</v>
      </c>
      <c r="I731" s="13" t="str">
        <f t="shared" si="1063"/>
        <v>#ERROR!</v>
      </c>
      <c r="J731" s="13">
        <v>0.0</v>
      </c>
      <c r="K731" s="13">
        <f>+D731-R731</f>
        <v>-0.45</v>
      </c>
      <c r="L731" s="13" t="str">
        <f>VLOOKUP(A731,[1]Hoja1!$B$1:$F$126,5,0)</f>
        <v>#ERROR!</v>
      </c>
      <c r="M731" s="11" t="str">
        <f>VLOOKUP(A731,[1]Hoja1!$B$1:$F$126,4,0)</f>
        <v>#ERROR!</v>
      </c>
      <c r="N731" s="13"/>
      <c r="O731" s="13">
        <f t="shared" si="1065"/>
        <v>9075.55</v>
      </c>
      <c r="P731" s="11"/>
      <c r="Q731" s="13">
        <f>+K731+R731</f>
        <v>9075.55</v>
      </c>
      <c r="R731" s="13">
        <f>+ROUND(O731,0)</f>
        <v>9076</v>
      </c>
      <c r="S731" s="11" t="str">
        <f t="shared" si="1068"/>
        <v/>
      </c>
    </row>
    <row r="732" ht="15.75" customHeight="1" outlineLevel="2">
      <c r="A732" s="11" t="s">
        <v>283</v>
      </c>
      <c r="B732" s="12" t="s">
        <v>32</v>
      </c>
      <c r="C732" s="11" t="s">
        <v>33</v>
      </c>
      <c r="D732" s="13">
        <v>695753.1</v>
      </c>
      <c r="E732" s="13">
        <v>51813.15</v>
      </c>
      <c r="F732" s="13">
        <f>+D732/D736</f>
        <v>0.001766153706</v>
      </c>
      <c r="G732" s="13" t="str">
        <f>VLOOKUP(A732,[1]Hoja1!$B$1:$F$126,3,0)</f>
        <v>#ERROR!</v>
      </c>
      <c r="H732" s="13" t="str">
        <f>VLOOKUP(A732,[1]Hoja1!$B$1:$F$126,2,0)</f>
        <v>#ERROR!</v>
      </c>
      <c r="I732" s="13" t="str">
        <f t="shared" si="1063"/>
        <v>#ERROR!</v>
      </c>
      <c r="J732" s="13">
        <v>0.0</v>
      </c>
      <c r="K732" s="13">
        <f t="shared" ref="K732:K735" si="1069">+D732-P732</f>
        <v>0.09999999998</v>
      </c>
      <c r="L732" s="13" t="str">
        <f>VLOOKUP(A732,[1]Hoja1!$B$1:$F$126,5,0)</f>
        <v>#ERROR!</v>
      </c>
      <c r="M732" s="11" t="str">
        <f>VLOOKUP(A732,[1]Hoja1!$B$1:$F$126,4,0)</f>
        <v>#ERROR!</v>
      </c>
      <c r="N732" s="13"/>
      <c r="O732" s="13">
        <f t="shared" si="1065"/>
        <v>695753.1</v>
      </c>
      <c r="P732" s="13">
        <f t="shared" ref="P732:P735" si="1070">+ROUND(O732,0)</f>
        <v>695753</v>
      </c>
      <c r="Q732" s="13">
        <f t="shared" ref="Q732:Q735" si="1071">+K732+P732</f>
        <v>695753.1</v>
      </c>
      <c r="R732" s="11"/>
      <c r="S732" s="13">
        <f t="shared" si="1068"/>
        <v>695753</v>
      </c>
    </row>
    <row r="733" ht="15.75" customHeight="1" outlineLevel="2">
      <c r="A733" s="11" t="s">
        <v>283</v>
      </c>
      <c r="B733" s="12" t="s">
        <v>34</v>
      </c>
      <c r="C733" s="11" t="s">
        <v>35</v>
      </c>
      <c r="D733" s="13">
        <v>893409.77</v>
      </c>
      <c r="E733" s="13">
        <v>66532.76</v>
      </c>
      <c r="F733" s="13">
        <f>+D733/D736</f>
        <v>0.002267900749</v>
      </c>
      <c r="G733" s="13" t="str">
        <f>VLOOKUP(A733,[1]Hoja1!$B$1:$F$126,3,0)</f>
        <v>#ERROR!</v>
      </c>
      <c r="H733" s="13" t="str">
        <f>VLOOKUP(A733,[1]Hoja1!$B$1:$F$126,2,0)</f>
        <v>#ERROR!</v>
      </c>
      <c r="I733" s="13" t="str">
        <f t="shared" si="1063"/>
        <v>#ERROR!</v>
      </c>
      <c r="J733" s="13">
        <v>0.0</v>
      </c>
      <c r="K733" s="13">
        <f t="shared" si="1069"/>
        <v>-0.23</v>
      </c>
      <c r="L733" s="13" t="str">
        <f>VLOOKUP(A733,[1]Hoja1!$B$1:$F$126,5,0)</f>
        <v>#ERROR!</v>
      </c>
      <c r="M733" s="11" t="str">
        <f>VLOOKUP(A733,[1]Hoja1!$B$1:$F$126,4,0)</f>
        <v>#ERROR!</v>
      </c>
      <c r="N733" s="13"/>
      <c r="O733" s="13">
        <f t="shared" si="1065"/>
        <v>893409.77</v>
      </c>
      <c r="P733" s="13">
        <f t="shared" si="1070"/>
        <v>893410</v>
      </c>
      <c r="Q733" s="13">
        <f t="shared" si="1071"/>
        <v>893409.77</v>
      </c>
      <c r="R733" s="11"/>
      <c r="S733" s="13">
        <f t="shared" si="1068"/>
        <v>893410</v>
      </c>
    </row>
    <row r="734" ht="15.75" customHeight="1" outlineLevel="2">
      <c r="A734" s="11" t="s">
        <v>283</v>
      </c>
      <c r="B734" s="12" t="s">
        <v>42</v>
      </c>
      <c r="C734" s="11" t="s">
        <v>43</v>
      </c>
      <c r="D734" s="13">
        <v>352986.75</v>
      </c>
      <c r="E734" s="13">
        <v>26287.14</v>
      </c>
      <c r="F734" s="13">
        <f>+D734/D736</f>
        <v>0.0008960489816</v>
      </c>
      <c r="G734" s="13" t="str">
        <f>VLOOKUP(A734,[1]Hoja1!$B$1:$F$126,3,0)</f>
        <v>#ERROR!</v>
      </c>
      <c r="H734" s="13" t="str">
        <f>VLOOKUP(A734,[1]Hoja1!$B$1:$F$126,2,0)</f>
        <v>#ERROR!</v>
      </c>
      <c r="I734" s="13" t="str">
        <f t="shared" si="1063"/>
        <v>#ERROR!</v>
      </c>
      <c r="J734" s="13">
        <v>0.0</v>
      </c>
      <c r="K734" s="13">
        <f t="shared" si="1069"/>
        <v>-0.25</v>
      </c>
      <c r="L734" s="13" t="str">
        <f>VLOOKUP(A734,[1]Hoja1!$B$1:$F$126,5,0)</f>
        <v>#ERROR!</v>
      </c>
      <c r="M734" s="11" t="str">
        <f>VLOOKUP(A734,[1]Hoja1!$B$1:$F$126,4,0)</f>
        <v>#ERROR!</v>
      </c>
      <c r="N734" s="13"/>
      <c r="O734" s="13">
        <f t="shared" si="1065"/>
        <v>352986.75</v>
      </c>
      <c r="P734" s="13">
        <f t="shared" si="1070"/>
        <v>352987</v>
      </c>
      <c r="Q734" s="13">
        <f t="shared" si="1071"/>
        <v>352986.75</v>
      </c>
      <c r="R734" s="11"/>
      <c r="S734" s="13">
        <f t="shared" si="1068"/>
        <v>352987</v>
      </c>
    </row>
    <row r="735" ht="15.75" customHeight="1" outlineLevel="2">
      <c r="A735" s="11" t="s">
        <v>283</v>
      </c>
      <c r="B735" s="12" t="s">
        <v>76</v>
      </c>
      <c r="C735" s="11" t="s">
        <v>77</v>
      </c>
      <c r="D735" s="13">
        <v>1.9568819567E8</v>
      </c>
      <c r="E735" s="13">
        <v>1.457301803E7</v>
      </c>
      <c r="F735" s="13">
        <f>+D735/D736</f>
        <v>0.4967501144</v>
      </c>
      <c r="G735" s="13" t="str">
        <f>VLOOKUP(A735,[1]Hoja1!$B$1:$F$126,3,0)</f>
        <v>#ERROR!</v>
      </c>
      <c r="H735" s="13" t="str">
        <f>VLOOKUP(A735,[1]Hoja1!$B$1:$F$126,2,0)</f>
        <v>#ERROR!</v>
      </c>
      <c r="I735" s="13" t="str">
        <f t="shared" si="1063"/>
        <v>#ERROR!</v>
      </c>
      <c r="J735" s="13">
        <v>0.0</v>
      </c>
      <c r="K735" s="13">
        <f t="shared" si="1069"/>
        <v>-0.3300000131</v>
      </c>
      <c r="L735" s="13" t="str">
        <f>VLOOKUP(A735,[1]Hoja1!$B$1:$F$126,5,0)</f>
        <v>#ERROR!</v>
      </c>
      <c r="M735" s="11" t="str">
        <f>VLOOKUP(A735,[1]Hoja1!$B$1:$F$126,4,0)</f>
        <v>#ERROR!</v>
      </c>
      <c r="N735" s="13"/>
      <c r="O735" s="13">
        <f t="shared" si="1065"/>
        <v>195688195.7</v>
      </c>
      <c r="P735" s="13">
        <f t="shared" si="1070"/>
        <v>195688196</v>
      </c>
      <c r="Q735" s="13">
        <f t="shared" si="1071"/>
        <v>195688195.7</v>
      </c>
      <c r="R735" s="11"/>
      <c r="S735" s="13">
        <f t="shared" si="1068"/>
        <v>195688196</v>
      </c>
    </row>
    <row r="736" ht="15.75" customHeight="1" outlineLevel="1">
      <c r="A736" s="14" t="s">
        <v>286</v>
      </c>
      <c r="B736" s="12"/>
      <c r="C736" s="11"/>
      <c r="D736" s="13">
        <f t="shared" ref="D736:F736" si="1072">SUBTOTAL(9,D727:D735)</f>
        <v>393936891</v>
      </c>
      <c r="E736" s="13">
        <f t="shared" si="1072"/>
        <v>29336718</v>
      </c>
      <c r="F736" s="13">
        <f t="shared" si="1072"/>
        <v>1</v>
      </c>
      <c r="G736" s="13"/>
      <c r="H736" s="13"/>
      <c r="I736" s="13"/>
      <c r="J736" s="13" t="str">
        <f t="shared" ref="J736:L736" si="1073">SUBTOTAL(9,J727:J735)</f>
        <v>#ERROR!</v>
      </c>
      <c r="K736" s="13" t="str">
        <f t="shared" si="1073"/>
        <v>#ERROR!</v>
      </c>
      <c r="L736" s="13" t="str">
        <f t="shared" si="1073"/>
        <v>#ERROR!</v>
      </c>
      <c r="M736" s="11"/>
      <c r="N736" s="13"/>
      <c r="O736" s="13" t="str">
        <f t="shared" ref="O736:Q736" si="1074">SUBTOTAL(9,O727:O735)</f>
        <v>#ERROR!</v>
      </c>
      <c r="P736" s="11" t="str">
        <f t="shared" si="1074"/>
        <v>#ERROR!</v>
      </c>
      <c r="Q736" s="13" t="str">
        <f t="shared" si="1074"/>
        <v>#ERROR!</v>
      </c>
      <c r="R736" s="11"/>
      <c r="S736" s="11" t="str">
        <f>SUBTOTAL(9,S727:S735)</f>
        <v>#ERROR!</v>
      </c>
    </row>
    <row r="737" ht="15.75" customHeight="1" outlineLevel="2">
      <c r="A737" s="11" t="s">
        <v>287</v>
      </c>
      <c r="B737" s="12" t="s">
        <v>46</v>
      </c>
      <c r="C737" s="11" t="s">
        <v>47</v>
      </c>
      <c r="D737" s="13">
        <v>1113015.58</v>
      </c>
      <c r="E737" s="13">
        <v>58763.26</v>
      </c>
      <c r="F737" s="13">
        <f>+D737/D743</f>
        <v>0.04067514311</v>
      </c>
      <c r="G737" s="13" t="str">
        <f>VLOOKUP(A737,[1]Hoja1!$B$1:$F$126,3,0)</f>
        <v>#ERROR!</v>
      </c>
      <c r="H737" s="13" t="str">
        <f>VLOOKUP(A737,[1]Hoja1!$B$1:$F$126,2,0)</f>
        <v>#ERROR!</v>
      </c>
      <c r="I737" s="13" t="str">
        <f t="shared" ref="I737:I742" si="1075">+G737/11</f>
        <v>#ERROR!</v>
      </c>
      <c r="J737" s="13">
        <v>0.0</v>
      </c>
      <c r="K737" s="13">
        <f t="shared" ref="K737:K742" si="1076">+D737-P737</f>
        <v>-0.4199999999</v>
      </c>
      <c r="L737" s="13" t="str">
        <f>VLOOKUP(A737,[1]Hoja1!$B$1:$F$126,5,0)</f>
        <v>#ERROR!</v>
      </c>
      <c r="M737" s="11" t="str">
        <f>VLOOKUP(A737,[1]Hoja1!$B$1:$F$126,4,0)</f>
        <v>#ERROR!</v>
      </c>
      <c r="N737" s="13"/>
      <c r="O737" s="13">
        <f t="shared" ref="O737:O742" si="1077">+D737-J737</f>
        <v>1113015.58</v>
      </c>
      <c r="P737" s="13">
        <f t="shared" ref="P737:P742" si="1078">+ROUND(O737,0)</f>
        <v>1113016</v>
      </c>
      <c r="Q737" s="13">
        <f t="shared" ref="Q737:Q742" si="1079">+K737+P737</f>
        <v>1113015.58</v>
      </c>
      <c r="R737" s="11"/>
      <c r="S737" s="13">
        <f t="shared" ref="S737:S742" si="1080">+P737</f>
        <v>1113016</v>
      </c>
    </row>
    <row r="738" ht="15.75" customHeight="1" outlineLevel="2">
      <c r="A738" s="11" t="s">
        <v>287</v>
      </c>
      <c r="B738" s="12" t="s">
        <v>74</v>
      </c>
      <c r="C738" s="11" t="s">
        <v>75</v>
      </c>
      <c r="D738" s="13">
        <v>1299725.44</v>
      </c>
      <c r="E738" s="13">
        <v>68620.87</v>
      </c>
      <c r="F738" s="13">
        <f>+D738/D743</f>
        <v>0.04749845305</v>
      </c>
      <c r="G738" s="13" t="str">
        <f>VLOOKUP(A738,[1]Hoja1!$B$1:$F$126,3,0)</f>
        <v>#ERROR!</v>
      </c>
      <c r="H738" s="13" t="str">
        <f>VLOOKUP(A738,[1]Hoja1!$B$1:$F$126,2,0)</f>
        <v>#ERROR!</v>
      </c>
      <c r="I738" s="13" t="str">
        <f t="shared" si="1075"/>
        <v>#ERROR!</v>
      </c>
      <c r="J738" s="13">
        <v>0.0</v>
      </c>
      <c r="K738" s="13">
        <f t="shared" si="1076"/>
        <v>0.4399999999</v>
      </c>
      <c r="L738" s="13" t="str">
        <f>VLOOKUP(A738,[1]Hoja1!$B$1:$F$126,5,0)</f>
        <v>#ERROR!</v>
      </c>
      <c r="M738" s="11" t="str">
        <f>VLOOKUP(A738,[1]Hoja1!$B$1:$F$126,4,0)</f>
        <v>#ERROR!</v>
      </c>
      <c r="N738" s="13"/>
      <c r="O738" s="13">
        <f t="shared" si="1077"/>
        <v>1299725.44</v>
      </c>
      <c r="P738" s="13">
        <f t="shared" si="1078"/>
        <v>1299725</v>
      </c>
      <c r="Q738" s="13">
        <f t="shared" si="1079"/>
        <v>1299725.44</v>
      </c>
      <c r="R738" s="11"/>
      <c r="S738" s="13">
        <f t="shared" si="1080"/>
        <v>1299725</v>
      </c>
    </row>
    <row r="739" ht="15.75" customHeight="1" outlineLevel="2">
      <c r="A739" s="11" t="s">
        <v>287</v>
      </c>
      <c r="B739" s="12" t="s">
        <v>32</v>
      </c>
      <c r="C739" s="11" t="s">
        <v>33</v>
      </c>
      <c r="D739" s="13">
        <v>201733.47</v>
      </c>
      <c r="E739" s="13">
        <v>10650.81</v>
      </c>
      <c r="F739" s="13">
        <f>+D739/D743</f>
        <v>0.007372347619</v>
      </c>
      <c r="G739" s="13" t="str">
        <f>VLOOKUP(A739,[1]Hoja1!$B$1:$F$126,3,0)</f>
        <v>#ERROR!</v>
      </c>
      <c r="H739" s="13" t="str">
        <f>VLOOKUP(A739,[1]Hoja1!$B$1:$F$126,2,0)</f>
        <v>#ERROR!</v>
      </c>
      <c r="I739" s="13" t="str">
        <f t="shared" si="1075"/>
        <v>#ERROR!</v>
      </c>
      <c r="J739" s="13">
        <v>0.0</v>
      </c>
      <c r="K739" s="13">
        <f t="shared" si="1076"/>
        <v>0.47</v>
      </c>
      <c r="L739" s="13" t="str">
        <f>VLOOKUP(A739,[1]Hoja1!$B$1:$F$126,5,0)</f>
        <v>#ERROR!</v>
      </c>
      <c r="M739" s="11" t="str">
        <f>VLOOKUP(A739,[1]Hoja1!$B$1:$F$126,4,0)</f>
        <v>#ERROR!</v>
      </c>
      <c r="N739" s="13"/>
      <c r="O739" s="13">
        <f t="shared" si="1077"/>
        <v>201733.47</v>
      </c>
      <c r="P739" s="13">
        <f t="shared" si="1078"/>
        <v>201733</v>
      </c>
      <c r="Q739" s="13">
        <f t="shared" si="1079"/>
        <v>201733.47</v>
      </c>
      <c r="R739" s="11"/>
      <c r="S739" s="13">
        <f t="shared" si="1080"/>
        <v>201733</v>
      </c>
    </row>
    <row r="740" ht="15.75" customHeight="1" outlineLevel="2">
      <c r="A740" s="11" t="s">
        <v>287</v>
      </c>
      <c r="B740" s="12" t="s">
        <v>42</v>
      </c>
      <c r="C740" s="11" t="s">
        <v>43</v>
      </c>
      <c r="D740" s="13">
        <v>0.0</v>
      </c>
      <c r="E740" s="13">
        <v>0.0</v>
      </c>
      <c r="F740" s="13">
        <f>+D740/D743</f>
        <v>0</v>
      </c>
      <c r="G740" s="13" t="str">
        <f>VLOOKUP(A740,[1]Hoja1!$B$1:$F$126,3,0)</f>
        <v>#ERROR!</v>
      </c>
      <c r="H740" s="13" t="str">
        <f>VLOOKUP(A740,[1]Hoja1!$B$1:$F$126,2,0)</f>
        <v>#ERROR!</v>
      </c>
      <c r="I740" s="13" t="str">
        <f t="shared" si="1075"/>
        <v>#ERROR!</v>
      </c>
      <c r="J740" s="13" t="str">
        <f>+F740*I740</f>
        <v>#ERROR!</v>
      </c>
      <c r="K740" s="13" t="str">
        <f t="shared" si="1076"/>
        <v>#ERROR!</v>
      </c>
      <c r="L740" s="13" t="str">
        <f>VLOOKUP(A740,[1]Hoja1!$B$1:$F$126,5,0)</f>
        <v>#ERROR!</v>
      </c>
      <c r="M740" s="11" t="str">
        <f>VLOOKUP(A740,[1]Hoja1!$B$1:$F$126,4,0)</f>
        <v>#ERROR!</v>
      </c>
      <c r="N740" s="13"/>
      <c r="O740" s="13" t="str">
        <f t="shared" si="1077"/>
        <v>#ERROR!</v>
      </c>
      <c r="P740" s="11" t="str">
        <f t="shared" si="1078"/>
        <v>#ERROR!</v>
      </c>
      <c r="Q740" s="13" t="str">
        <f t="shared" si="1079"/>
        <v>#ERROR!</v>
      </c>
      <c r="R740" s="11"/>
      <c r="S740" s="11" t="str">
        <f t="shared" si="1080"/>
        <v>#ERROR!</v>
      </c>
    </row>
    <row r="741" ht="15.75" customHeight="1" outlineLevel="2">
      <c r="A741" s="11" t="s">
        <v>287</v>
      </c>
      <c r="B741" s="12" t="s">
        <v>48</v>
      </c>
      <c r="C741" s="11" t="s">
        <v>49</v>
      </c>
      <c r="D741" s="13">
        <v>2.474905751E7</v>
      </c>
      <c r="E741" s="13">
        <v>1306662.06</v>
      </c>
      <c r="F741" s="13">
        <f>+D741/D743</f>
        <v>0.9044540562</v>
      </c>
      <c r="G741" s="13" t="str">
        <f>VLOOKUP(A741,[1]Hoja1!$B$1:$F$126,3,0)</f>
        <v>#ERROR!</v>
      </c>
      <c r="H741" s="13" t="str">
        <f>VLOOKUP(A741,[1]Hoja1!$B$1:$F$126,2,0)</f>
        <v>#ERROR!</v>
      </c>
      <c r="I741" s="13" t="str">
        <f t="shared" si="1075"/>
        <v>#ERROR!</v>
      </c>
      <c r="J741" s="13">
        <v>0.0</v>
      </c>
      <c r="K741" s="13">
        <f t="shared" si="1076"/>
        <v>-0.4899999984</v>
      </c>
      <c r="L741" s="13" t="str">
        <f>VLOOKUP(A741,[1]Hoja1!$B$1:$F$126,5,0)</f>
        <v>#ERROR!</v>
      </c>
      <c r="M741" s="11" t="str">
        <f>VLOOKUP(A741,[1]Hoja1!$B$1:$F$126,4,0)</f>
        <v>#ERROR!</v>
      </c>
      <c r="N741" s="13"/>
      <c r="O741" s="13">
        <f t="shared" si="1077"/>
        <v>24749057.51</v>
      </c>
      <c r="P741" s="13">
        <f t="shared" si="1078"/>
        <v>24749058</v>
      </c>
      <c r="Q741" s="13">
        <f t="shared" si="1079"/>
        <v>24749057.51</v>
      </c>
      <c r="R741" s="11"/>
      <c r="S741" s="13">
        <f t="shared" si="1080"/>
        <v>24749058</v>
      </c>
    </row>
    <row r="742" ht="15.75" customHeight="1" outlineLevel="2">
      <c r="A742" s="11" t="s">
        <v>287</v>
      </c>
      <c r="B742" s="12" t="s">
        <v>82</v>
      </c>
      <c r="C742" s="11" t="s">
        <v>83</v>
      </c>
      <c r="D742" s="13">
        <v>0.0</v>
      </c>
      <c r="E742" s="13">
        <v>0.0</v>
      </c>
      <c r="F742" s="13">
        <f>+D742/D743</f>
        <v>0</v>
      </c>
      <c r="G742" s="13" t="str">
        <f>VLOOKUP(A742,[1]Hoja1!$B$1:$F$126,3,0)</f>
        <v>#ERROR!</v>
      </c>
      <c r="H742" s="13" t="str">
        <f>VLOOKUP(A742,[1]Hoja1!$B$1:$F$126,2,0)</f>
        <v>#ERROR!</v>
      </c>
      <c r="I742" s="13" t="str">
        <f t="shared" si="1075"/>
        <v>#ERROR!</v>
      </c>
      <c r="J742" s="13" t="str">
        <f>+F742*I742</f>
        <v>#ERROR!</v>
      </c>
      <c r="K742" s="13" t="str">
        <f t="shared" si="1076"/>
        <v>#ERROR!</v>
      </c>
      <c r="L742" s="13" t="str">
        <f>VLOOKUP(A742,[1]Hoja1!$B$1:$F$126,5,0)</f>
        <v>#ERROR!</v>
      </c>
      <c r="M742" s="11" t="str">
        <f>VLOOKUP(A742,[1]Hoja1!$B$1:$F$126,4,0)</f>
        <v>#ERROR!</v>
      </c>
      <c r="N742" s="13"/>
      <c r="O742" s="13" t="str">
        <f t="shared" si="1077"/>
        <v>#ERROR!</v>
      </c>
      <c r="P742" s="11" t="str">
        <f t="shared" si="1078"/>
        <v>#ERROR!</v>
      </c>
      <c r="Q742" s="13" t="str">
        <f t="shared" si="1079"/>
        <v>#ERROR!</v>
      </c>
      <c r="R742" s="11"/>
      <c r="S742" s="11" t="str">
        <f t="shared" si="1080"/>
        <v>#ERROR!</v>
      </c>
    </row>
    <row r="743" ht="15.75" customHeight="1" outlineLevel="1">
      <c r="A743" s="14" t="s">
        <v>288</v>
      </c>
      <c r="B743" s="12"/>
      <c r="C743" s="11"/>
      <c r="D743" s="13">
        <f t="shared" ref="D743:F743" si="1081">SUBTOTAL(9,D737:D742)</f>
        <v>27363532</v>
      </c>
      <c r="E743" s="13">
        <f t="shared" si="1081"/>
        <v>1444697</v>
      </c>
      <c r="F743" s="13">
        <f t="shared" si="1081"/>
        <v>1</v>
      </c>
      <c r="G743" s="13"/>
      <c r="H743" s="13"/>
      <c r="I743" s="13"/>
      <c r="J743" s="13" t="str">
        <f t="shared" ref="J743:L743" si="1082">SUBTOTAL(9,J737:J742)</f>
        <v>#ERROR!</v>
      </c>
      <c r="K743" s="13" t="str">
        <f t="shared" si="1082"/>
        <v>#ERROR!</v>
      </c>
      <c r="L743" s="13" t="str">
        <f t="shared" si="1082"/>
        <v>#ERROR!</v>
      </c>
      <c r="M743" s="11"/>
      <c r="N743" s="13"/>
      <c r="O743" s="13" t="str">
        <f t="shared" ref="O743:Q743" si="1083">SUBTOTAL(9,O737:O742)</f>
        <v>#ERROR!</v>
      </c>
      <c r="P743" s="11" t="str">
        <f t="shared" si="1083"/>
        <v>#ERROR!</v>
      </c>
      <c r="Q743" s="13" t="str">
        <f t="shared" si="1083"/>
        <v>#ERROR!</v>
      </c>
      <c r="R743" s="11"/>
      <c r="S743" s="11" t="str">
        <f>SUBTOTAL(9,S737:S742)</f>
        <v>#ERROR!</v>
      </c>
    </row>
    <row r="744" ht="15.75" customHeight="1" outlineLevel="2">
      <c r="A744" s="11" t="s">
        <v>289</v>
      </c>
      <c r="B744" s="12" t="s">
        <v>20</v>
      </c>
      <c r="C744" s="11" t="s">
        <v>21</v>
      </c>
      <c r="D744" s="13">
        <v>1.2076500192E8</v>
      </c>
      <c r="E744" s="13">
        <v>1.133664326E7</v>
      </c>
      <c r="F744" s="13">
        <f>+D744/D749</f>
        <v>0.7972874673</v>
      </c>
      <c r="G744" s="13" t="str">
        <f>VLOOKUP(A744,[1]Hoja1!$B$1:$F$126,3,0)</f>
        <v>#ERROR!</v>
      </c>
      <c r="H744" s="13" t="str">
        <f>VLOOKUP(A744,[1]Hoja1!$B$1:$F$126,2,0)</f>
        <v>#ERROR!</v>
      </c>
      <c r="I744" s="13" t="str">
        <f t="shared" ref="I744:I748" si="1084">+G744/11</f>
        <v>#ERROR!</v>
      </c>
      <c r="J744" s="13" t="str">
        <f t="shared" ref="J744:J748" si="1085">+F744*I744</f>
        <v>#ERROR!</v>
      </c>
      <c r="K744" s="13">
        <v>0.0</v>
      </c>
      <c r="L744" s="13" t="str">
        <f>VLOOKUP(A744,[1]Hoja1!$B$1:$F$126,5,0)</f>
        <v>#ERROR!</v>
      </c>
      <c r="M744" s="11" t="str">
        <f>VLOOKUP(A744,[1]Hoja1!$B$1:$F$126,4,0)</f>
        <v>#ERROR!</v>
      </c>
      <c r="N744" s="13"/>
      <c r="O744" s="13" t="str">
        <f t="shared" ref="O744:O748" si="1086">+D744-J744</f>
        <v>#ERROR!</v>
      </c>
      <c r="P744" s="11" t="str">
        <f t="shared" ref="P744:P746" si="1087">+ROUND(O744,0)</f>
        <v>#ERROR!</v>
      </c>
      <c r="Q744" s="13" t="str">
        <f t="shared" ref="Q744:Q746" si="1088">+K744+P744</f>
        <v>#ERROR!</v>
      </c>
      <c r="R744" s="11"/>
      <c r="S744" s="11" t="str">
        <f t="shared" ref="S744:S748" si="1089">+P744</f>
        <v>#ERROR!</v>
      </c>
    </row>
    <row r="745" ht="15.75" customHeight="1" outlineLevel="2">
      <c r="A745" s="11" t="s">
        <v>289</v>
      </c>
      <c r="B745" s="12" t="s">
        <v>46</v>
      </c>
      <c r="C745" s="11" t="s">
        <v>47</v>
      </c>
      <c r="D745" s="13">
        <v>3.038418646E7</v>
      </c>
      <c r="E745" s="13">
        <v>2852272.4</v>
      </c>
      <c r="F745" s="13">
        <f>+D745/D749</f>
        <v>0.2005956253</v>
      </c>
      <c r="G745" s="13" t="str">
        <f>VLOOKUP(A745,[1]Hoja1!$B$1:$F$126,3,0)</f>
        <v>#ERROR!</v>
      </c>
      <c r="H745" s="13" t="str">
        <f>VLOOKUP(A745,[1]Hoja1!$B$1:$F$126,2,0)</f>
        <v>#ERROR!</v>
      </c>
      <c r="I745" s="13" t="str">
        <f t="shared" si="1084"/>
        <v>#ERROR!</v>
      </c>
      <c r="J745" s="13" t="str">
        <f t="shared" si="1085"/>
        <v>#ERROR!</v>
      </c>
      <c r="K745" s="13">
        <v>0.0</v>
      </c>
      <c r="L745" s="13" t="str">
        <f>VLOOKUP(A745,[1]Hoja1!$B$1:$F$126,5,0)</f>
        <v>#ERROR!</v>
      </c>
      <c r="M745" s="11" t="str">
        <f>VLOOKUP(A745,[1]Hoja1!$B$1:$F$126,4,0)</f>
        <v>#ERROR!</v>
      </c>
      <c r="N745" s="13"/>
      <c r="O745" s="13" t="str">
        <f t="shared" si="1086"/>
        <v>#ERROR!</v>
      </c>
      <c r="P745" s="11" t="str">
        <f t="shared" si="1087"/>
        <v>#ERROR!</v>
      </c>
      <c r="Q745" s="13" t="str">
        <f t="shared" si="1088"/>
        <v>#ERROR!</v>
      </c>
      <c r="R745" s="11"/>
      <c r="S745" s="11" t="str">
        <f t="shared" si="1089"/>
        <v>#ERROR!</v>
      </c>
    </row>
    <row r="746" ht="15.75" customHeight="1" outlineLevel="2">
      <c r="A746" s="11" t="s">
        <v>289</v>
      </c>
      <c r="B746" s="12" t="s">
        <v>32</v>
      </c>
      <c r="C746" s="11" t="s">
        <v>33</v>
      </c>
      <c r="D746" s="13">
        <v>134198.82</v>
      </c>
      <c r="E746" s="13">
        <v>12597.72</v>
      </c>
      <c r="F746" s="13">
        <f>+D746/D749</f>
        <v>0.0008859771922</v>
      </c>
      <c r="G746" s="13" t="str">
        <f>VLOOKUP(A746,[1]Hoja1!$B$1:$F$126,3,0)</f>
        <v>#ERROR!</v>
      </c>
      <c r="H746" s="13" t="str">
        <f>VLOOKUP(A746,[1]Hoja1!$B$1:$F$126,2,0)</f>
        <v>#ERROR!</v>
      </c>
      <c r="I746" s="13" t="str">
        <f t="shared" si="1084"/>
        <v>#ERROR!</v>
      </c>
      <c r="J746" s="13" t="str">
        <f t="shared" si="1085"/>
        <v>#ERROR!</v>
      </c>
      <c r="K746" s="13">
        <v>0.0</v>
      </c>
      <c r="L746" s="13" t="str">
        <f>VLOOKUP(A746,[1]Hoja1!$B$1:$F$126,5,0)</f>
        <v>#ERROR!</v>
      </c>
      <c r="M746" s="11" t="str">
        <f>VLOOKUP(A746,[1]Hoja1!$B$1:$F$126,4,0)</f>
        <v>#ERROR!</v>
      </c>
      <c r="N746" s="13"/>
      <c r="O746" s="13" t="str">
        <f t="shared" si="1086"/>
        <v>#ERROR!</v>
      </c>
      <c r="P746" s="11" t="str">
        <f t="shared" si="1087"/>
        <v>#ERROR!</v>
      </c>
      <c r="Q746" s="13" t="str">
        <f t="shared" si="1088"/>
        <v>#ERROR!</v>
      </c>
      <c r="R746" s="11"/>
      <c r="S746" s="11" t="str">
        <f t="shared" si="1089"/>
        <v>#ERROR!</v>
      </c>
    </row>
    <row r="747" ht="15.75" customHeight="1" outlineLevel="2">
      <c r="A747" s="11" t="s">
        <v>289</v>
      </c>
      <c r="B747" s="12" t="s">
        <v>34</v>
      </c>
      <c r="C747" s="11" t="s">
        <v>35</v>
      </c>
      <c r="D747" s="13">
        <v>85384.58</v>
      </c>
      <c r="E747" s="13">
        <v>8015.36</v>
      </c>
      <c r="F747" s="13">
        <f>+D747/D749</f>
        <v>0.0005637068228</v>
      </c>
      <c r="G747" s="13" t="str">
        <f>VLOOKUP(A747,[1]Hoja1!$B$1:$F$126,3,0)</f>
        <v>#ERROR!</v>
      </c>
      <c r="H747" s="13" t="str">
        <f>VLOOKUP(A747,[1]Hoja1!$B$1:$F$126,2,0)</f>
        <v>#ERROR!</v>
      </c>
      <c r="I747" s="13" t="str">
        <f t="shared" si="1084"/>
        <v>#ERROR!</v>
      </c>
      <c r="J747" s="13" t="str">
        <f t="shared" si="1085"/>
        <v>#ERROR!</v>
      </c>
      <c r="K747" s="13">
        <v>0.0</v>
      </c>
      <c r="L747" s="13" t="str">
        <f>VLOOKUP(A747,[1]Hoja1!$B$1:$F$126,5,0)</f>
        <v>#ERROR!</v>
      </c>
      <c r="M747" s="11" t="str">
        <f>VLOOKUP(A747,[1]Hoja1!$B$1:$F$126,4,0)</f>
        <v>#ERROR!</v>
      </c>
      <c r="N747" s="13"/>
      <c r="O747" s="13" t="str">
        <f t="shared" si="1086"/>
        <v>#ERROR!</v>
      </c>
      <c r="P747" s="11"/>
      <c r="Q747" s="13" t="str">
        <f>+K747+R747</f>
        <v>#ERROR!</v>
      </c>
      <c r="R747" s="11" t="str">
        <f>+ROUND(O747,0)</f>
        <v>#ERROR!</v>
      </c>
      <c r="S747" s="11" t="str">
        <f t="shared" si="1089"/>
        <v/>
      </c>
    </row>
    <row r="748" ht="15.75" customHeight="1" outlineLevel="2">
      <c r="A748" s="11" t="s">
        <v>289</v>
      </c>
      <c r="B748" s="12" t="s">
        <v>42</v>
      </c>
      <c r="C748" s="11" t="s">
        <v>43</v>
      </c>
      <c r="D748" s="13">
        <v>101064.22</v>
      </c>
      <c r="E748" s="13">
        <v>9487.26</v>
      </c>
      <c r="F748" s="13">
        <f>+D748/D749</f>
        <v>0.0006672234068</v>
      </c>
      <c r="G748" s="13" t="str">
        <f>VLOOKUP(A748,[1]Hoja1!$B$1:$F$126,3,0)</f>
        <v>#ERROR!</v>
      </c>
      <c r="H748" s="13" t="str">
        <f>VLOOKUP(A748,[1]Hoja1!$B$1:$F$126,2,0)</f>
        <v>#ERROR!</v>
      </c>
      <c r="I748" s="13" t="str">
        <f t="shared" si="1084"/>
        <v>#ERROR!</v>
      </c>
      <c r="J748" s="13" t="str">
        <f t="shared" si="1085"/>
        <v>#ERROR!</v>
      </c>
      <c r="K748" s="13">
        <v>0.0</v>
      </c>
      <c r="L748" s="13" t="str">
        <f>VLOOKUP(A748,[1]Hoja1!$B$1:$F$126,5,0)</f>
        <v>#ERROR!</v>
      </c>
      <c r="M748" s="11" t="str">
        <f>VLOOKUP(A748,[1]Hoja1!$B$1:$F$126,4,0)</f>
        <v>#ERROR!</v>
      </c>
      <c r="N748" s="13"/>
      <c r="O748" s="13" t="str">
        <f t="shared" si="1086"/>
        <v>#ERROR!</v>
      </c>
      <c r="P748" s="11" t="str">
        <f>+ROUND(O748,0)</f>
        <v>#ERROR!</v>
      </c>
      <c r="Q748" s="13" t="str">
        <f>+K748+P748</f>
        <v>#ERROR!</v>
      </c>
      <c r="R748" s="11"/>
      <c r="S748" s="11" t="str">
        <f t="shared" si="1089"/>
        <v>#ERROR!</v>
      </c>
    </row>
    <row r="749" ht="15.75" customHeight="1" outlineLevel="1">
      <c r="A749" s="14" t="s">
        <v>290</v>
      </c>
      <c r="B749" s="12"/>
      <c r="C749" s="11"/>
      <c r="D749" s="13">
        <f t="shared" ref="D749:F749" si="1090">SUBTOTAL(9,D744:D748)</f>
        <v>151469836</v>
      </c>
      <c r="E749" s="13">
        <f t="shared" si="1090"/>
        <v>14219016</v>
      </c>
      <c r="F749" s="13">
        <f t="shared" si="1090"/>
        <v>1</v>
      </c>
      <c r="G749" s="13"/>
      <c r="H749" s="13"/>
      <c r="I749" s="13"/>
      <c r="J749" s="13" t="str">
        <f>SUBTOTAL(9,J744:J748)</f>
        <v>#ERROR!</v>
      </c>
      <c r="K749" s="13">
        <v>0.0</v>
      </c>
      <c r="L749" s="13" t="str">
        <f>SUBTOTAL(9,L744:L748)</f>
        <v>#ERROR!</v>
      </c>
      <c r="M749" s="11"/>
      <c r="N749" s="13"/>
      <c r="O749" s="13" t="str">
        <f t="shared" ref="O749:Q749" si="1091">SUBTOTAL(9,O744:O748)</f>
        <v>#ERROR!</v>
      </c>
      <c r="P749" s="11" t="str">
        <f t="shared" si="1091"/>
        <v>#ERROR!</v>
      </c>
      <c r="Q749" s="13" t="str">
        <f t="shared" si="1091"/>
        <v>#ERROR!</v>
      </c>
      <c r="R749" s="11"/>
      <c r="S749" s="11" t="str">
        <f>SUBTOTAL(9,S744:S748)</f>
        <v>#ERROR!</v>
      </c>
    </row>
    <row r="750" ht="15.75" customHeight="1" outlineLevel="2">
      <c r="A750" s="11" t="s">
        <v>291</v>
      </c>
      <c r="B750" s="12" t="s">
        <v>46</v>
      </c>
      <c r="C750" s="11" t="s">
        <v>47</v>
      </c>
      <c r="D750" s="13">
        <v>1.023327795E7</v>
      </c>
      <c r="E750" s="13">
        <v>269353.95</v>
      </c>
      <c r="F750" s="13">
        <f>+D750/D755</f>
        <v>0.07671056254</v>
      </c>
      <c r="G750" s="13" t="str">
        <f>VLOOKUP(A750,[1]Hoja1!$B$1:$F$126,3,0)</f>
        <v>#ERROR!</v>
      </c>
      <c r="H750" s="13" t="str">
        <f>VLOOKUP(A750,[1]Hoja1!$B$1:$F$126,2,0)</f>
        <v>#ERROR!</v>
      </c>
      <c r="I750" s="13" t="str">
        <f t="shared" ref="I750:I754" si="1092">+G750/11</f>
        <v>#ERROR!</v>
      </c>
      <c r="J750" s="13" t="str">
        <f t="shared" ref="J750:J754" si="1093">+F750*I750</f>
        <v>#ERROR!</v>
      </c>
      <c r="K750" s="13">
        <v>0.0</v>
      </c>
      <c r="L750" s="13" t="str">
        <f>VLOOKUP(A750,[1]Hoja1!$B$1:$F$126,5,0)</f>
        <v>#ERROR!</v>
      </c>
      <c r="M750" s="11" t="str">
        <f>VLOOKUP(A750,[1]Hoja1!$B$1:$F$126,4,0)</f>
        <v>#ERROR!</v>
      </c>
      <c r="N750" s="13"/>
      <c r="O750" s="13" t="str">
        <f t="shared" ref="O750:O754" si="1094">+D750-J750</f>
        <v>#ERROR!</v>
      </c>
      <c r="P750" s="11" t="str">
        <f t="shared" ref="P750:P751" si="1095">+ROUND(O750,0)</f>
        <v>#ERROR!</v>
      </c>
      <c r="Q750" s="13" t="str">
        <f t="shared" ref="Q750:Q751" si="1096">+K750+P750</f>
        <v>#ERROR!</v>
      </c>
      <c r="R750" s="11"/>
      <c r="S750" s="11" t="str">
        <f t="shared" ref="S750:S754" si="1097">+P750</f>
        <v>#ERROR!</v>
      </c>
    </row>
    <row r="751" ht="15.75" customHeight="1" outlineLevel="2">
      <c r="A751" s="11" t="s">
        <v>291</v>
      </c>
      <c r="B751" s="12" t="s">
        <v>32</v>
      </c>
      <c r="C751" s="11" t="s">
        <v>33</v>
      </c>
      <c r="D751" s="13">
        <v>476166.89</v>
      </c>
      <c r="E751" s="13">
        <v>12533.37</v>
      </c>
      <c r="F751" s="13">
        <f>+D751/D755</f>
        <v>0.00356943593</v>
      </c>
      <c r="G751" s="13" t="str">
        <f>VLOOKUP(A751,[1]Hoja1!$B$1:$F$126,3,0)</f>
        <v>#ERROR!</v>
      </c>
      <c r="H751" s="13" t="str">
        <f>VLOOKUP(A751,[1]Hoja1!$B$1:$F$126,2,0)</f>
        <v>#ERROR!</v>
      </c>
      <c r="I751" s="13" t="str">
        <f t="shared" si="1092"/>
        <v>#ERROR!</v>
      </c>
      <c r="J751" s="13" t="str">
        <f t="shared" si="1093"/>
        <v>#ERROR!</v>
      </c>
      <c r="K751" s="13">
        <v>0.0</v>
      </c>
      <c r="L751" s="13" t="str">
        <f>VLOOKUP(A751,[1]Hoja1!$B$1:$F$126,5,0)</f>
        <v>#ERROR!</v>
      </c>
      <c r="M751" s="11" t="str">
        <f>VLOOKUP(A751,[1]Hoja1!$B$1:$F$126,4,0)</f>
        <v>#ERROR!</v>
      </c>
      <c r="N751" s="13"/>
      <c r="O751" s="13" t="str">
        <f t="shared" si="1094"/>
        <v>#ERROR!</v>
      </c>
      <c r="P751" s="11" t="str">
        <f t="shared" si="1095"/>
        <v>#ERROR!</v>
      </c>
      <c r="Q751" s="13" t="str">
        <f t="shared" si="1096"/>
        <v>#ERROR!</v>
      </c>
      <c r="R751" s="11"/>
      <c r="S751" s="11" t="str">
        <f t="shared" si="1097"/>
        <v>#ERROR!</v>
      </c>
    </row>
    <row r="752" ht="15.75" customHeight="1" outlineLevel="2">
      <c r="A752" s="11" t="s">
        <v>291</v>
      </c>
      <c r="B752" s="12" t="s">
        <v>42</v>
      </c>
      <c r="C752" s="11" t="s">
        <v>43</v>
      </c>
      <c r="D752" s="13">
        <v>92166.21</v>
      </c>
      <c r="E752" s="13">
        <v>2425.94</v>
      </c>
      <c r="F752" s="13">
        <f>+D752/D755</f>
        <v>0.0006908951218</v>
      </c>
      <c r="G752" s="13" t="str">
        <f>VLOOKUP(A752,[1]Hoja1!$B$1:$F$126,3,0)</f>
        <v>#ERROR!</v>
      </c>
      <c r="H752" s="13" t="str">
        <f>VLOOKUP(A752,[1]Hoja1!$B$1:$F$126,2,0)</f>
        <v>#ERROR!</v>
      </c>
      <c r="I752" s="13" t="str">
        <f t="shared" si="1092"/>
        <v>#ERROR!</v>
      </c>
      <c r="J752" s="13" t="str">
        <f t="shared" si="1093"/>
        <v>#ERROR!</v>
      </c>
      <c r="K752" s="13">
        <v>0.0</v>
      </c>
      <c r="L752" s="13" t="str">
        <f>VLOOKUP(A752,[1]Hoja1!$B$1:$F$126,5,0)</f>
        <v>#ERROR!</v>
      </c>
      <c r="M752" s="11" t="str">
        <f>VLOOKUP(A752,[1]Hoja1!$B$1:$F$126,4,0)</f>
        <v>#ERROR!</v>
      </c>
      <c r="N752" s="13"/>
      <c r="O752" s="13" t="str">
        <f t="shared" si="1094"/>
        <v>#ERROR!</v>
      </c>
      <c r="P752" s="11"/>
      <c r="Q752" s="13" t="str">
        <f>+K752+R752</f>
        <v>#ERROR!</v>
      </c>
      <c r="R752" s="11" t="str">
        <f>+ROUND(O752,0)</f>
        <v>#ERROR!</v>
      </c>
      <c r="S752" s="11" t="str">
        <f t="shared" si="1097"/>
        <v/>
      </c>
    </row>
    <row r="753" ht="15.75" customHeight="1" outlineLevel="2">
      <c r="A753" s="11" t="s">
        <v>291</v>
      </c>
      <c r="B753" s="12" t="s">
        <v>76</v>
      </c>
      <c r="C753" s="11" t="s">
        <v>77</v>
      </c>
      <c r="D753" s="13">
        <v>1527108.38</v>
      </c>
      <c r="E753" s="13">
        <v>40195.59</v>
      </c>
      <c r="F753" s="13">
        <f>+D753/D755</f>
        <v>0.0114474896</v>
      </c>
      <c r="G753" s="13" t="str">
        <f>VLOOKUP(A753,[1]Hoja1!$B$1:$F$126,3,0)</f>
        <v>#ERROR!</v>
      </c>
      <c r="H753" s="13" t="str">
        <f>VLOOKUP(A753,[1]Hoja1!$B$1:$F$126,2,0)</f>
        <v>#ERROR!</v>
      </c>
      <c r="I753" s="13" t="str">
        <f t="shared" si="1092"/>
        <v>#ERROR!</v>
      </c>
      <c r="J753" s="13" t="str">
        <f t="shared" si="1093"/>
        <v>#ERROR!</v>
      </c>
      <c r="K753" s="13">
        <v>0.0</v>
      </c>
      <c r="L753" s="13" t="str">
        <f>VLOOKUP(A753,[1]Hoja1!$B$1:$F$126,5,0)</f>
        <v>#ERROR!</v>
      </c>
      <c r="M753" s="11" t="str">
        <f>VLOOKUP(A753,[1]Hoja1!$B$1:$F$126,4,0)</f>
        <v>#ERROR!</v>
      </c>
      <c r="N753" s="13"/>
      <c r="O753" s="13" t="str">
        <f t="shared" si="1094"/>
        <v>#ERROR!</v>
      </c>
      <c r="P753" s="11" t="str">
        <f t="shared" ref="P753:P754" si="1098">+ROUND(O753,0)</f>
        <v>#ERROR!</v>
      </c>
      <c r="Q753" s="13" t="str">
        <f t="shared" ref="Q753:Q754" si="1099">+K753+P753</f>
        <v>#ERROR!</v>
      </c>
      <c r="R753" s="11"/>
      <c r="S753" s="11" t="str">
        <f t="shared" si="1097"/>
        <v>#ERROR!</v>
      </c>
    </row>
    <row r="754" ht="15.75" customHeight="1" outlineLevel="2">
      <c r="A754" s="11" t="s">
        <v>291</v>
      </c>
      <c r="B754" s="12" t="s">
        <v>48</v>
      </c>
      <c r="C754" s="11" t="s">
        <v>49</v>
      </c>
      <c r="D754" s="13">
        <v>1.2107243957E8</v>
      </c>
      <c r="E754" s="13">
        <v>3186793.15</v>
      </c>
      <c r="F754" s="13">
        <f>+D754/D755</f>
        <v>0.9075816168</v>
      </c>
      <c r="G754" s="13" t="str">
        <f>VLOOKUP(A754,[1]Hoja1!$B$1:$F$126,3,0)</f>
        <v>#ERROR!</v>
      </c>
      <c r="H754" s="13" t="str">
        <f>VLOOKUP(A754,[1]Hoja1!$B$1:$F$126,2,0)</f>
        <v>#ERROR!</v>
      </c>
      <c r="I754" s="13" t="str">
        <f t="shared" si="1092"/>
        <v>#ERROR!</v>
      </c>
      <c r="J754" s="13" t="str">
        <f t="shared" si="1093"/>
        <v>#ERROR!</v>
      </c>
      <c r="K754" s="13">
        <v>0.0</v>
      </c>
      <c r="L754" s="13" t="str">
        <f>VLOOKUP(A754,[1]Hoja1!$B$1:$F$126,5,0)</f>
        <v>#ERROR!</v>
      </c>
      <c r="M754" s="11" t="str">
        <f>VLOOKUP(A754,[1]Hoja1!$B$1:$F$126,4,0)</f>
        <v>#ERROR!</v>
      </c>
      <c r="N754" s="13"/>
      <c r="O754" s="13" t="str">
        <f t="shared" si="1094"/>
        <v>#ERROR!</v>
      </c>
      <c r="P754" s="11" t="str">
        <f t="shared" si="1098"/>
        <v>#ERROR!</v>
      </c>
      <c r="Q754" s="13" t="str">
        <f t="shared" si="1099"/>
        <v>#ERROR!</v>
      </c>
      <c r="R754" s="11"/>
      <c r="S754" s="11" t="str">
        <f t="shared" si="1097"/>
        <v>#ERROR!</v>
      </c>
    </row>
    <row r="755" ht="15.75" customHeight="1" outlineLevel="1">
      <c r="A755" s="14" t="s">
        <v>292</v>
      </c>
      <c r="B755" s="12"/>
      <c r="C755" s="11"/>
      <c r="D755" s="13">
        <f t="shared" ref="D755:F755" si="1100">SUBTOTAL(9,D750:D754)</f>
        <v>133401159</v>
      </c>
      <c r="E755" s="13">
        <f t="shared" si="1100"/>
        <v>3511302</v>
      </c>
      <c r="F755" s="13">
        <f t="shared" si="1100"/>
        <v>1</v>
      </c>
      <c r="G755" s="13"/>
      <c r="H755" s="13"/>
      <c r="I755" s="13"/>
      <c r="J755" s="13" t="str">
        <f>SUBTOTAL(9,J750:J754)</f>
        <v>#ERROR!</v>
      </c>
      <c r="K755" s="13">
        <v>0.0</v>
      </c>
      <c r="L755" s="13" t="str">
        <f>SUBTOTAL(9,L750:L754)</f>
        <v>#ERROR!</v>
      </c>
      <c r="M755" s="11"/>
      <c r="N755" s="13"/>
      <c r="O755" s="13" t="str">
        <f t="shared" ref="O755:Q755" si="1101">SUBTOTAL(9,O750:O754)</f>
        <v>#ERROR!</v>
      </c>
      <c r="P755" s="11" t="str">
        <f t="shared" si="1101"/>
        <v>#ERROR!</v>
      </c>
      <c r="Q755" s="13" t="str">
        <f t="shared" si="1101"/>
        <v>#ERROR!</v>
      </c>
      <c r="R755" s="11"/>
      <c r="S755" s="11" t="str">
        <f>SUBTOTAL(9,S750:S754)</f>
        <v>#ERROR!</v>
      </c>
    </row>
    <row r="756" ht="15.75" customHeight="1" outlineLevel="2">
      <c r="A756" s="11" t="s">
        <v>293</v>
      </c>
      <c r="B756" s="12" t="s">
        <v>20</v>
      </c>
      <c r="C756" s="11" t="s">
        <v>21</v>
      </c>
      <c r="D756" s="13">
        <v>3519994.26</v>
      </c>
      <c r="E756" s="13">
        <v>1779760.4</v>
      </c>
      <c r="F756" s="13">
        <f>+D756/D763</f>
        <v>0.7472499797</v>
      </c>
      <c r="G756" s="13" t="str">
        <f>VLOOKUP(A756,[1]Hoja1!$B$1:$F$126,3,0)</f>
        <v>#ERROR!</v>
      </c>
      <c r="H756" s="13" t="str">
        <f>VLOOKUP(A756,[1]Hoja1!$B$1:$F$126,2,0)</f>
        <v>#ERROR!</v>
      </c>
      <c r="I756" s="13" t="str">
        <f t="shared" ref="I756:I762" si="1102">+G756/11</f>
        <v>#ERROR!</v>
      </c>
      <c r="J756" s="13" t="str">
        <f t="shared" ref="J756:J762" si="1103">+F756*I756</f>
        <v>#ERROR!</v>
      </c>
      <c r="K756" s="13">
        <v>0.0</v>
      </c>
      <c r="L756" s="13" t="str">
        <f>VLOOKUP(A756,[1]Hoja1!$B$1:$F$126,5,0)</f>
        <v>#ERROR!</v>
      </c>
      <c r="M756" s="11" t="str">
        <f>VLOOKUP(A756,[1]Hoja1!$B$1:$F$126,4,0)</f>
        <v>#ERROR!</v>
      </c>
      <c r="N756" s="13"/>
      <c r="O756" s="13" t="str">
        <f t="shared" ref="O756:O762" si="1104">+D756-J756</f>
        <v>#ERROR!</v>
      </c>
      <c r="P756" s="11" t="str">
        <f t="shared" ref="P756:P758" si="1105">+ROUND(O756,0)</f>
        <v>#ERROR!</v>
      </c>
      <c r="Q756" s="13" t="str">
        <f t="shared" ref="Q756:Q758" si="1106">+K756+P756</f>
        <v>#ERROR!</v>
      </c>
      <c r="R756" s="11"/>
      <c r="S756" s="11" t="str">
        <f t="shared" ref="S756:S762" si="1107">+P756</f>
        <v>#ERROR!</v>
      </c>
    </row>
    <row r="757" ht="15.75" customHeight="1" outlineLevel="2">
      <c r="A757" s="11" t="s">
        <v>293</v>
      </c>
      <c r="B757" s="12" t="s">
        <v>46</v>
      </c>
      <c r="C757" s="11" t="s">
        <v>47</v>
      </c>
      <c r="D757" s="13">
        <v>906393.18</v>
      </c>
      <c r="E757" s="13">
        <v>458285.6</v>
      </c>
      <c r="F757" s="13">
        <f>+D757/D763</f>
        <v>0.1924157358</v>
      </c>
      <c r="G757" s="13" t="str">
        <f>VLOOKUP(A757,[1]Hoja1!$B$1:$F$126,3,0)</f>
        <v>#ERROR!</v>
      </c>
      <c r="H757" s="13" t="str">
        <f>VLOOKUP(A757,[1]Hoja1!$B$1:$F$126,2,0)</f>
        <v>#ERROR!</v>
      </c>
      <c r="I757" s="13" t="str">
        <f t="shared" si="1102"/>
        <v>#ERROR!</v>
      </c>
      <c r="J757" s="13" t="str">
        <f t="shared" si="1103"/>
        <v>#ERROR!</v>
      </c>
      <c r="K757" s="13">
        <v>0.0</v>
      </c>
      <c r="L757" s="13" t="str">
        <f>VLOOKUP(A757,[1]Hoja1!$B$1:$F$126,5,0)</f>
        <v>#ERROR!</v>
      </c>
      <c r="M757" s="11" t="str">
        <f>VLOOKUP(A757,[1]Hoja1!$B$1:$F$126,4,0)</f>
        <v>#ERROR!</v>
      </c>
      <c r="N757" s="13"/>
      <c r="O757" s="13" t="str">
        <f t="shared" si="1104"/>
        <v>#ERROR!</v>
      </c>
      <c r="P757" s="11" t="str">
        <f t="shared" si="1105"/>
        <v>#ERROR!</v>
      </c>
      <c r="Q757" s="13" t="str">
        <f t="shared" si="1106"/>
        <v>#ERROR!</v>
      </c>
      <c r="R757" s="11"/>
      <c r="S757" s="11" t="str">
        <f t="shared" si="1107"/>
        <v>#ERROR!</v>
      </c>
    </row>
    <row r="758" ht="15.75" customHeight="1" outlineLevel="2">
      <c r="A758" s="11" t="s">
        <v>293</v>
      </c>
      <c r="B758" s="12" t="s">
        <v>74</v>
      </c>
      <c r="C758" s="11" t="s">
        <v>75</v>
      </c>
      <c r="D758" s="13">
        <v>238741.18</v>
      </c>
      <c r="E758" s="13">
        <v>120711.02</v>
      </c>
      <c r="F758" s="13">
        <f>+D758/D763</f>
        <v>0.05068171387</v>
      </c>
      <c r="G758" s="13" t="str">
        <f>VLOOKUP(A758,[1]Hoja1!$B$1:$F$126,3,0)</f>
        <v>#ERROR!</v>
      </c>
      <c r="H758" s="13" t="str">
        <f>VLOOKUP(A758,[1]Hoja1!$B$1:$F$126,2,0)</f>
        <v>#ERROR!</v>
      </c>
      <c r="I758" s="13" t="str">
        <f t="shared" si="1102"/>
        <v>#ERROR!</v>
      </c>
      <c r="J758" s="13" t="str">
        <f t="shared" si="1103"/>
        <v>#ERROR!</v>
      </c>
      <c r="K758" s="13">
        <v>0.0</v>
      </c>
      <c r="L758" s="13" t="str">
        <f>VLOOKUP(A758,[1]Hoja1!$B$1:$F$126,5,0)</f>
        <v>#ERROR!</v>
      </c>
      <c r="M758" s="11" t="str">
        <f>VLOOKUP(A758,[1]Hoja1!$B$1:$F$126,4,0)</f>
        <v>#ERROR!</v>
      </c>
      <c r="N758" s="13"/>
      <c r="O758" s="13" t="str">
        <f t="shared" si="1104"/>
        <v>#ERROR!</v>
      </c>
      <c r="P758" s="11" t="str">
        <f t="shared" si="1105"/>
        <v>#ERROR!</v>
      </c>
      <c r="Q758" s="13" t="str">
        <f t="shared" si="1106"/>
        <v>#ERROR!</v>
      </c>
      <c r="R758" s="11"/>
      <c r="S758" s="11" t="str">
        <f t="shared" si="1107"/>
        <v>#ERROR!</v>
      </c>
    </row>
    <row r="759" ht="15.75" customHeight="1" outlineLevel="2">
      <c r="A759" s="11" t="s">
        <v>293</v>
      </c>
      <c r="B759" s="12" t="s">
        <v>22</v>
      </c>
      <c r="C759" s="11" t="s">
        <v>23</v>
      </c>
      <c r="D759" s="13">
        <v>13959.0</v>
      </c>
      <c r="E759" s="13">
        <v>7057.87</v>
      </c>
      <c r="F759" s="13">
        <f>+D759/D763</f>
        <v>0.002963318033</v>
      </c>
      <c r="G759" s="13" t="str">
        <f>VLOOKUP(A759,[1]Hoja1!$B$1:$F$126,3,0)</f>
        <v>#ERROR!</v>
      </c>
      <c r="H759" s="13" t="str">
        <f>VLOOKUP(A759,[1]Hoja1!$B$1:$F$126,2,0)</f>
        <v>#ERROR!</v>
      </c>
      <c r="I759" s="13" t="str">
        <f t="shared" si="1102"/>
        <v>#ERROR!</v>
      </c>
      <c r="J759" s="13" t="str">
        <f t="shared" si="1103"/>
        <v>#ERROR!</v>
      </c>
      <c r="K759" s="13" t="str">
        <f>+D759-R759</f>
        <v>#ERROR!</v>
      </c>
      <c r="L759" s="13" t="str">
        <f>VLOOKUP(A759,[1]Hoja1!$B$1:$F$126,5,0)</f>
        <v>#ERROR!</v>
      </c>
      <c r="M759" s="11" t="str">
        <f>VLOOKUP(A759,[1]Hoja1!$B$1:$F$126,4,0)</f>
        <v>#ERROR!</v>
      </c>
      <c r="N759" s="13"/>
      <c r="O759" s="13" t="str">
        <f t="shared" si="1104"/>
        <v>#ERROR!</v>
      </c>
      <c r="P759" s="11"/>
      <c r="Q759" s="13" t="str">
        <f t="shared" ref="Q759:Q762" si="1108">+K759+R759</f>
        <v>#ERROR!</v>
      </c>
      <c r="R759" s="11" t="str">
        <f t="shared" ref="R759:R762" si="1109">+ROUND(O759,0)</f>
        <v>#ERROR!</v>
      </c>
      <c r="S759" s="11" t="str">
        <f t="shared" si="1107"/>
        <v/>
      </c>
    </row>
    <row r="760" ht="15.75" customHeight="1" outlineLevel="2">
      <c r="A760" s="11" t="s">
        <v>293</v>
      </c>
      <c r="B760" s="12" t="s">
        <v>32</v>
      </c>
      <c r="C760" s="11" t="s">
        <v>33</v>
      </c>
      <c r="D760" s="13">
        <v>28198.93</v>
      </c>
      <c r="E760" s="13">
        <v>14257.79</v>
      </c>
      <c r="F760" s="13">
        <f>+D760/D763</f>
        <v>0.00598627393</v>
      </c>
      <c r="G760" s="13" t="str">
        <f>VLOOKUP(A760,[1]Hoja1!$B$1:$F$126,3,0)</f>
        <v>#ERROR!</v>
      </c>
      <c r="H760" s="13" t="str">
        <f>VLOOKUP(A760,[1]Hoja1!$B$1:$F$126,2,0)</f>
        <v>#ERROR!</v>
      </c>
      <c r="I760" s="13" t="str">
        <f t="shared" si="1102"/>
        <v>#ERROR!</v>
      </c>
      <c r="J760" s="13" t="str">
        <f t="shared" si="1103"/>
        <v>#ERROR!</v>
      </c>
      <c r="K760" s="13">
        <v>0.0</v>
      </c>
      <c r="L760" s="13" t="str">
        <f>VLOOKUP(A760,[1]Hoja1!$B$1:$F$126,5,0)</f>
        <v>#ERROR!</v>
      </c>
      <c r="M760" s="11" t="str">
        <f>VLOOKUP(A760,[1]Hoja1!$B$1:$F$126,4,0)</f>
        <v>#ERROR!</v>
      </c>
      <c r="N760" s="13"/>
      <c r="O760" s="13" t="str">
        <f t="shared" si="1104"/>
        <v>#ERROR!</v>
      </c>
      <c r="P760" s="11"/>
      <c r="Q760" s="13" t="str">
        <f t="shared" si="1108"/>
        <v>#ERROR!</v>
      </c>
      <c r="R760" s="11" t="str">
        <f t="shared" si="1109"/>
        <v>#ERROR!</v>
      </c>
      <c r="S760" s="11" t="str">
        <f t="shared" si="1107"/>
        <v/>
      </c>
    </row>
    <row r="761" ht="15.75" customHeight="1" outlineLevel="2">
      <c r="A761" s="11" t="s">
        <v>293</v>
      </c>
      <c r="B761" s="12" t="s">
        <v>34</v>
      </c>
      <c r="C761" s="11" t="s">
        <v>35</v>
      </c>
      <c r="D761" s="13">
        <v>1905.87</v>
      </c>
      <c r="E761" s="13">
        <v>963.64</v>
      </c>
      <c r="F761" s="13">
        <f>+D761/D763</f>
        <v>0.0004045919435</v>
      </c>
      <c r="G761" s="13" t="str">
        <f>VLOOKUP(A761,[1]Hoja1!$B$1:$F$126,3,0)</f>
        <v>#ERROR!</v>
      </c>
      <c r="H761" s="13" t="str">
        <f>VLOOKUP(A761,[1]Hoja1!$B$1:$F$126,2,0)</f>
        <v>#ERROR!</v>
      </c>
      <c r="I761" s="13" t="str">
        <f t="shared" si="1102"/>
        <v>#ERROR!</v>
      </c>
      <c r="J761" s="13" t="str">
        <f t="shared" si="1103"/>
        <v>#ERROR!</v>
      </c>
      <c r="K761" s="13">
        <v>0.0</v>
      </c>
      <c r="L761" s="13" t="str">
        <f>VLOOKUP(A761,[1]Hoja1!$B$1:$F$126,5,0)</f>
        <v>#ERROR!</v>
      </c>
      <c r="M761" s="11" t="str">
        <f>VLOOKUP(A761,[1]Hoja1!$B$1:$F$126,4,0)</f>
        <v>#ERROR!</v>
      </c>
      <c r="N761" s="13"/>
      <c r="O761" s="13" t="str">
        <f t="shared" si="1104"/>
        <v>#ERROR!</v>
      </c>
      <c r="P761" s="11"/>
      <c r="Q761" s="13" t="str">
        <f t="shared" si="1108"/>
        <v>#ERROR!</v>
      </c>
      <c r="R761" s="11" t="str">
        <f t="shared" si="1109"/>
        <v>#ERROR!</v>
      </c>
      <c r="S761" s="11" t="str">
        <f t="shared" si="1107"/>
        <v/>
      </c>
    </row>
    <row r="762" ht="15.75" customHeight="1" outlineLevel="2">
      <c r="A762" s="11" t="s">
        <v>293</v>
      </c>
      <c r="B762" s="12" t="s">
        <v>42</v>
      </c>
      <c r="C762" s="11" t="s">
        <v>43</v>
      </c>
      <c r="D762" s="13">
        <v>1405.58</v>
      </c>
      <c r="E762" s="13">
        <v>710.68</v>
      </c>
      <c r="F762" s="13">
        <f>+D762/D763</f>
        <v>0.0002983867441</v>
      </c>
      <c r="G762" s="13" t="str">
        <f>VLOOKUP(A762,[1]Hoja1!$B$1:$F$126,3,0)</f>
        <v>#ERROR!</v>
      </c>
      <c r="H762" s="13" t="str">
        <f>VLOOKUP(A762,[1]Hoja1!$B$1:$F$126,2,0)</f>
        <v>#ERROR!</v>
      </c>
      <c r="I762" s="13" t="str">
        <f t="shared" si="1102"/>
        <v>#ERROR!</v>
      </c>
      <c r="J762" s="13" t="str">
        <f t="shared" si="1103"/>
        <v>#ERROR!</v>
      </c>
      <c r="K762" s="13">
        <v>0.0</v>
      </c>
      <c r="L762" s="13" t="str">
        <f>VLOOKUP(A762,[1]Hoja1!$B$1:$F$126,5,0)</f>
        <v>#ERROR!</v>
      </c>
      <c r="M762" s="11" t="str">
        <f>VLOOKUP(A762,[1]Hoja1!$B$1:$F$126,4,0)</f>
        <v>#ERROR!</v>
      </c>
      <c r="N762" s="13"/>
      <c r="O762" s="13" t="str">
        <f t="shared" si="1104"/>
        <v>#ERROR!</v>
      </c>
      <c r="P762" s="11"/>
      <c r="Q762" s="13" t="str">
        <f t="shared" si="1108"/>
        <v>#ERROR!</v>
      </c>
      <c r="R762" s="11" t="str">
        <f t="shared" si="1109"/>
        <v>#ERROR!</v>
      </c>
      <c r="S762" s="11" t="str">
        <f t="shared" si="1107"/>
        <v/>
      </c>
    </row>
    <row r="763" ht="15.75" customHeight="1" outlineLevel="1">
      <c r="A763" s="14" t="s">
        <v>294</v>
      </c>
      <c r="B763" s="12"/>
      <c r="C763" s="11"/>
      <c r="D763" s="13">
        <f t="shared" ref="D763:F763" si="1110">SUBTOTAL(9,D756:D762)</f>
        <v>4710598</v>
      </c>
      <c r="E763" s="13">
        <f t="shared" si="1110"/>
        <v>2381747</v>
      </c>
      <c r="F763" s="13">
        <f t="shared" si="1110"/>
        <v>1</v>
      </c>
      <c r="G763" s="13"/>
      <c r="H763" s="13"/>
      <c r="I763" s="13"/>
      <c r="J763" s="13" t="str">
        <f>SUBTOTAL(9,J756:J762)</f>
        <v>#ERROR!</v>
      </c>
      <c r="K763" s="13">
        <v>0.0</v>
      </c>
      <c r="L763" s="13" t="str">
        <f>SUBTOTAL(9,L756:L762)</f>
        <v>#ERROR!</v>
      </c>
      <c r="M763" s="11"/>
      <c r="N763" s="13"/>
      <c r="O763" s="13" t="str">
        <f t="shared" ref="O763:Q763" si="1111">SUBTOTAL(9,O756:O762)</f>
        <v>#ERROR!</v>
      </c>
      <c r="P763" s="11" t="str">
        <f t="shared" si="1111"/>
        <v>#ERROR!</v>
      </c>
      <c r="Q763" s="13" t="str">
        <f t="shared" si="1111"/>
        <v>#ERROR!</v>
      </c>
      <c r="R763" s="11"/>
      <c r="S763" s="11" t="str">
        <f>SUBTOTAL(9,S756:S762)</f>
        <v>#ERROR!</v>
      </c>
    </row>
    <row r="764" ht="15.75" customHeight="1" outlineLevel="2">
      <c r="A764" s="11" t="s">
        <v>295</v>
      </c>
      <c r="B764" s="12" t="s">
        <v>20</v>
      </c>
      <c r="C764" s="11" t="s">
        <v>21</v>
      </c>
      <c r="D764" s="13">
        <v>2.487941357E7</v>
      </c>
      <c r="E764" s="13">
        <v>3253988.18</v>
      </c>
      <c r="F764" s="13">
        <f>+D764/D769</f>
        <v>0.8056133133</v>
      </c>
      <c r="G764" s="13" t="str">
        <f>VLOOKUP(A764,[1]Hoja1!$B$1:$F$126,3,0)</f>
        <v>#ERROR!</v>
      </c>
      <c r="H764" s="13" t="str">
        <f>VLOOKUP(A764,[1]Hoja1!$B$1:$F$126,2,0)</f>
        <v>#ERROR!</v>
      </c>
      <c r="I764" s="13" t="str">
        <f t="shared" ref="I764:I768" si="1112">+G764/11</f>
        <v>#ERROR!</v>
      </c>
      <c r="J764" s="13">
        <v>0.0</v>
      </c>
      <c r="K764" s="13">
        <f t="shared" ref="K764:K765" si="1113">+D764-P764</f>
        <v>-0.4299999997</v>
      </c>
      <c r="L764" s="13" t="str">
        <f>VLOOKUP(A764,[1]Hoja1!$B$1:$F$126,5,0)</f>
        <v>#ERROR!</v>
      </c>
      <c r="M764" s="11" t="str">
        <f>VLOOKUP(A764,[1]Hoja1!$B$1:$F$126,4,0)</f>
        <v>#ERROR!</v>
      </c>
      <c r="N764" s="13"/>
      <c r="O764" s="13">
        <f t="shared" ref="O764:O768" si="1114">+D764-J764</f>
        <v>24879413.57</v>
      </c>
      <c r="P764" s="13">
        <f t="shared" ref="P764:P765" si="1115">+ROUND(O764,0)</f>
        <v>24879414</v>
      </c>
      <c r="Q764" s="13">
        <f t="shared" ref="Q764:Q765" si="1116">+K764+P764</f>
        <v>24879413.57</v>
      </c>
      <c r="R764" s="11"/>
      <c r="S764" s="13">
        <f t="shared" ref="S764:S768" si="1117">+P764</f>
        <v>24879414</v>
      </c>
    </row>
    <row r="765" ht="15.75" customHeight="1" outlineLevel="2">
      <c r="A765" s="11" t="s">
        <v>295</v>
      </c>
      <c r="B765" s="12" t="s">
        <v>46</v>
      </c>
      <c r="C765" s="11" t="s">
        <v>47</v>
      </c>
      <c r="D765" s="13">
        <v>5803269.86</v>
      </c>
      <c r="E765" s="13">
        <v>759011.92</v>
      </c>
      <c r="F765" s="13">
        <f>+D765/D769</f>
        <v>0.1879140538</v>
      </c>
      <c r="G765" s="13" t="str">
        <f>VLOOKUP(A765,[1]Hoja1!$B$1:$F$126,3,0)</f>
        <v>#ERROR!</v>
      </c>
      <c r="H765" s="13" t="str">
        <f>VLOOKUP(A765,[1]Hoja1!$B$1:$F$126,2,0)</f>
        <v>#ERROR!</v>
      </c>
      <c r="I765" s="13" t="str">
        <f t="shared" si="1112"/>
        <v>#ERROR!</v>
      </c>
      <c r="J765" s="13">
        <v>0.0</v>
      </c>
      <c r="K765" s="13">
        <f t="shared" si="1113"/>
        <v>-0.1399999997</v>
      </c>
      <c r="L765" s="13" t="str">
        <f>VLOOKUP(A765,[1]Hoja1!$B$1:$F$126,5,0)</f>
        <v>#ERROR!</v>
      </c>
      <c r="M765" s="11" t="str">
        <f>VLOOKUP(A765,[1]Hoja1!$B$1:$F$126,4,0)</f>
        <v>#ERROR!</v>
      </c>
      <c r="N765" s="13"/>
      <c r="O765" s="13">
        <f t="shared" si="1114"/>
        <v>5803269.86</v>
      </c>
      <c r="P765" s="13">
        <f t="shared" si="1115"/>
        <v>5803270</v>
      </c>
      <c r="Q765" s="13">
        <f t="shared" si="1116"/>
        <v>5803269.86</v>
      </c>
      <c r="R765" s="11"/>
      <c r="S765" s="13">
        <f t="shared" si="1117"/>
        <v>5803270</v>
      </c>
    </row>
    <row r="766" ht="15.75" customHeight="1" outlineLevel="2">
      <c r="A766" s="11" t="s">
        <v>295</v>
      </c>
      <c r="B766" s="12" t="s">
        <v>32</v>
      </c>
      <c r="C766" s="11" t="s">
        <v>33</v>
      </c>
      <c r="D766" s="13">
        <v>95264.89</v>
      </c>
      <c r="E766" s="13">
        <v>12459.73</v>
      </c>
      <c r="F766" s="13">
        <f>+D766/D769</f>
        <v>0.003084745686</v>
      </c>
      <c r="G766" s="13" t="str">
        <f>VLOOKUP(A766,[1]Hoja1!$B$1:$F$126,3,0)</f>
        <v>#ERROR!</v>
      </c>
      <c r="H766" s="13" t="str">
        <f>VLOOKUP(A766,[1]Hoja1!$B$1:$F$126,2,0)</f>
        <v>#ERROR!</v>
      </c>
      <c r="I766" s="13" t="str">
        <f t="shared" si="1112"/>
        <v>#ERROR!</v>
      </c>
      <c r="J766" s="13">
        <v>0.0</v>
      </c>
      <c r="K766" s="13">
        <f t="shared" ref="K766:K768" si="1118">+D766-R766</f>
        <v>-0.11</v>
      </c>
      <c r="L766" s="13" t="str">
        <f>VLOOKUP(A766,[1]Hoja1!$B$1:$F$126,5,0)</f>
        <v>#ERROR!</v>
      </c>
      <c r="M766" s="11" t="str">
        <f>VLOOKUP(A766,[1]Hoja1!$B$1:$F$126,4,0)</f>
        <v>#ERROR!</v>
      </c>
      <c r="N766" s="13"/>
      <c r="O766" s="13">
        <f t="shared" si="1114"/>
        <v>95264.89</v>
      </c>
      <c r="P766" s="11"/>
      <c r="Q766" s="13">
        <f t="shared" ref="Q766:Q768" si="1119">+K766+R766</f>
        <v>95264.89</v>
      </c>
      <c r="R766" s="13">
        <f t="shared" ref="R766:R768" si="1120">+ROUND(O766,0)</f>
        <v>95265</v>
      </c>
      <c r="S766" s="11" t="str">
        <f t="shared" si="1117"/>
        <v/>
      </c>
    </row>
    <row r="767" ht="15.75" customHeight="1" outlineLevel="2">
      <c r="A767" s="11" t="s">
        <v>295</v>
      </c>
      <c r="B767" s="12" t="s">
        <v>34</v>
      </c>
      <c r="C767" s="11" t="s">
        <v>35</v>
      </c>
      <c r="D767" s="13">
        <v>25491.74</v>
      </c>
      <c r="E767" s="13">
        <v>3334.08</v>
      </c>
      <c r="F767" s="13">
        <f>+D767/D769</f>
        <v>0.0008254408837</v>
      </c>
      <c r="G767" s="13" t="str">
        <f>VLOOKUP(A767,[1]Hoja1!$B$1:$F$126,3,0)</f>
        <v>#ERROR!</v>
      </c>
      <c r="H767" s="13" t="str">
        <f>VLOOKUP(A767,[1]Hoja1!$B$1:$F$126,2,0)</f>
        <v>#ERROR!</v>
      </c>
      <c r="I767" s="13" t="str">
        <f t="shared" si="1112"/>
        <v>#ERROR!</v>
      </c>
      <c r="J767" s="13">
        <v>0.0</v>
      </c>
      <c r="K767" s="13">
        <f t="shared" si="1118"/>
        <v>-0.26</v>
      </c>
      <c r="L767" s="13" t="str">
        <f>VLOOKUP(A767,[1]Hoja1!$B$1:$F$126,5,0)</f>
        <v>#ERROR!</v>
      </c>
      <c r="M767" s="11" t="str">
        <f>VLOOKUP(A767,[1]Hoja1!$B$1:$F$126,4,0)</f>
        <v>#ERROR!</v>
      </c>
      <c r="N767" s="13"/>
      <c r="O767" s="13">
        <f t="shared" si="1114"/>
        <v>25491.74</v>
      </c>
      <c r="P767" s="11"/>
      <c r="Q767" s="13">
        <f t="shared" si="1119"/>
        <v>25491.74</v>
      </c>
      <c r="R767" s="13">
        <f t="shared" si="1120"/>
        <v>25492</v>
      </c>
      <c r="S767" s="11" t="str">
        <f t="shared" si="1117"/>
        <v/>
      </c>
    </row>
    <row r="768" ht="15.75" customHeight="1" outlineLevel="2">
      <c r="A768" s="11" t="s">
        <v>295</v>
      </c>
      <c r="B768" s="12" t="s">
        <v>42</v>
      </c>
      <c r="C768" s="11" t="s">
        <v>43</v>
      </c>
      <c r="D768" s="13">
        <v>79134.94</v>
      </c>
      <c r="E768" s="13">
        <v>10350.09</v>
      </c>
      <c r="F768" s="13">
        <f>+D768/D769</f>
        <v>0.002562446299</v>
      </c>
      <c r="G768" s="13" t="str">
        <f>VLOOKUP(A768,[1]Hoja1!$B$1:$F$126,3,0)</f>
        <v>#ERROR!</v>
      </c>
      <c r="H768" s="13" t="str">
        <f>VLOOKUP(A768,[1]Hoja1!$B$1:$F$126,2,0)</f>
        <v>#ERROR!</v>
      </c>
      <c r="I768" s="13" t="str">
        <f t="shared" si="1112"/>
        <v>#ERROR!</v>
      </c>
      <c r="J768" s="13">
        <v>0.0</v>
      </c>
      <c r="K768" s="13">
        <f t="shared" si="1118"/>
        <v>-0.06</v>
      </c>
      <c r="L768" s="13" t="str">
        <f>VLOOKUP(A768,[1]Hoja1!$B$1:$F$126,5,0)</f>
        <v>#ERROR!</v>
      </c>
      <c r="M768" s="11" t="str">
        <f>VLOOKUP(A768,[1]Hoja1!$B$1:$F$126,4,0)</f>
        <v>#ERROR!</v>
      </c>
      <c r="N768" s="13"/>
      <c r="O768" s="13">
        <f t="shared" si="1114"/>
        <v>79134.94</v>
      </c>
      <c r="P768" s="11"/>
      <c r="Q768" s="13">
        <f t="shared" si="1119"/>
        <v>79134.94</v>
      </c>
      <c r="R768" s="13">
        <f t="shared" si="1120"/>
        <v>79135</v>
      </c>
      <c r="S768" s="11" t="str">
        <f t="shared" si="1117"/>
        <v/>
      </c>
    </row>
    <row r="769" ht="15.75" customHeight="1" outlineLevel="1">
      <c r="A769" s="14" t="s">
        <v>296</v>
      </c>
      <c r="B769" s="12"/>
      <c r="C769" s="11"/>
      <c r="D769" s="13">
        <f t="shared" ref="D769:F769" si="1121">SUBTOTAL(9,D764:D768)</f>
        <v>30882575</v>
      </c>
      <c r="E769" s="13">
        <f t="shared" si="1121"/>
        <v>4039144</v>
      </c>
      <c r="F769" s="13">
        <f t="shared" si="1121"/>
        <v>1</v>
      </c>
      <c r="G769" s="13"/>
      <c r="H769" s="13"/>
      <c r="I769" s="13"/>
      <c r="J769" s="13">
        <f t="shared" ref="J769:L769" si="1122">SUBTOTAL(9,J764:J768)</f>
        <v>0</v>
      </c>
      <c r="K769" s="13">
        <f t="shared" si="1122"/>
        <v>-0.9999999994</v>
      </c>
      <c r="L769" s="13" t="str">
        <f t="shared" si="1122"/>
        <v>#ERROR!</v>
      </c>
      <c r="M769" s="11"/>
      <c r="N769" s="13"/>
      <c r="O769" s="13">
        <f t="shared" ref="O769:Q769" si="1123">SUBTOTAL(9,O764:O768)</f>
        <v>30882575</v>
      </c>
      <c r="P769" s="11">
        <f t="shared" si="1123"/>
        <v>30682684</v>
      </c>
      <c r="Q769" s="13">
        <f t="shared" si="1123"/>
        <v>30882575</v>
      </c>
      <c r="R769" s="11"/>
      <c r="S769" s="11">
        <f>SUBTOTAL(9,S764:S768)</f>
        <v>30682684</v>
      </c>
    </row>
    <row r="770" ht="15.75" customHeight="1" outlineLevel="2">
      <c r="A770" s="11" t="s">
        <v>297</v>
      </c>
      <c r="B770" s="12" t="s">
        <v>20</v>
      </c>
      <c r="C770" s="11" t="s">
        <v>21</v>
      </c>
      <c r="D770" s="13">
        <v>3.039784752E7</v>
      </c>
      <c r="E770" s="13">
        <v>4206680.29</v>
      </c>
      <c r="F770" s="13">
        <f>+D770/D773</f>
        <v>0.9864885799</v>
      </c>
      <c r="G770" s="13" t="str">
        <f>VLOOKUP(A770,[1]Hoja1!$B$1:$F$126,3,0)</f>
        <v>#ERROR!</v>
      </c>
      <c r="H770" s="13" t="str">
        <f>VLOOKUP(A770,[1]Hoja1!$B$1:$F$126,2,0)</f>
        <v>#ERROR!</v>
      </c>
      <c r="I770" s="13" t="str">
        <f t="shared" ref="I770:I772" si="1124">+G770/11</f>
        <v>#ERROR!</v>
      </c>
      <c r="J770" s="13">
        <v>0.0</v>
      </c>
      <c r="K770" s="13">
        <f t="shared" ref="K770:K772" si="1125">+D770-P770</f>
        <v>-0.4800000004</v>
      </c>
      <c r="L770" s="13" t="str">
        <f>VLOOKUP(A770,[1]Hoja1!$B$1:$F$126,5,0)</f>
        <v>#ERROR!</v>
      </c>
      <c r="M770" s="11" t="str">
        <f>VLOOKUP(A770,[1]Hoja1!$B$1:$F$126,4,0)</f>
        <v>#ERROR!</v>
      </c>
      <c r="N770" s="13"/>
      <c r="O770" s="13">
        <f t="shared" ref="O770:O772" si="1126">+D770-J770</f>
        <v>30397847.52</v>
      </c>
      <c r="P770" s="13">
        <f t="shared" ref="P770:P772" si="1127">+ROUND(O770,0)</f>
        <v>30397848</v>
      </c>
      <c r="Q770" s="13">
        <f t="shared" ref="Q770:Q772" si="1128">+K770+P770</f>
        <v>30397847.52</v>
      </c>
      <c r="R770" s="11"/>
      <c r="S770" s="13">
        <f t="shared" ref="S770:S772" si="1129">+P770</f>
        <v>30397848</v>
      </c>
    </row>
    <row r="771" ht="15.75" customHeight="1" outlineLevel="2">
      <c r="A771" s="11" t="s">
        <v>297</v>
      </c>
      <c r="B771" s="12" t="s">
        <v>32</v>
      </c>
      <c r="C771" s="11" t="s">
        <v>33</v>
      </c>
      <c r="D771" s="13">
        <v>228056.17</v>
      </c>
      <c r="E771" s="13">
        <v>31560.11</v>
      </c>
      <c r="F771" s="13">
        <f>+D771/D773</f>
        <v>0.007401011112</v>
      </c>
      <c r="G771" s="13" t="str">
        <f>VLOOKUP(A771,[1]Hoja1!$B$1:$F$126,3,0)</f>
        <v>#ERROR!</v>
      </c>
      <c r="H771" s="13" t="str">
        <f>VLOOKUP(A771,[1]Hoja1!$B$1:$F$126,2,0)</f>
        <v>#ERROR!</v>
      </c>
      <c r="I771" s="13" t="str">
        <f t="shared" si="1124"/>
        <v>#ERROR!</v>
      </c>
      <c r="J771" s="13">
        <v>0.0</v>
      </c>
      <c r="K771" s="13">
        <f t="shared" si="1125"/>
        <v>0.17</v>
      </c>
      <c r="L771" s="13" t="str">
        <f>VLOOKUP(A771,[1]Hoja1!$B$1:$F$126,5,0)</f>
        <v>#ERROR!</v>
      </c>
      <c r="M771" s="11" t="str">
        <f>VLOOKUP(A771,[1]Hoja1!$B$1:$F$126,4,0)</f>
        <v>#ERROR!</v>
      </c>
      <c r="N771" s="13"/>
      <c r="O771" s="13">
        <f t="shared" si="1126"/>
        <v>228056.17</v>
      </c>
      <c r="P771" s="13">
        <f t="shared" si="1127"/>
        <v>228056</v>
      </c>
      <c r="Q771" s="13">
        <f t="shared" si="1128"/>
        <v>228056.17</v>
      </c>
      <c r="R771" s="11"/>
      <c r="S771" s="13">
        <f t="shared" si="1129"/>
        <v>228056</v>
      </c>
    </row>
    <row r="772" ht="15.75" customHeight="1" outlineLevel="2">
      <c r="A772" s="11" t="s">
        <v>297</v>
      </c>
      <c r="B772" s="12" t="s">
        <v>42</v>
      </c>
      <c r="C772" s="11" t="s">
        <v>43</v>
      </c>
      <c r="D772" s="13">
        <v>188287.31</v>
      </c>
      <c r="E772" s="13">
        <v>26056.6</v>
      </c>
      <c r="F772" s="13">
        <f>+D772/D773</f>
        <v>0.006110409</v>
      </c>
      <c r="G772" s="13" t="str">
        <f>VLOOKUP(A772,[1]Hoja1!$B$1:$F$126,3,0)</f>
        <v>#ERROR!</v>
      </c>
      <c r="H772" s="13" t="str">
        <f>VLOOKUP(A772,[1]Hoja1!$B$1:$F$126,2,0)</f>
        <v>#ERROR!</v>
      </c>
      <c r="I772" s="13" t="str">
        <f t="shared" si="1124"/>
        <v>#ERROR!</v>
      </c>
      <c r="J772" s="13">
        <v>0.0</v>
      </c>
      <c r="K772" s="13">
        <f t="shared" si="1125"/>
        <v>0.31</v>
      </c>
      <c r="L772" s="13" t="str">
        <f>VLOOKUP(A772,[1]Hoja1!$B$1:$F$126,5,0)</f>
        <v>#ERROR!</v>
      </c>
      <c r="M772" s="11" t="str">
        <f>VLOOKUP(A772,[1]Hoja1!$B$1:$F$126,4,0)</f>
        <v>#ERROR!</v>
      </c>
      <c r="N772" s="13"/>
      <c r="O772" s="13">
        <f t="shared" si="1126"/>
        <v>188287.31</v>
      </c>
      <c r="P772" s="13">
        <f t="shared" si="1127"/>
        <v>188287</v>
      </c>
      <c r="Q772" s="13">
        <f t="shared" si="1128"/>
        <v>188287.31</v>
      </c>
      <c r="R772" s="11"/>
      <c r="S772" s="13">
        <f t="shared" si="1129"/>
        <v>188287</v>
      </c>
    </row>
    <row r="773" ht="15.75" customHeight="1" outlineLevel="1">
      <c r="A773" s="14" t="s">
        <v>298</v>
      </c>
      <c r="B773" s="12"/>
      <c r="C773" s="11"/>
      <c r="D773" s="13">
        <f t="shared" ref="D773:F773" si="1130">SUBTOTAL(9,D770:D772)</f>
        <v>30814191</v>
      </c>
      <c r="E773" s="13">
        <f t="shared" si="1130"/>
        <v>4264297</v>
      </c>
      <c r="F773" s="13">
        <f t="shared" si="1130"/>
        <v>1</v>
      </c>
      <c r="G773" s="13"/>
      <c r="H773" s="13"/>
      <c r="I773" s="13"/>
      <c r="J773" s="13">
        <v>0.0</v>
      </c>
      <c r="K773" s="13">
        <f t="shared" ref="K773:L773" si="1131">SUBTOTAL(9,K770:K772)</f>
        <v>-0.0000000004365574569</v>
      </c>
      <c r="L773" s="13" t="str">
        <f t="shared" si="1131"/>
        <v>#ERROR!</v>
      </c>
      <c r="M773" s="11"/>
      <c r="N773" s="13"/>
      <c r="O773" s="13">
        <f t="shared" ref="O773:Q773" si="1132">SUBTOTAL(9,O770:O772)</f>
        <v>30814191</v>
      </c>
      <c r="P773" s="11">
        <f t="shared" si="1132"/>
        <v>30814191</v>
      </c>
      <c r="Q773" s="13">
        <f t="shared" si="1132"/>
        <v>30814191</v>
      </c>
      <c r="R773" s="11"/>
      <c r="S773" s="11">
        <f>SUBTOTAL(9,S770:S772)</f>
        <v>30814191</v>
      </c>
    </row>
    <row r="774" ht="15.75" customHeight="1" outlineLevel="2">
      <c r="A774" s="11" t="s">
        <v>299</v>
      </c>
      <c r="B774" s="12" t="s">
        <v>20</v>
      </c>
      <c r="C774" s="11" t="s">
        <v>21</v>
      </c>
      <c r="D774" s="13">
        <v>2.83109823E7</v>
      </c>
      <c r="E774" s="13">
        <v>1469658.23</v>
      </c>
      <c r="F774" s="13">
        <f>+D774/D777</f>
        <v>0.8917991378</v>
      </c>
      <c r="G774" s="13" t="str">
        <f>VLOOKUP(A774,[1]Hoja1!$B$1:$F$126,3,0)</f>
        <v>#ERROR!</v>
      </c>
      <c r="H774" s="13" t="str">
        <f>VLOOKUP(A774,[1]Hoja1!$B$1:$F$126,2,0)</f>
        <v>#ERROR!</v>
      </c>
      <c r="I774" s="13" t="str">
        <f t="shared" ref="I774:I776" si="1133">+G774/11</f>
        <v>#ERROR!</v>
      </c>
      <c r="J774" s="13" t="str">
        <f t="shared" ref="J774:J776" si="1134">+F774*I774</f>
        <v>#ERROR!</v>
      </c>
      <c r="K774" s="13">
        <v>0.0</v>
      </c>
      <c r="L774" s="13" t="str">
        <f>VLOOKUP(A774,[1]Hoja1!$B$1:$F$126,5,0)</f>
        <v>#ERROR!</v>
      </c>
      <c r="M774" s="11" t="str">
        <f>VLOOKUP(A774,[1]Hoja1!$B$1:$F$126,4,0)</f>
        <v>#ERROR!</v>
      </c>
      <c r="N774" s="13"/>
      <c r="O774" s="13" t="str">
        <f t="shared" ref="O774:O776" si="1135">+D774-J774</f>
        <v>#ERROR!</v>
      </c>
      <c r="P774" s="11" t="str">
        <f t="shared" ref="P774:P775" si="1136">+ROUND(O774,0)</f>
        <v>#ERROR!</v>
      </c>
      <c r="Q774" s="13" t="str">
        <f t="shared" ref="Q774:Q775" si="1137">+K774+P774</f>
        <v>#ERROR!</v>
      </c>
      <c r="R774" s="11"/>
      <c r="S774" s="11" t="str">
        <f t="shared" ref="S774:S776" si="1138">+P774</f>
        <v>#ERROR!</v>
      </c>
    </row>
    <row r="775" ht="15.75" customHeight="1" outlineLevel="2">
      <c r="A775" s="11" t="s">
        <v>299</v>
      </c>
      <c r="B775" s="12" t="s">
        <v>74</v>
      </c>
      <c r="C775" s="11" t="s">
        <v>75</v>
      </c>
      <c r="D775" s="13">
        <v>3424102.19</v>
      </c>
      <c r="E775" s="13">
        <v>177749.39</v>
      </c>
      <c r="F775" s="13">
        <f>+D775/D777</f>
        <v>0.1078596054</v>
      </c>
      <c r="G775" s="13" t="str">
        <f>VLOOKUP(A775,[1]Hoja1!$B$1:$F$126,3,0)</f>
        <v>#ERROR!</v>
      </c>
      <c r="H775" s="13" t="str">
        <f>VLOOKUP(A775,[1]Hoja1!$B$1:$F$126,2,0)</f>
        <v>#ERROR!</v>
      </c>
      <c r="I775" s="13" t="str">
        <f t="shared" si="1133"/>
        <v>#ERROR!</v>
      </c>
      <c r="J775" s="13" t="str">
        <f t="shared" si="1134"/>
        <v>#ERROR!</v>
      </c>
      <c r="K775" s="13">
        <v>0.0</v>
      </c>
      <c r="L775" s="13" t="str">
        <f>VLOOKUP(A775,[1]Hoja1!$B$1:$F$126,5,0)</f>
        <v>#ERROR!</v>
      </c>
      <c r="M775" s="11" t="str">
        <f>VLOOKUP(A775,[1]Hoja1!$B$1:$F$126,4,0)</f>
        <v>#ERROR!</v>
      </c>
      <c r="N775" s="13"/>
      <c r="O775" s="13" t="str">
        <f t="shared" si="1135"/>
        <v>#ERROR!</v>
      </c>
      <c r="P775" s="11" t="str">
        <f t="shared" si="1136"/>
        <v>#ERROR!</v>
      </c>
      <c r="Q775" s="13" t="str">
        <f t="shared" si="1137"/>
        <v>#ERROR!</v>
      </c>
      <c r="R775" s="11"/>
      <c r="S775" s="11" t="str">
        <f t="shared" si="1138"/>
        <v>#ERROR!</v>
      </c>
    </row>
    <row r="776" ht="15.75" customHeight="1" outlineLevel="2">
      <c r="A776" s="11" t="s">
        <v>299</v>
      </c>
      <c r="B776" s="12" t="s">
        <v>32</v>
      </c>
      <c r="C776" s="11" t="s">
        <v>33</v>
      </c>
      <c r="D776" s="13">
        <v>10833.51</v>
      </c>
      <c r="E776" s="13">
        <v>562.38</v>
      </c>
      <c r="F776" s="13">
        <f>+D776/D777</f>
        <v>0.0003412567877</v>
      </c>
      <c r="G776" s="13" t="str">
        <f>VLOOKUP(A776,[1]Hoja1!$B$1:$F$126,3,0)</f>
        <v>#ERROR!</v>
      </c>
      <c r="H776" s="13" t="str">
        <f>VLOOKUP(A776,[1]Hoja1!$B$1:$F$126,2,0)</f>
        <v>#ERROR!</v>
      </c>
      <c r="I776" s="13" t="str">
        <f t="shared" si="1133"/>
        <v>#ERROR!</v>
      </c>
      <c r="J776" s="13" t="str">
        <f t="shared" si="1134"/>
        <v>#ERROR!</v>
      </c>
      <c r="K776" s="13">
        <v>0.0</v>
      </c>
      <c r="L776" s="13" t="str">
        <f>VLOOKUP(A776,[1]Hoja1!$B$1:$F$126,5,0)</f>
        <v>#ERROR!</v>
      </c>
      <c r="M776" s="11" t="str">
        <f>VLOOKUP(A776,[1]Hoja1!$B$1:$F$126,4,0)</f>
        <v>#ERROR!</v>
      </c>
      <c r="N776" s="13"/>
      <c r="O776" s="13" t="str">
        <f t="shared" si="1135"/>
        <v>#ERROR!</v>
      </c>
      <c r="P776" s="11"/>
      <c r="Q776" s="13" t="str">
        <f>+K776+R776</f>
        <v>#ERROR!</v>
      </c>
      <c r="R776" s="11" t="str">
        <f>+ROUND(O776,0)</f>
        <v>#ERROR!</v>
      </c>
      <c r="S776" s="11" t="str">
        <f t="shared" si="1138"/>
        <v/>
      </c>
    </row>
    <row r="777" ht="15.75" customHeight="1" outlineLevel="1">
      <c r="A777" s="14" t="s">
        <v>300</v>
      </c>
      <c r="B777" s="12"/>
      <c r="C777" s="11"/>
      <c r="D777" s="13">
        <f t="shared" ref="D777:F777" si="1139">SUBTOTAL(9,D774:D776)</f>
        <v>31745918</v>
      </c>
      <c r="E777" s="13">
        <f t="shared" si="1139"/>
        <v>1647970</v>
      </c>
      <c r="F777" s="13">
        <f t="shared" si="1139"/>
        <v>1</v>
      </c>
      <c r="G777" s="13"/>
      <c r="H777" s="13"/>
      <c r="I777" s="13"/>
      <c r="J777" s="13" t="str">
        <f>SUBTOTAL(9,J774:J776)</f>
        <v>#ERROR!</v>
      </c>
      <c r="K777" s="13">
        <v>0.0</v>
      </c>
      <c r="L777" s="13" t="str">
        <f>SUBTOTAL(9,L774:L776)</f>
        <v>#ERROR!</v>
      </c>
      <c r="M777" s="11"/>
      <c r="N777" s="13"/>
      <c r="O777" s="13" t="str">
        <f t="shared" ref="O777:Q777" si="1140">SUBTOTAL(9,O774:O776)</f>
        <v>#ERROR!</v>
      </c>
      <c r="P777" s="11" t="str">
        <f t="shared" si="1140"/>
        <v>#ERROR!</v>
      </c>
      <c r="Q777" s="13" t="str">
        <f t="shared" si="1140"/>
        <v>#ERROR!</v>
      </c>
      <c r="R777" s="11"/>
      <c r="S777" s="11" t="str">
        <f>SUBTOTAL(9,S774:S776)</f>
        <v>#ERROR!</v>
      </c>
    </row>
    <row r="778" ht="15.75" customHeight="1" outlineLevel="2">
      <c r="A778" s="11" t="s">
        <v>301</v>
      </c>
      <c r="B778" s="12" t="s">
        <v>20</v>
      </c>
      <c r="C778" s="11" t="s">
        <v>21</v>
      </c>
      <c r="D778" s="13">
        <v>1.18355046E7</v>
      </c>
      <c r="E778" s="13">
        <v>1313180.24</v>
      </c>
      <c r="F778" s="13">
        <f>+D778/D782</f>
        <v>0.4060911626</v>
      </c>
      <c r="G778" s="13" t="str">
        <f>VLOOKUP(A778,[1]Hoja1!$B$1:$F$126,3,0)</f>
        <v>#ERROR!</v>
      </c>
      <c r="H778" s="13" t="str">
        <f>VLOOKUP(A778,[1]Hoja1!$B$1:$F$126,2,0)</f>
        <v>#ERROR!</v>
      </c>
      <c r="I778" s="13" t="str">
        <f t="shared" ref="I778:I781" si="1141">+G778/11</f>
        <v>#ERROR!</v>
      </c>
      <c r="J778" s="13">
        <v>0.0</v>
      </c>
      <c r="K778" s="13">
        <f t="shared" ref="K778:K779" si="1142">+D778-P778</f>
        <v>-0.4000000004</v>
      </c>
      <c r="L778" s="13" t="str">
        <f>VLOOKUP(A778,[1]Hoja1!$B$1:$F$126,5,0)</f>
        <v>#ERROR!</v>
      </c>
      <c r="M778" s="11" t="str">
        <f>VLOOKUP(A778,[1]Hoja1!$B$1:$F$126,4,0)</f>
        <v>#ERROR!</v>
      </c>
      <c r="N778" s="13"/>
      <c r="O778" s="13">
        <f t="shared" ref="O778:O781" si="1143">+D778-J778</f>
        <v>11835504.6</v>
      </c>
      <c r="P778" s="13">
        <f t="shared" ref="P778:P779" si="1144">+ROUND(O778,0)</f>
        <v>11835505</v>
      </c>
      <c r="Q778" s="13">
        <f t="shared" ref="Q778:Q779" si="1145">+K778+P778</f>
        <v>11835504.6</v>
      </c>
      <c r="R778" s="11"/>
      <c r="S778" s="13">
        <f t="shared" ref="S778:S781" si="1146">+P778</f>
        <v>11835505</v>
      </c>
    </row>
    <row r="779" ht="15.75" customHeight="1" outlineLevel="2">
      <c r="A779" s="11" t="s">
        <v>301</v>
      </c>
      <c r="B779" s="12" t="s">
        <v>46</v>
      </c>
      <c r="C779" s="11" t="s">
        <v>47</v>
      </c>
      <c r="D779" s="13">
        <v>5108145.61</v>
      </c>
      <c r="E779" s="13">
        <v>566762.14</v>
      </c>
      <c r="F779" s="13">
        <f>+D779/D782</f>
        <v>0.1752669497</v>
      </c>
      <c r="G779" s="13" t="str">
        <f>VLOOKUP(A779,[1]Hoja1!$B$1:$F$126,3,0)</f>
        <v>#ERROR!</v>
      </c>
      <c r="H779" s="13" t="str">
        <f>VLOOKUP(A779,[1]Hoja1!$B$1:$F$126,2,0)</f>
        <v>#ERROR!</v>
      </c>
      <c r="I779" s="13" t="str">
        <f t="shared" si="1141"/>
        <v>#ERROR!</v>
      </c>
      <c r="J779" s="13">
        <v>0.0</v>
      </c>
      <c r="K779" s="13">
        <f t="shared" si="1142"/>
        <v>-0.3899999997</v>
      </c>
      <c r="L779" s="13" t="str">
        <f>VLOOKUP(A779,[1]Hoja1!$B$1:$F$126,5,0)</f>
        <v>#ERROR!</v>
      </c>
      <c r="M779" s="11" t="str">
        <f>VLOOKUP(A779,[1]Hoja1!$B$1:$F$126,4,0)</f>
        <v>#ERROR!</v>
      </c>
      <c r="N779" s="13"/>
      <c r="O779" s="13">
        <f t="shared" si="1143"/>
        <v>5108145.61</v>
      </c>
      <c r="P779" s="13">
        <f t="shared" si="1144"/>
        <v>5108146</v>
      </c>
      <c r="Q779" s="13">
        <f t="shared" si="1145"/>
        <v>5108145.61</v>
      </c>
      <c r="R779" s="11"/>
      <c r="S779" s="13">
        <f t="shared" si="1146"/>
        <v>5108146</v>
      </c>
    </row>
    <row r="780" ht="15.75" customHeight="1" outlineLevel="2">
      <c r="A780" s="11" t="s">
        <v>301</v>
      </c>
      <c r="B780" s="12" t="s">
        <v>32</v>
      </c>
      <c r="C780" s="11" t="s">
        <v>33</v>
      </c>
      <c r="D780" s="13">
        <v>36093.53</v>
      </c>
      <c r="E780" s="13">
        <v>4004.67</v>
      </c>
      <c r="F780" s="13">
        <f>+D780/D782</f>
        <v>0.001238414758</v>
      </c>
      <c r="G780" s="13" t="str">
        <f>VLOOKUP(A780,[1]Hoja1!$B$1:$F$126,3,0)</f>
        <v>#ERROR!</v>
      </c>
      <c r="H780" s="13" t="str">
        <f>VLOOKUP(A780,[1]Hoja1!$B$1:$F$126,2,0)</f>
        <v>#ERROR!</v>
      </c>
      <c r="I780" s="13" t="str">
        <f t="shared" si="1141"/>
        <v>#ERROR!</v>
      </c>
      <c r="J780" s="13">
        <v>0.0</v>
      </c>
      <c r="K780" s="13">
        <f>+D780-R780</f>
        <v>-0.47</v>
      </c>
      <c r="L780" s="13" t="str">
        <f>VLOOKUP(A780,[1]Hoja1!$B$1:$F$126,5,0)</f>
        <v>#ERROR!</v>
      </c>
      <c r="M780" s="11" t="str">
        <f>VLOOKUP(A780,[1]Hoja1!$B$1:$F$126,4,0)</f>
        <v>#ERROR!</v>
      </c>
      <c r="N780" s="13"/>
      <c r="O780" s="13">
        <f t="shared" si="1143"/>
        <v>36093.53</v>
      </c>
      <c r="P780" s="11"/>
      <c r="Q780" s="13">
        <f>+K780+R780</f>
        <v>36093.53</v>
      </c>
      <c r="R780" s="13">
        <f>+ROUND(O780,0)</f>
        <v>36094</v>
      </c>
      <c r="S780" s="11" t="str">
        <f t="shared" si="1146"/>
        <v/>
      </c>
    </row>
    <row r="781" ht="15.75" customHeight="1" outlineLevel="2">
      <c r="A781" s="11" t="s">
        <v>301</v>
      </c>
      <c r="B781" s="12" t="s">
        <v>76</v>
      </c>
      <c r="C781" s="11" t="s">
        <v>77</v>
      </c>
      <c r="D781" s="13">
        <v>1.216520126E7</v>
      </c>
      <c r="E781" s="13">
        <v>1349760.95</v>
      </c>
      <c r="F781" s="13">
        <f>+D781/D782</f>
        <v>0.4174034729</v>
      </c>
      <c r="G781" s="13" t="str">
        <f>VLOOKUP(A781,[1]Hoja1!$B$1:$F$126,3,0)</f>
        <v>#ERROR!</v>
      </c>
      <c r="H781" s="13" t="str">
        <f>VLOOKUP(A781,[1]Hoja1!$B$1:$F$126,2,0)</f>
        <v>#ERROR!</v>
      </c>
      <c r="I781" s="13" t="str">
        <f t="shared" si="1141"/>
        <v>#ERROR!</v>
      </c>
      <c r="J781" s="13">
        <v>0.0</v>
      </c>
      <c r="K781" s="13">
        <f>+D781-P781</f>
        <v>0.2599999998</v>
      </c>
      <c r="L781" s="13" t="str">
        <f>VLOOKUP(A781,[1]Hoja1!$B$1:$F$126,5,0)</f>
        <v>#ERROR!</v>
      </c>
      <c r="M781" s="11" t="str">
        <f>VLOOKUP(A781,[1]Hoja1!$B$1:$F$126,4,0)</f>
        <v>#ERROR!</v>
      </c>
      <c r="N781" s="13"/>
      <c r="O781" s="13">
        <f t="shared" si="1143"/>
        <v>12165201.26</v>
      </c>
      <c r="P781" s="13">
        <f>+ROUND(O781,0)</f>
        <v>12165201</v>
      </c>
      <c r="Q781" s="13">
        <f>+K781+P781</f>
        <v>12165201.26</v>
      </c>
      <c r="R781" s="11"/>
      <c r="S781" s="13">
        <f t="shared" si="1146"/>
        <v>12165201</v>
      </c>
    </row>
    <row r="782" ht="15.75" customHeight="1" outlineLevel="1">
      <c r="A782" s="14" t="s">
        <v>302</v>
      </c>
      <c r="B782" s="12"/>
      <c r="C782" s="11"/>
      <c r="D782" s="13">
        <f t="shared" ref="D782:F782" si="1147">SUBTOTAL(9,D778:D781)</f>
        <v>29144945</v>
      </c>
      <c r="E782" s="13">
        <f t="shared" si="1147"/>
        <v>3233708</v>
      </c>
      <c r="F782" s="13">
        <f t="shared" si="1147"/>
        <v>1</v>
      </c>
      <c r="G782" s="13"/>
      <c r="H782" s="13"/>
      <c r="I782" s="13"/>
      <c r="J782" s="13">
        <v>0.0</v>
      </c>
      <c r="K782" s="13">
        <f t="shared" ref="K782:L782" si="1148">SUBTOTAL(9,K778:K781)</f>
        <v>-1</v>
      </c>
      <c r="L782" s="13" t="str">
        <f t="shared" si="1148"/>
        <v>#ERROR!</v>
      </c>
      <c r="M782" s="11"/>
      <c r="N782" s="13"/>
      <c r="O782" s="13">
        <f t="shared" ref="O782:Q782" si="1149">SUBTOTAL(9,O778:O781)</f>
        <v>29144945</v>
      </c>
      <c r="P782" s="11">
        <f t="shared" si="1149"/>
        <v>29108852</v>
      </c>
      <c r="Q782" s="13">
        <f t="shared" si="1149"/>
        <v>29144945</v>
      </c>
      <c r="R782" s="11"/>
      <c r="S782" s="11">
        <f>SUBTOTAL(9,S778:S781)</f>
        <v>29108852</v>
      </c>
    </row>
    <row r="783" ht="15.75" customHeight="1" outlineLevel="2">
      <c r="A783" s="11" t="s">
        <v>303</v>
      </c>
      <c r="B783" s="12" t="s">
        <v>20</v>
      </c>
      <c r="C783" s="11" t="s">
        <v>21</v>
      </c>
      <c r="D783" s="13">
        <v>1.2280344007E8</v>
      </c>
      <c r="E783" s="13">
        <v>2.227080966E7</v>
      </c>
      <c r="F783" s="13">
        <f>+D783/D791</f>
        <v>0.7523719597</v>
      </c>
      <c r="G783" s="13" t="str">
        <f>VLOOKUP(A783,[1]Hoja1!$B$1:$F$126,3,0)</f>
        <v>#ERROR!</v>
      </c>
      <c r="H783" s="13" t="str">
        <f>VLOOKUP(A783,[1]Hoja1!$B$1:$F$126,2,0)</f>
        <v>#ERROR!</v>
      </c>
      <c r="I783" s="13" t="str">
        <f t="shared" ref="I783:I790" si="1150">+G783/11</f>
        <v>#ERROR!</v>
      </c>
      <c r="J783" s="13">
        <v>0.0</v>
      </c>
      <c r="K783" s="13">
        <f t="shared" ref="K783:K784" si="1151">+D783-P783</f>
        <v>0.06999999285</v>
      </c>
      <c r="L783" s="13" t="str">
        <f>VLOOKUP(A783,[1]Hoja1!$B$1:$F$126,5,0)</f>
        <v>#ERROR!</v>
      </c>
      <c r="M783" s="11" t="str">
        <f>VLOOKUP(A783,[1]Hoja1!$B$1:$F$126,4,0)</f>
        <v>#ERROR!</v>
      </c>
      <c r="N783" s="13"/>
      <c r="O783" s="13">
        <f t="shared" ref="O783:O790" si="1152">+D783-J783</f>
        <v>122803440.1</v>
      </c>
      <c r="P783" s="13">
        <f t="shared" ref="P783:P784" si="1153">+ROUND(O783,0)</f>
        <v>122803440</v>
      </c>
      <c r="Q783" s="13">
        <f t="shared" ref="Q783:Q784" si="1154">+K783+P783</f>
        <v>122803440.1</v>
      </c>
      <c r="R783" s="11"/>
      <c r="S783" s="13">
        <f t="shared" ref="S783:S790" si="1155">+P783</f>
        <v>122803440</v>
      </c>
    </row>
    <row r="784" ht="15.75" customHeight="1" outlineLevel="2">
      <c r="A784" s="11" t="s">
        <v>303</v>
      </c>
      <c r="B784" s="12" t="s">
        <v>46</v>
      </c>
      <c r="C784" s="11" t="s">
        <v>47</v>
      </c>
      <c r="D784" s="13">
        <v>6226481.61</v>
      </c>
      <c r="E784" s="13">
        <v>1129193.01</v>
      </c>
      <c r="F784" s="13">
        <f>+D784/D791</f>
        <v>0.03814738551</v>
      </c>
      <c r="G784" s="13" t="str">
        <f>VLOOKUP(A784,[1]Hoja1!$B$1:$F$126,3,0)</f>
        <v>#ERROR!</v>
      </c>
      <c r="H784" s="13" t="str">
        <f>VLOOKUP(A784,[1]Hoja1!$B$1:$F$126,2,0)</f>
        <v>#ERROR!</v>
      </c>
      <c r="I784" s="13" t="str">
        <f t="shared" si="1150"/>
        <v>#ERROR!</v>
      </c>
      <c r="J784" s="13">
        <v>0.0</v>
      </c>
      <c r="K784" s="13">
        <f t="shared" si="1151"/>
        <v>-0.3899999997</v>
      </c>
      <c r="L784" s="13" t="str">
        <f>VLOOKUP(A784,[1]Hoja1!$B$1:$F$126,5,0)</f>
        <v>#ERROR!</v>
      </c>
      <c r="M784" s="11" t="str">
        <f>VLOOKUP(A784,[1]Hoja1!$B$1:$F$126,4,0)</f>
        <v>#ERROR!</v>
      </c>
      <c r="N784" s="13"/>
      <c r="O784" s="13">
        <f t="shared" si="1152"/>
        <v>6226481.61</v>
      </c>
      <c r="P784" s="13">
        <f t="shared" si="1153"/>
        <v>6226482</v>
      </c>
      <c r="Q784" s="13">
        <f t="shared" si="1154"/>
        <v>6226481.61</v>
      </c>
      <c r="R784" s="11"/>
      <c r="S784" s="13">
        <f t="shared" si="1155"/>
        <v>6226482</v>
      </c>
    </row>
    <row r="785" ht="15.75" customHeight="1" outlineLevel="2">
      <c r="A785" s="11" t="s">
        <v>303</v>
      </c>
      <c r="B785" s="12" t="s">
        <v>24</v>
      </c>
      <c r="C785" s="11" t="s">
        <v>25</v>
      </c>
      <c r="D785" s="13">
        <v>16794.41</v>
      </c>
      <c r="E785" s="13">
        <v>3045.72</v>
      </c>
      <c r="F785" s="13">
        <f>+D785/D791</f>
        <v>0.0001028932346</v>
      </c>
      <c r="G785" s="13" t="str">
        <f>VLOOKUP(A785,[1]Hoja1!$B$1:$F$126,3,0)</f>
        <v>#ERROR!</v>
      </c>
      <c r="H785" s="13" t="str">
        <f>VLOOKUP(A785,[1]Hoja1!$B$1:$F$126,2,0)</f>
        <v>#ERROR!</v>
      </c>
      <c r="I785" s="13" t="str">
        <f t="shared" si="1150"/>
        <v>#ERROR!</v>
      </c>
      <c r="J785" s="13">
        <v>0.0</v>
      </c>
      <c r="K785" s="13">
        <f>+D785-R785</f>
        <v>0.41</v>
      </c>
      <c r="L785" s="13" t="str">
        <f>VLOOKUP(A785,[1]Hoja1!$B$1:$F$126,5,0)</f>
        <v>#ERROR!</v>
      </c>
      <c r="M785" s="11" t="str">
        <f>VLOOKUP(A785,[1]Hoja1!$B$1:$F$126,4,0)</f>
        <v>#ERROR!</v>
      </c>
      <c r="N785" s="13"/>
      <c r="O785" s="13">
        <f t="shared" si="1152"/>
        <v>16794.41</v>
      </c>
      <c r="P785" s="11"/>
      <c r="Q785" s="13">
        <f>+K785+R785</f>
        <v>16794.41</v>
      </c>
      <c r="R785" s="13">
        <f>+ROUND(O785,0)</f>
        <v>16794</v>
      </c>
      <c r="S785" s="11" t="str">
        <f t="shared" si="1155"/>
        <v/>
      </c>
    </row>
    <row r="786" ht="15.75" customHeight="1" outlineLevel="2">
      <c r="A786" s="11" t="s">
        <v>303</v>
      </c>
      <c r="B786" s="12" t="s">
        <v>30</v>
      </c>
      <c r="C786" s="11" t="s">
        <v>31</v>
      </c>
      <c r="D786" s="13">
        <v>0.0</v>
      </c>
      <c r="E786" s="13">
        <v>0.0</v>
      </c>
      <c r="F786" s="13">
        <f>+D786/D791</f>
        <v>0</v>
      </c>
      <c r="G786" s="13" t="str">
        <f>VLOOKUP(A786,[1]Hoja1!$B$1:$F$126,3,0)</f>
        <v>#ERROR!</v>
      </c>
      <c r="H786" s="13" t="str">
        <f>VLOOKUP(A786,[1]Hoja1!$B$1:$F$126,2,0)</f>
        <v>#ERROR!</v>
      </c>
      <c r="I786" s="13" t="str">
        <f t="shared" si="1150"/>
        <v>#ERROR!</v>
      </c>
      <c r="J786" s="13" t="str">
        <f>+F786*I786</f>
        <v>#ERROR!</v>
      </c>
      <c r="K786" s="13" t="str">
        <f t="shared" ref="K786:K788" si="1156">+D786-P786</f>
        <v>#ERROR!</v>
      </c>
      <c r="L786" s="13" t="str">
        <f>VLOOKUP(A786,[1]Hoja1!$B$1:$F$126,5,0)</f>
        <v>#ERROR!</v>
      </c>
      <c r="M786" s="11" t="str">
        <f>VLOOKUP(A786,[1]Hoja1!$B$1:$F$126,4,0)</f>
        <v>#ERROR!</v>
      </c>
      <c r="N786" s="13"/>
      <c r="O786" s="13" t="str">
        <f t="shared" si="1152"/>
        <v>#ERROR!</v>
      </c>
      <c r="P786" s="11" t="str">
        <f t="shared" ref="P786:P788" si="1157">+ROUND(O786,0)</f>
        <v>#ERROR!</v>
      </c>
      <c r="Q786" s="13" t="str">
        <f t="shared" ref="Q786:Q788" si="1158">+K786+P786</f>
        <v>#ERROR!</v>
      </c>
      <c r="R786" s="11"/>
      <c r="S786" s="11" t="str">
        <f t="shared" si="1155"/>
        <v>#ERROR!</v>
      </c>
    </row>
    <row r="787" ht="15.75" customHeight="1" outlineLevel="2">
      <c r="A787" s="11" t="s">
        <v>303</v>
      </c>
      <c r="B787" s="12" t="s">
        <v>32</v>
      </c>
      <c r="C787" s="11" t="s">
        <v>33</v>
      </c>
      <c r="D787" s="13">
        <v>629932.02</v>
      </c>
      <c r="E787" s="13">
        <v>114240.25</v>
      </c>
      <c r="F787" s="13">
        <f>+D787/D791</f>
        <v>0.003859364103</v>
      </c>
      <c r="G787" s="13" t="str">
        <f>VLOOKUP(A787,[1]Hoja1!$B$1:$F$126,3,0)</f>
        <v>#ERROR!</v>
      </c>
      <c r="H787" s="13" t="str">
        <f>VLOOKUP(A787,[1]Hoja1!$B$1:$F$126,2,0)</f>
        <v>#ERROR!</v>
      </c>
      <c r="I787" s="13" t="str">
        <f t="shared" si="1150"/>
        <v>#ERROR!</v>
      </c>
      <c r="J787" s="13">
        <v>0.0</v>
      </c>
      <c r="K787" s="13">
        <f t="shared" si="1156"/>
        <v>0.02000000002</v>
      </c>
      <c r="L787" s="13" t="str">
        <f>VLOOKUP(A787,[1]Hoja1!$B$1:$F$126,5,0)</f>
        <v>#ERROR!</v>
      </c>
      <c r="M787" s="11" t="str">
        <f>VLOOKUP(A787,[1]Hoja1!$B$1:$F$126,4,0)</f>
        <v>#ERROR!</v>
      </c>
      <c r="N787" s="13"/>
      <c r="O787" s="13">
        <f t="shared" si="1152"/>
        <v>629932.02</v>
      </c>
      <c r="P787" s="13">
        <f t="shared" si="1157"/>
        <v>629932</v>
      </c>
      <c r="Q787" s="13">
        <f t="shared" si="1158"/>
        <v>629932.02</v>
      </c>
      <c r="R787" s="11"/>
      <c r="S787" s="13">
        <f t="shared" si="1155"/>
        <v>629932</v>
      </c>
    </row>
    <row r="788" ht="15.75" customHeight="1" outlineLevel="2">
      <c r="A788" s="11" t="s">
        <v>303</v>
      </c>
      <c r="B788" s="12" t="s">
        <v>34</v>
      </c>
      <c r="C788" s="11" t="s">
        <v>35</v>
      </c>
      <c r="D788" s="13">
        <v>364922.96</v>
      </c>
      <c r="E788" s="13">
        <v>66179.98</v>
      </c>
      <c r="F788" s="13">
        <f>+D788/D791</f>
        <v>0.002235750093</v>
      </c>
      <c r="G788" s="13" t="str">
        <f>VLOOKUP(A788,[1]Hoja1!$B$1:$F$126,3,0)</f>
        <v>#ERROR!</v>
      </c>
      <c r="H788" s="13" t="str">
        <f>VLOOKUP(A788,[1]Hoja1!$B$1:$F$126,2,0)</f>
        <v>#ERROR!</v>
      </c>
      <c r="I788" s="13" t="str">
        <f t="shared" si="1150"/>
        <v>#ERROR!</v>
      </c>
      <c r="J788" s="13">
        <v>0.0</v>
      </c>
      <c r="K788" s="13">
        <f t="shared" si="1156"/>
        <v>-0.03999999998</v>
      </c>
      <c r="L788" s="13" t="str">
        <f>VLOOKUP(A788,[1]Hoja1!$B$1:$F$126,5,0)</f>
        <v>#ERROR!</v>
      </c>
      <c r="M788" s="11" t="str">
        <f>VLOOKUP(A788,[1]Hoja1!$B$1:$F$126,4,0)</f>
        <v>#ERROR!</v>
      </c>
      <c r="N788" s="13"/>
      <c r="O788" s="13">
        <f t="shared" si="1152"/>
        <v>364922.96</v>
      </c>
      <c r="P788" s="13">
        <f t="shared" si="1157"/>
        <v>364923</v>
      </c>
      <c r="Q788" s="13">
        <f t="shared" si="1158"/>
        <v>364922.96</v>
      </c>
      <c r="R788" s="11"/>
      <c r="S788" s="13">
        <f t="shared" si="1155"/>
        <v>364923</v>
      </c>
    </row>
    <row r="789" ht="15.75" customHeight="1" outlineLevel="2">
      <c r="A789" s="11" t="s">
        <v>303</v>
      </c>
      <c r="B789" s="12" t="s">
        <v>42</v>
      </c>
      <c r="C789" s="11" t="s">
        <v>43</v>
      </c>
      <c r="D789" s="13">
        <v>97393.25</v>
      </c>
      <c r="E789" s="13">
        <v>17662.59</v>
      </c>
      <c r="F789" s="13">
        <f>+D789/D791</f>
        <v>0.000596692978</v>
      </c>
      <c r="G789" s="13" t="str">
        <f>VLOOKUP(A789,[1]Hoja1!$B$1:$F$126,3,0)</f>
        <v>#ERROR!</v>
      </c>
      <c r="H789" s="13" t="str">
        <f>VLOOKUP(A789,[1]Hoja1!$B$1:$F$126,2,0)</f>
        <v>#ERROR!</v>
      </c>
      <c r="I789" s="13" t="str">
        <f t="shared" si="1150"/>
        <v>#ERROR!</v>
      </c>
      <c r="J789" s="13">
        <v>0.0</v>
      </c>
      <c r="K789" s="13">
        <f>+D789-R789</f>
        <v>0.25</v>
      </c>
      <c r="L789" s="13" t="str">
        <f>VLOOKUP(A789,[1]Hoja1!$B$1:$F$126,5,0)</f>
        <v>#ERROR!</v>
      </c>
      <c r="M789" s="11" t="str">
        <f>VLOOKUP(A789,[1]Hoja1!$B$1:$F$126,4,0)</f>
        <v>#ERROR!</v>
      </c>
      <c r="N789" s="13"/>
      <c r="O789" s="13">
        <f t="shared" si="1152"/>
        <v>97393.25</v>
      </c>
      <c r="P789" s="11"/>
      <c r="Q789" s="13">
        <f>+K789+R789</f>
        <v>97393.25</v>
      </c>
      <c r="R789" s="13">
        <f>+ROUND(O789,0)</f>
        <v>97393</v>
      </c>
      <c r="S789" s="11" t="str">
        <f t="shared" si="1155"/>
        <v/>
      </c>
    </row>
    <row r="790" ht="15.75" customHeight="1" outlineLevel="2">
      <c r="A790" s="11" t="s">
        <v>303</v>
      </c>
      <c r="B790" s="12" t="s">
        <v>48</v>
      </c>
      <c r="C790" s="11" t="s">
        <v>49</v>
      </c>
      <c r="D790" s="13">
        <v>3.308274868E7</v>
      </c>
      <c r="E790" s="13">
        <v>5999665.79</v>
      </c>
      <c r="F790" s="13">
        <f>+D790/D791</f>
        <v>0.2026859544</v>
      </c>
      <c r="G790" s="13" t="str">
        <f>VLOOKUP(A790,[1]Hoja1!$B$1:$F$126,3,0)</f>
        <v>#ERROR!</v>
      </c>
      <c r="H790" s="13" t="str">
        <f>VLOOKUP(A790,[1]Hoja1!$B$1:$F$126,2,0)</f>
        <v>#ERROR!</v>
      </c>
      <c r="I790" s="13" t="str">
        <f t="shared" si="1150"/>
        <v>#ERROR!</v>
      </c>
      <c r="J790" s="13">
        <v>0.0</v>
      </c>
      <c r="K790" s="13">
        <f>+D790-P790</f>
        <v>-0.3200000003</v>
      </c>
      <c r="L790" s="13" t="str">
        <f>VLOOKUP(A790,[1]Hoja1!$B$1:$F$126,5,0)</f>
        <v>#ERROR!</v>
      </c>
      <c r="M790" s="11" t="str">
        <f>VLOOKUP(A790,[1]Hoja1!$B$1:$F$126,4,0)</f>
        <v>#ERROR!</v>
      </c>
      <c r="N790" s="13"/>
      <c r="O790" s="13">
        <f t="shared" si="1152"/>
        <v>33082748.68</v>
      </c>
      <c r="P790" s="13">
        <f>+ROUND(O790,0)</f>
        <v>33082749</v>
      </c>
      <c r="Q790" s="13">
        <f>+K790+P790</f>
        <v>33082748.68</v>
      </c>
      <c r="R790" s="11"/>
      <c r="S790" s="13">
        <f t="shared" si="1155"/>
        <v>33082749</v>
      </c>
    </row>
    <row r="791" ht="15.75" customHeight="1" outlineLevel="1">
      <c r="A791" s="14" t="s">
        <v>304</v>
      </c>
      <c r="B791" s="12"/>
      <c r="C791" s="11"/>
      <c r="D791" s="13">
        <f t="shared" ref="D791:F791" si="1159">SUBTOTAL(9,D783:D790)</f>
        <v>163221713</v>
      </c>
      <c r="E791" s="13">
        <f t="shared" si="1159"/>
        <v>29600797</v>
      </c>
      <c r="F791" s="13">
        <f t="shared" si="1159"/>
        <v>1</v>
      </c>
      <c r="G791" s="13"/>
      <c r="H791" s="13"/>
      <c r="I791" s="13"/>
      <c r="J791" s="13" t="str">
        <f t="shared" ref="J791:L791" si="1160">SUBTOTAL(9,J783:J790)</f>
        <v>#ERROR!</v>
      </c>
      <c r="K791" s="13" t="str">
        <f t="shared" si="1160"/>
        <v>#ERROR!</v>
      </c>
      <c r="L791" s="13" t="str">
        <f t="shared" si="1160"/>
        <v>#ERROR!</v>
      </c>
      <c r="M791" s="11"/>
      <c r="N791" s="13"/>
      <c r="O791" s="13" t="str">
        <f t="shared" ref="O791:Q791" si="1161">SUBTOTAL(9,O783:O790)</f>
        <v>#ERROR!</v>
      </c>
      <c r="P791" s="11" t="str">
        <f t="shared" si="1161"/>
        <v>#ERROR!</v>
      </c>
      <c r="Q791" s="13" t="str">
        <f t="shared" si="1161"/>
        <v>#ERROR!</v>
      </c>
      <c r="R791" s="11"/>
      <c r="S791" s="11" t="str">
        <f>SUBTOTAL(9,S783:S790)</f>
        <v>#ERROR!</v>
      </c>
    </row>
    <row r="792" ht="15.75" customHeight="1" outlineLevel="2">
      <c r="A792" s="11" t="s">
        <v>305</v>
      </c>
      <c r="B792" s="12" t="s">
        <v>20</v>
      </c>
      <c r="C792" s="11" t="s">
        <v>21</v>
      </c>
      <c r="D792" s="13">
        <v>6.644347371E7</v>
      </c>
      <c r="E792" s="13">
        <v>3631304.83</v>
      </c>
      <c r="F792" s="13">
        <f>+D792/D797</f>
        <v>0.4872474038</v>
      </c>
      <c r="G792" s="13" t="str">
        <f>VLOOKUP(A792,[1]Hoja1!$B$1:$F$126,3,0)</f>
        <v>#ERROR!</v>
      </c>
      <c r="H792" s="13" t="str">
        <f>VLOOKUP(A792,[1]Hoja1!$B$1:$F$126,2,0)</f>
        <v>#ERROR!</v>
      </c>
      <c r="I792" s="13" t="str">
        <f t="shared" ref="I792:I796" si="1162">+G792/11</f>
        <v>#ERROR!</v>
      </c>
      <c r="J792" s="13" t="str">
        <f t="shared" ref="J792:J796" si="1163">+F792*I792</f>
        <v>#ERROR!</v>
      </c>
      <c r="K792" s="13">
        <v>0.0</v>
      </c>
      <c r="L792" s="13" t="str">
        <f>VLOOKUP(A792,[1]Hoja1!$B$1:$F$126,5,0)</f>
        <v>#ERROR!</v>
      </c>
      <c r="M792" s="11" t="str">
        <f>VLOOKUP(A792,[1]Hoja1!$B$1:$F$126,4,0)</f>
        <v>#ERROR!</v>
      </c>
      <c r="N792" s="13"/>
      <c r="O792" s="13" t="str">
        <f t="shared" ref="O792:O796" si="1164">+D792-J792</f>
        <v>#ERROR!</v>
      </c>
      <c r="P792" s="11" t="str">
        <f t="shared" ref="P792:P796" si="1165">+ROUND(O792,0)</f>
        <v>#ERROR!</v>
      </c>
      <c r="Q792" s="13" t="str">
        <f t="shared" ref="Q792:Q796" si="1166">+K792+P792</f>
        <v>#ERROR!</v>
      </c>
      <c r="R792" s="11"/>
      <c r="S792" s="11" t="str">
        <f t="shared" ref="S792:S796" si="1167">+P792</f>
        <v>#ERROR!</v>
      </c>
    </row>
    <row r="793" ht="15.75" customHeight="1" outlineLevel="2">
      <c r="A793" s="11" t="s">
        <v>305</v>
      </c>
      <c r="B793" s="12" t="s">
        <v>46</v>
      </c>
      <c r="C793" s="11" t="s">
        <v>47</v>
      </c>
      <c r="D793" s="13">
        <v>3.014862694E7</v>
      </c>
      <c r="E793" s="13">
        <v>1647699.14</v>
      </c>
      <c r="F793" s="13">
        <f>+D793/D797</f>
        <v>0.2210877816</v>
      </c>
      <c r="G793" s="13" t="str">
        <f>VLOOKUP(A793,[1]Hoja1!$B$1:$F$126,3,0)</f>
        <v>#ERROR!</v>
      </c>
      <c r="H793" s="13" t="str">
        <f>VLOOKUP(A793,[1]Hoja1!$B$1:$F$126,2,0)</f>
        <v>#ERROR!</v>
      </c>
      <c r="I793" s="13" t="str">
        <f t="shared" si="1162"/>
        <v>#ERROR!</v>
      </c>
      <c r="J793" s="13" t="str">
        <f t="shared" si="1163"/>
        <v>#ERROR!</v>
      </c>
      <c r="K793" s="13">
        <v>0.0</v>
      </c>
      <c r="L793" s="13" t="str">
        <f>VLOOKUP(A793,[1]Hoja1!$B$1:$F$126,5,0)</f>
        <v>#ERROR!</v>
      </c>
      <c r="M793" s="11" t="str">
        <f>VLOOKUP(A793,[1]Hoja1!$B$1:$F$126,4,0)</f>
        <v>#ERROR!</v>
      </c>
      <c r="N793" s="13"/>
      <c r="O793" s="13" t="str">
        <f t="shared" si="1164"/>
        <v>#ERROR!</v>
      </c>
      <c r="P793" s="11" t="str">
        <f t="shared" si="1165"/>
        <v>#ERROR!</v>
      </c>
      <c r="Q793" s="13" t="str">
        <f t="shared" si="1166"/>
        <v>#ERROR!</v>
      </c>
      <c r="R793" s="11"/>
      <c r="S793" s="11" t="str">
        <f t="shared" si="1167"/>
        <v>#ERROR!</v>
      </c>
    </row>
    <row r="794" ht="15.75" customHeight="1" outlineLevel="2">
      <c r="A794" s="11" t="s">
        <v>305</v>
      </c>
      <c r="B794" s="12" t="s">
        <v>32</v>
      </c>
      <c r="C794" s="11" t="s">
        <v>33</v>
      </c>
      <c r="D794" s="13">
        <v>306600.22</v>
      </c>
      <c r="E794" s="13">
        <v>16756.48</v>
      </c>
      <c r="F794" s="13">
        <f>+D794/D797</f>
        <v>0.002248379756</v>
      </c>
      <c r="G794" s="13" t="str">
        <f>VLOOKUP(A794,[1]Hoja1!$B$1:$F$126,3,0)</f>
        <v>#ERROR!</v>
      </c>
      <c r="H794" s="13" t="str">
        <f>VLOOKUP(A794,[1]Hoja1!$B$1:$F$126,2,0)</f>
        <v>#ERROR!</v>
      </c>
      <c r="I794" s="13" t="str">
        <f t="shared" si="1162"/>
        <v>#ERROR!</v>
      </c>
      <c r="J794" s="13" t="str">
        <f t="shared" si="1163"/>
        <v>#ERROR!</v>
      </c>
      <c r="K794" s="13">
        <v>0.0</v>
      </c>
      <c r="L794" s="13" t="str">
        <f>VLOOKUP(A794,[1]Hoja1!$B$1:$F$126,5,0)</f>
        <v>#ERROR!</v>
      </c>
      <c r="M794" s="11" t="str">
        <f>VLOOKUP(A794,[1]Hoja1!$B$1:$F$126,4,0)</f>
        <v>#ERROR!</v>
      </c>
      <c r="N794" s="13"/>
      <c r="O794" s="13" t="str">
        <f t="shared" si="1164"/>
        <v>#ERROR!</v>
      </c>
      <c r="P794" s="11" t="str">
        <f t="shared" si="1165"/>
        <v>#ERROR!</v>
      </c>
      <c r="Q794" s="13" t="str">
        <f t="shared" si="1166"/>
        <v>#ERROR!</v>
      </c>
      <c r="R794" s="11"/>
      <c r="S794" s="11" t="str">
        <f t="shared" si="1167"/>
        <v>#ERROR!</v>
      </c>
    </row>
    <row r="795" ht="15.75" customHeight="1" outlineLevel="2">
      <c r="A795" s="11" t="s">
        <v>305</v>
      </c>
      <c r="B795" s="12" t="s">
        <v>42</v>
      </c>
      <c r="C795" s="11" t="s">
        <v>43</v>
      </c>
      <c r="D795" s="13">
        <v>196380.3</v>
      </c>
      <c r="E795" s="13">
        <v>10732.68</v>
      </c>
      <c r="F795" s="13">
        <f>+D795/D797</f>
        <v>0.0014401082</v>
      </c>
      <c r="G795" s="13" t="str">
        <f>VLOOKUP(A795,[1]Hoja1!$B$1:$F$126,3,0)</f>
        <v>#ERROR!</v>
      </c>
      <c r="H795" s="13" t="str">
        <f>VLOOKUP(A795,[1]Hoja1!$B$1:$F$126,2,0)</f>
        <v>#ERROR!</v>
      </c>
      <c r="I795" s="13" t="str">
        <f t="shared" si="1162"/>
        <v>#ERROR!</v>
      </c>
      <c r="J795" s="13" t="str">
        <f t="shared" si="1163"/>
        <v>#ERROR!</v>
      </c>
      <c r="K795" s="13">
        <v>0.0</v>
      </c>
      <c r="L795" s="13" t="str">
        <f>VLOOKUP(A795,[1]Hoja1!$B$1:$F$126,5,0)</f>
        <v>#ERROR!</v>
      </c>
      <c r="M795" s="11" t="str">
        <f>VLOOKUP(A795,[1]Hoja1!$B$1:$F$126,4,0)</f>
        <v>#ERROR!</v>
      </c>
      <c r="N795" s="13"/>
      <c r="O795" s="13" t="str">
        <f t="shared" si="1164"/>
        <v>#ERROR!</v>
      </c>
      <c r="P795" s="11" t="str">
        <f t="shared" si="1165"/>
        <v>#ERROR!</v>
      </c>
      <c r="Q795" s="13" t="str">
        <f t="shared" si="1166"/>
        <v>#ERROR!</v>
      </c>
      <c r="R795" s="11"/>
      <c r="S795" s="11" t="str">
        <f t="shared" si="1167"/>
        <v>#ERROR!</v>
      </c>
    </row>
    <row r="796" ht="15.75" customHeight="1" outlineLevel="2">
      <c r="A796" s="11" t="s">
        <v>305</v>
      </c>
      <c r="B796" s="12" t="s">
        <v>48</v>
      </c>
      <c r="C796" s="11" t="s">
        <v>49</v>
      </c>
      <c r="D796" s="13">
        <v>3.926988083E7</v>
      </c>
      <c r="E796" s="13">
        <v>2146198.87</v>
      </c>
      <c r="F796" s="13">
        <f>+D796/D797</f>
        <v>0.2879763266</v>
      </c>
      <c r="G796" s="13" t="str">
        <f>VLOOKUP(A796,[1]Hoja1!$B$1:$F$126,3,0)</f>
        <v>#ERROR!</v>
      </c>
      <c r="H796" s="13" t="str">
        <f>VLOOKUP(A796,[1]Hoja1!$B$1:$F$126,2,0)</f>
        <v>#ERROR!</v>
      </c>
      <c r="I796" s="13" t="str">
        <f t="shared" si="1162"/>
        <v>#ERROR!</v>
      </c>
      <c r="J796" s="13" t="str">
        <f t="shared" si="1163"/>
        <v>#ERROR!</v>
      </c>
      <c r="K796" s="13">
        <v>0.0</v>
      </c>
      <c r="L796" s="13" t="str">
        <f>VLOOKUP(A796,[1]Hoja1!$B$1:$F$126,5,0)</f>
        <v>#ERROR!</v>
      </c>
      <c r="M796" s="11" t="str">
        <f>VLOOKUP(A796,[1]Hoja1!$B$1:$F$126,4,0)</f>
        <v>#ERROR!</v>
      </c>
      <c r="N796" s="13"/>
      <c r="O796" s="13" t="str">
        <f t="shared" si="1164"/>
        <v>#ERROR!</v>
      </c>
      <c r="P796" s="11" t="str">
        <f t="shared" si="1165"/>
        <v>#ERROR!</v>
      </c>
      <c r="Q796" s="13" t="str">
        <f t="shared" si="1166"/>
        <v>#ERROR!</v>
      </c>
      <c r="R796" s="11"/>
      <c r="S796" s="11" t="str">
        <f t="shared" si="1167"/>
        <v>#ERROR!</v>
      </c>
    </row>
    <row r="797" ht="15.75" customHeight="1" outlineLevel="1">
      <c r="A797" s="14" t="s">
        <v>306</v>
      </c>
      <c r="B797" s="12"/>
      <c r="C797" s="11"/>
      <c r="D797" s="13">
        <f t="shared" ref="D797:F797" si="1168">SUBTOTAL(9,D792:D796)</f>
        <v>136364962</v>
      </c>
      <c r="E797" s="13">
        <f t="shared" si="1168"/>
        <v>7452692</v>
      </c>
      <c r="F797" s="13">
        <f t="shared" si="1168"/>
        <v>1</v>
      </c>
      <c r="G797" s="13"/>
      <c r="H797" s="13"/>
      <c r="I797" s="13"/>
      <c r="J797" s="13" t="str">
        <f>SUBTOTAL(9,J792:J796)</f>
        <v>#ERROR!</v>
      </c>
      <c r="K797" s="13">
        <v>0.0</v>
      </c>
      <c r="L797" s="13" t="str">
        <f>SUBTOTAL(9,L792:L796)</f>
        <v>#ERROR!</v>
      </c>
      <c r="M797" s="11"/>
      <c r="N797" s="13"/>
      <c r="O797" s="13" t="str">
        <f t="shared" ref="O797:Q797" si="1169">SUBTOTAL(9,O792:O796)</f>
        <v>#ERROR!</v>
      </c>
      <c r="P797" s="11" t="str">
        <f t="shared" si="1169"/>
        <v>#ERROR!</v>
      </c>
      <c r="Q797" s="13" t="str">
        <f t="shared" si="1169"/>
        <v>#ERROR!</v>
      </c>
      <c r="R797" s="11"/>
      <c r="S797" s="11" t="str">
        <f>SUBTOTAL(9,S792:S796)</f>
        <v>#ERROR!</v>
      </c>
    </row>
    <row r="798" ht="15.75" customHeight="1" outlineLevel="2">
      <c r="A798" s="11" t="s">
        <v>307</v>
      </c>
      <c r="B798" s="12" t="s">
        <v>20</v>
      </c>
      <c r="C798" s="11" t="s">
        <v>21</v>
      </c>
      <c r="D798" s="13">
        <v>1.308804243E7</v>
      </c>
      <c r="E798" s="13">
        <v>1304067.41</v>
      </c>
      <c r="F798" s="13">
        <f>+D798/D804</f>
        <v>0.4836363613</v>
      </c>
      <c r="G798" s="13" t="str">
        <f>VLOOKUP(A798,[1]Hoja1!$B$1:$F$126,3,0)</f>
        <v>#ERROR!</v>
      </c>
      <c r="H798" s="13" t="str">
        <f>VLOOKUP(A798,[1]Hoja1!$B$1:$F$126,2,0)</f>
        <v>#ERROR!</v>
      </c>
      <c r="I798" s="13" t="str">
        <f t="shared" ref="I798:I803" si="1170">+G798/11</f>
        <v>#ERROR!</v>
      </c>
      <c r="J798" s="13" t="str">
        <f t="shared" ref="J798:J803" si="1171">+F798*I798</f>
        <v>#ERROR!</v>
      </c>
      <c r="K798" s="13">
        <v>0.0</v>
      </c>
      <c r="L798" s="13" t="str">
        <f>VLOOKUP(A798,[1]Hoja1!$B$1:$F$126,5,0)</f>
        <v>#ERROR!</v>
      </c>
      <c r="M798" s="11" t="str">
        <f>VLOOKUP(A798,[1]Hoja1!$B$1:$F$126,4,0)</f>
        <v>#ERROR!</v>
      </c>
      <c r="N798" s="13"/>
      <c r="O798" s="13" t="str">
        <f t="shared" ref="O798:O803" si="1172">+D798-J798</f>
        <v>#ERROR!</v>
      </c>
      <c r="P798" s="11" t="str">
        <f t="shared" ref="P798:P799" si="1173">+ROUND(O798,0)</f>
        <v>#ERROR!</v>
      </c>
      <c r="Q798" s="13" t="str">
        <f t="shared" ref="Q798:Q799" si="1174">+K798+P798</f>
        <v>#ERROR!</v>
      </c>
      <c r="R798" s="11"/>
      <c r="S798" s="11" t="str">
        <f t="shared" ref="S798:S803" si="1175">+P798</f>
        <v>#ERROR!</v>
      </c>
    </row>
    <row r="799" ht="15.75" customHeight="1" outlineLevel="2">
      <c r="A799" s="11" t="s">
        <v>307</v>
      </c>
      <c r="B799" s="12" t="s">
        <v>46</v>
      </c>
      <c r="C799" s="11" t="s">
        <v>47</v>
      </c>
      <c r="D799" s="13">
        <v>1.380842166E7</v>
      </c>
      <c r="E799" s="13">
        <v>1375844.62</v>
      </c>
      <c r="F799" s="13">
        <f>+D799/D804</f>
        <v>0.5102562008</v>
      </c>
      <c r="G799" s="13" t="str">
        <f>VLOOKUP(A799,[1]Hoja1!$B$1:$F$126,3,0)</f>
        <v>#ERROR!</v>
      </c>
      <c r="H799" s="13" t="str">
        <f>VLOOKUP(A799,[1]Hoja1!$B$1:$F$126,2,0)</f>
        <v>#ERROR!</v>
      </c>
      <c r="I799" s="13" t="str">
        <f t="shared" si="1170"/>
        <v>#ERROR!</v>
      </c>
      <c r="J799" s="13" t="str">
        <f t="shared" si="1171"/>
        <v>#ERROR!</v>
      </c>
      <c r="K799" s="13">
        <v>0.0</v>
      </c>
      <c r="L799" s="13" t="str">
        <f>VLOOKUP(A799,[1]Hoja1!$B$1:$F$126,5,0)</f>
        <v>#ERROR!</v>
      </c>
      <c r="M799" s="11" t="str">
        <f>VLOOKUP(A799,[1]Hoja1!$B$1:$F$126,4,0)</f>
        <v>#ERROR!</v>
      </c>
      <c r="N799" s="13"/>
      <c r="O799" s="13" t="str">
        <f t="shared" si="1172"/>
        <v>#ERROR!</v>
      </c>
      <c r="P799" s="11" t="str">
        <f t="shared" si="1173"/>
        <v>#ERROR!</v>
      </c>
      <c r="Q799" s="13" t="str">
        <f t="shared" si="1174"/>
        <v>#ERROR!</v>
      </c>
      <c r="R799" s="11"/>
      <c r="S799" s="11" t="str">
        <f t="shared" si="1175"/>
        <v>#ERROR!</v>
      </c>
    </row>
    <row r="800" ht="15.75" customHeight="1" outlineLevel="2">
      <c r="A800" s="11" t="s">
        <v>307</v>
      </c>
      <c r="B800" s="12" t="s">
        <v>32</v>
      </c>
      <c r="C800" s="11" t="s">
        <v>33</v>
      </c>
      <c r="D800" s="13">
        <v>35816.0</v>
      </c>
      <c r="E800" s="13">
        <v>3568.64</v>
      </c>
      <c r="F800" s="13">
        <f>+D800/D804</f>
        <v>0.001323492035</v>
      </c>
      <c r="G800" s="13" t="str">
        <f>VLOOKUP(A800,[1]Hoja1!$B$1:$F$126,3,0)</f>
        <v>#ERROR!</v>
      </c>
      <c r="H800" s="13" t="str">
        <f>VLOOKUP(A800,[1]Hoja1!$B$1:$F$126,2,0)</f>
        <v>#ERROR!</v>
      </c>
      <c r="I800" s="13" t="str">
        <f t="shared" si="1170"/>
        <v>#ERROR!</v>
      </c>
      <c r="J800" s="13" t="str">
        <f t="shared" si="1171"/>
        <v>#ERROR!</v>
      </c>
      <c r="K800" s="13" t="str">
        <f>+D800-R800</f>
        <v>#ERROR!</v>
      </c>
      <c r="L800" s="13" t="str">
        <f>VLOOKUP(A800,[1]Hoja1!$B$1:$F$126,5,0)</f>
        <v>#ERROR!</v>
      </c>
      <c r="M800" s="11" t="str">
        <f>VLOOKUP(A800,[1]Hoja1!$B$1:$F$126,4,0)</f>
        <v>#ERROR!</v>
      </c>
      <c r="N800" s="13"/>
      <c r="O800" s="13" t="str">
        <f t="shared" si="1172"/>
        <v>#ERROR!</v>
      </c>
      <c r="P800" s="11"/>
      <c r="Q800" s="13" t="str">
        <f t="shared" ref="Q800:Q803" si="1176">+K800+R800</f>
        <v>#ERROR!</v>
      </c>
      <c r="R800" s="11" t="str">
        <f t="shared" ref="R800:R803" si="1177">+ROUND(O800,0)</f>
        <v>#ERROR!</v>
      </c>
      <c r="S800" s="11" t="str">
        <f t="shared" si="1175"/>
        <v/>
      </c>
    </row>
    <row r="801" ht="15.75" customHeight="1" outlineLevel="2">
      <c r="A801" s="11" t="s">
        <v>307</v>
      </c>
      <c r="B801" s="12" t="s">
        <v>34</v>
      </c>
      <c r="C801" s="11" t="s">
        <v>35</v>
      </c>
      <c r="D801" s="13">
        <v>63593.18</v>
      </c>
      <c r="E801" s="13">
        <v>6336.3</v>
      </c>
      <c r="F801" s="13">
        <f>+D801/D804</f>
        <v>0.002349929284</v>
      </c>
      <c r="G801" s="13" t="str">
        <f>VLOOKUP(A801,[1]Hoja1!$B$1:$F$126,3,0)</f>
        <v>#ERROR!</v>
      </c>
      <c r="H801" s="13" t="str">
        <f>VLOOKUP(A801,[1]Hoja1!$B$1:$F$126,2,0)</f>
        <v>#ERROR!</v>
      </c>
      <c r="I801" s="13" t="str">
        <f t="shared" si="1170"/>
        <v>#ERROR!</v>
      </c>
      <c r="J801" s="13" t="str">
        <f t="shared" si="1171"/>
        <v>#ERROR!</v>
      </c>
      <c r="K801" s="13">
        <v>0.0</v>
      </c>
      <c r="L801" s="13" t="str">
        <f>VLOOKUP(A801,[1]Hoja1!$B$1:$F$126,5,0)</f>
        <v>#ERROR!</v>
      </c>
      <c r="M801" s="11" t="str">
        <f>VLOOKUP(A801,[1]Hoja1!$B$1:$F$126,4,0)</f>
        <v>#ERROR!</v>
      </c>
      <c r="N801" s="13"/>
      <c r="O801" s="13" t="str">
        <f t="shared" si="1172"/>
        <v>#ERROR!</v>
      </c>
      <c r="P801" s="11"/>
      <c r="Q801" s="13" t="str">
        <f t="shared" si="1176"/>
        <v>#ERROR!</v>
      </c>
      <c r="R801" s="11" t="str">
        <f t="shared" si="1177"/>
        <v>#ERROR!</v>
      </c>
      <c r="S801" s="11" t="str">
        <f t="shared" si="1175"/>
        <v/>
      </c>
    </row>
    <row r="802" ht="15.75" customHeight="1" outlineLevel="2">
      <c r="A802" s="11" t="s">
        <v>307</v>
      </c>
      <c r="B802" s="12" t="s">
        <v>36</v>
      </c>
      <c r="C802" s="11" t="s">
        <v>37</v>
      </c>
      <c r="D802" s="13">
        <v>1729.68</v>
      </c>
      <c r="E802" s="13">
        <v>172.34</v>
      </c>
      <c r="F802" s="13">
        <f>+D802/D804</f>
        <v>0.00006391606276</v>
      </c>
      <c r="G802" s="13" t="str">
        <f>VLOOKUP(A802,[1]Hoja1!$B$1:$F$126,3,0)</f>
        <v>#ERROR!</v>
      </c>
      <c r="H802" s="13" t="str">
        <f>VLOOKUP(A802,[1]Hoja1!$B$1:$F$126,2,0)</f>
        <v>#ERROR!</v>
      </c>
      <c r="I802" s="13" t="str">
        <f t="shared" si="1170"/>
        <v>#ERROR!</v>
      </c>
      <c r="J802" s="13" t="str">
        <f t="shared" si="1171"/>
        <v>#ERROR!</v>
      </c>
      <c r="K802" s="13">
        <v>0.0</v>
      </c>
      <c r="L802" s="13" t="str">
        <f>VLOOKUP(A802,[1]Hoja1!$B$1:$F$126,5,0)</f>
        <v>#ERROR!</v>
      </c>
      <c r="M802" s="11" t="str">
        <f>VLOOKUP(A802,[1]Hoja1!$B$1:$F$126,4,0)</f>
        <v>#ERROR!</v>
      </c>
      <c r="N802" s="13"/>
      <c r="O802" s="13" t="str">
        <f t="shared" si="1172"/>
        <v>#ERROR!</v>
      </c>
      <c r="P802" s="11"/>
      <c r="Q802" s="13" t="str">
        <f t="shared" si="1176"/>
        <v>#ERROR!</v>
      </c>
      <c r="R802" s="11" t="str">
        <f t="shared" si="1177"/>
        <v>#ERROR!</v>
      </c>
      <c r="S802" s="11" t="str">
        <f t="shared" si="1175"/>
        <v/>
      </c>
    </row>
    <row r="803" ht="15.75" customHeight="1" outlineLevel="2">
      <c r="A803" s="11" t="s">
        <v>307</v>
      </c>
      <c r="B803" s="12" t="s">
        <v>42</v>
      </c>
      <c r="C803" s="11" t="s">
        <v>43</v>
      </c>
      <c r="D803" s="13">
        <v>64139.05</v>
      </c>
      <c r="E803" s="13">
        <v>6390.69</v>
      </c>
      <c r="F803" s="13">
        <f>+D803/D804</f>
        <v>0.002370100565</v>
      </c>
      <c r="G803" s="13" t="str">
        <f>VLOOKUP(A803,[1]Hoja1!$B$1:$F$126,3,0)</f>
        <v>#ERROR!</v>
      </c>
      <c r="H803" s="13" t="str">
        <f>VLOOKUP(A803,[1]Hoja1!$B$1:$F$126,2,0)</f>
        <v>#ERROR!</v>
      </c>
      <c r="I803" s="13" t="str">
        <f t="shared" si="1170"/>
        <v>#ERROR!</v>
      </c>
      <c r="J803" s="13" t="str">
        <f t="shared" si="1171"/>
        <v>#ERROR!</v>
      </c>
      <c r="K803" s="13">
        <v>0.0</v>
      </c>
      <c r="L803" s="13" t="str">
        <f>VLOOKUP(A803,[1]Hoja1!$B$1:$F$126,5,0)</f>
        <v>#ERROR!</v>
      </c>
      <c r="M803" s="11" t="str">
        <f>VLOOKUP(A803,[1]Hoja1!$B$1:$F$126,4,0)</f>
        <v>#ERROR!</v>
      </c>
      <c r="N803" s="13"/>
      <c r="O803" s="13" t="str">
        <f t="shared" si="1172"/>
        <v>#ERROR!</v>
      </c>
      <c r="P803" s="11"/>
      <c r="Q803" s="13" t="str">
        <f t="shared" si="1176"/>
        <v>#ERROR!</v>
      </c>
      <c r="R803" s="11" t="str">
        <f t="shared" si="1177"/>
        <v>#ERROR!</v>
      </c>
      <c r="S803" s="11" t="str">
        <f t="shared" si="1175"/>
        <v/>
      </c>
    </row>
    <row r="804" ht="15.75" customHeight="1" outlineLevel="1">
      <c r="A804" s="14" t="s">
        <v>308</v>
      </c>
      <c r="B804" s="12"/>
      <c r="C804" s="11"/>
      <c r="D804" s="13">
        <f t="shared" ref="D804:F804" si="1178">SUBTOTAL(9,D798:D803)</f>
        <v>27061742</v>
      </c>
      <c r="E804" s="13">
        <f t="shared" si="1178"/>
        <v>2696380</v>
      </c>
      <c r="F804" s="13">
        <f t="shared" si="1178"/>
        <v>1</v>
      </c>
      <c r="G804" s="13"/>
      <c r="H804" s="13"/>
      <c r="I804" s="13"/>
      <c r="J804" s="13" t="str">
        <f>SUBTOTAL(9,J798:J803)</f>
        <v>#ERROR!</v>
      </c>
      <c r="K804" s="13">
        <v>0.0</v>
      </c>
      <c r="L804" s="13" t="str">
        <f>SUBTOTAL(9,L798:L803)</f>
        <v>#ERROR!</v>
      </c>
      <c r="M804" s="11"/>
      <c r="N804" s="13"/>
      <c r="O804" s="13" t="str">
        <f t="shared" ref="O804:Q804" si="1179">SUBTOTAL(9,O798:O803)</f>
        <v>#ERROR!</v>
      </c>
      <c r="P804" s="11" t="str">
        <f t="shared" si="1179"/>
        <v>#ERROR!</v>
      </c>
      <c r="Q804" s="13" t="str">
        <f t="shared" si="1179"/>
        <v>#ERROR!</v>
      </c>
      <c r="R804" s="13"/>
      <c r="S804" s="11" t="str">
        <f>SUBTOTAL(9,S798:S803)</f>
        <v>#ERROR!</v>
      </c>
    </row>
    <row r="805" ht="15.75" customHeight="1" outlineLevel="2">
      <c r="A805" s="11" t="s">
        <v>309</v>
      </c>
      <c r="B805" s="12" t="s">
        <v>20</v>
      </c>
      <c r="C805" s="11" t="s">
        <v>21</v>
      </c>
      <c r="D805" s="13">
        <v>1.206870417E7</v>
      </c>
      <c r="E805" s="13">
        <v>944786.42</v>
      </c>
      <c r="F805" s="13">
        <f>+D805/D811</f>
        <v>0.133187385</v>
      </c>
      <c r="G805" s="13" t="str">
        <f>VLOOKUP(A805,[1]Hoja1!$B$1:$F$126,3,0)</f>
        <v>#ERROR!</v>
      </c>
      <c r="H805" s="13" t="str">
        <f>VLOOKUP(A805,[1]Hoja1!$B$1:$F$126,2,0)</f>
        <v>#ERROR!</v>
      </c>
      <c r="I805" s="13" t="str">
        <f t="shared" ref="I805:I810" si="1180">+G805/11</f>
        <v>#ERROR!</v>
      </c>
      <c r="J805" s="13">
        <v>0.0</v>
      </c>
      <c r="K805" s="13">
        <f t="shared" ref="K805:K808" si="1181">+D805-P805</f>
        <v>0.1699999999</v>
      </c>
      <c r="L805" s="13" t="str">
        <f>VLOOKUP(A805,[1]Hoja1!$B$1:$F$126,5,0)</f>
        <v>#ERROR!</v>
      </c>
      <c r="M805" s="11" t="str">
        <f>VLOOKUP(A805,[1]Hoja1!$B$1:$F$126,4,0)</f>
        <v>#ERROR!</v>
      </c>
      <c r="N805" s="13"/>
      <c r="O805" s="13">
        <f t="shared" ref="O805:O810" si="1182">+D805-J805</f>
        <v>12068704.17</v>
      </c>
      <c r="P805" s="13">
        <f t="shared" ref="P805:P808" si="1183">+ROUND(O805,0)</f>
        <v>12068704</v>
      </c>
      <c r="Q805" s="13">
        <f t="shared" ref="Q805:Q808" si="1184">+K805+P805</f>
        <v>12068704.17</v>
      </c>
      <c r="R805" s="11"/>
      <c r="S805" s="13">
        <f t="shared" ref="S805:S810" si="1185">+P805</f>
        <v>12068704</v>
      </c>
    </row>
    <row r="806" ht="15.75" customHeight="1" outlineLevel="2">
      <c r="A806" s="11" t="s">
        <v>309</v>
      </c>
      <c r="B806" s="12" t="s">
        <v>46</v>
      </c>
      <c r="C806" s="11" t="s">
        <v>47</v>
      </c>
      <c r="D806" s="13">
        <v>1.142746811E7</v>
      </c>
      <c r="E806" s="13">
        <v>894587.9</v>
      </c>
      <c r="F806" s="13">
        <f>+D806/D811</f>
        <v>0.1261108544</v>
      </c>
      <c r="G806" s="13" t="str">
        <f>VLOOKUP(A806,[1]Hoja1!$B$1:$F$126,3,0)</f>
        <v>#ERROR!</v>
      </c>
      <c r="H806" s="13" t="str">
        <f>VLOOKUP(A806,[1]Hoja1!$B$1:$F$126,2,0)</f>
        <v>#ERROR!</v>
      </c>
      <c r="I806" s="13" t="str">
        <f t="shared" si="1180"/>
        <v>#ERROR!</v>
      </c>
      <c r="J806" s="13">
        <v>0.0</v>
      </c>
      <c r="K806" s="13">
        <f t="shared" si="1181"/>
        <v>0.1099999994</v>
      </c>
      <c r="L806" s="13" t="str">
        <f>VLOOKUP(A806,[1]Hoja1!$B$1:$F$126,5,0)</f>
        <v>#ERROR!</v>
      </c>
      <c r="M806" s="11" t="str">
        <f>VLOOKUP(A806,[1]Hoja1!$B$1:$F$126,4,0)</f>
        <v>#ERROR!</v>
      </c>
      <c r="N806" s="13"/>
      <c r="O806" s="13">
        <f t="shared" si="1182"/>
        <v>11427468.11</v>
      </c>
      <c r="P806" s="13">
        <f t="shared" si="1183"/>
        <v>11427468</v>
      </c>
      <c r="Q806" s="13">
        <f t="shared" si="1184"/>
        <v>11427468.11</v>
      </c>
      <c r="R806" s="11"/>
      <c r="S806" s="13">
        <f t="shared" si="1185"/>
        <v>11427468</v>
      </c>
    </row>
    <row r="807" ht="15.75" customHeight="1" outlineLevel="2">
      <c r="A807" s="11" t="s">
        <v>309</v>
      </c>
      <c r="B807" s="12" t="s">
        <v>74</v>
      </c>
      <c r="C807" s="11" t="s">
        <v>75</v>
      </c>
      <c r="D807" s="13">
        <v>8315675.91</v>
      </c>
      <c r="E807" s="13">
        <v>650984.36</v>
      </c>
      <c r="F807" s="13">
        <f>+D807/D811</f>
        <v>0.09176984649</v>
      </c>
      <c r="G807" s="13" t="str">
        <f>VLOOKUP(A807,[1]Hoja1!$B$1:$F$126,3,0)</f>
        <v>#ERROR!</v>
      </c>
      <c r="H807" s="13" t="str">
        <f>VLOOKUP(A807,[1]Hoja1!$B$1:$F$126,2,0)</f>
        <v>#ERROR!</v>
      </c>
      <c r="I807" s="13" t="str">
        <f t="shared" si="1180"/>
        <v>#ERROR!</v>
      </c>
      <c r="J807" s="13">
        <v>0.0</v>
      </c>
      <c r="K807" s="13">
        <f t="shared" si="1181"/>
        <v>-0.08999999985</v>
      </c>
      <c r="L807" s="13" t="str">
        <f>VLOOKUP(A807,[1]Hoja1!$B$1:$F$126,5,0)</f>
        <v>#ERROR!</v>
      </c>
      <c r="M807" s="11" t="str">
        <f>VLOOKUP(A807,[1]Hoja1!$B$1:$F$126,4,0)</f>
        <v>#ERROR!</v>
      </c>
      <c r="N807" s="13"/>
      <c r="O807" s="13">
        <f t="shared" si="1182"/>
        <v>8315675.91</v>
      </c>
      <c r="P807" s="13">
        <f t="shared" si="1183"/>
        <v>8315676</v>
      </c>
      <c r="Q807" s="13">
        <f t="shared" si="1184"/>
        <v>8315675.91</v>
      </c>
      <c r="R807" s="11"/>
      <c r="S807" s="13">
        <f t="shared" si="1185"/>
        <v>8315676</v>
      </c>
    </row>
    <row r="808" ht="15.75" customHeight="1" outlineLevel="2">
      <c r="A808" s="11" t="s">
        <v>309</v>
      </c>
      <c r="B808" s="12" t="s">
        <v>32</v>
      </c>
      <c r="C808" s="11" t="s">
        <v>33</v>
      </c>
      <c r="D808" s="13">
        <v>440610.23</v>
      </c>
      <c r="E808" s="13">
        <v>34492.73</v>
      </c>
      <c r="F808" s="13">
        <f>+D808/D811</f>
        <v>0.004862471025</v>
      </c>
      <c r="G808" s="13" t="str">
        <f>VLOOKUP(A808,[1]Hoja1!$B$1:$F$126,3,0)</f>
        <v>#ERROR!</v>
      </c>
      <c r="H808" s="13" t="str">
        <f>VLOOKUP(A808,[1]Hoja1!$B$1:$F$126,2,0)</f>
        <v>#ERROR!</v>
      </c>
      <c r="I808" s="13" t="str">
        <f t="shared" si="1180"/>
        <v>#ERROR!</v>
      </c>
      <c r="J808" s="13">
        <v>0.0</v>
      </c>
      <c r="K808" s="13">
        <f t="shared" si="1181"/>
        <v>0.23</v>
      </c>
      <c r="L808" s="13" t="str">
        <f>VLOOKUP(A808,[1]Hoja1!$B$1:$F$126,5,0)</f>
        <v>#ERROR!</v>
      </c>
      <c r="M808" s="11" t="str">
        <f>VLOOKUP(A808,[1]Hoja1!$B$1:$F$126,4,0)</f>
        <v>#ERROR!</v>
      </c>
      <c r="N808" s="13"/>
      <c r="O808" s="13">
        <f t="shared" si="1182"/>
        <v>440610.23</v>
      </c>
      <c r="P808" s="13">
        <f t="shared" si="1183"/>
        <v>440610</v>
      </c>
      <c r="Q808" s="13">
        <f t="shared" si="1184"/>
        <v>440610.23</v>
      </c>
      <c r="R808" s="11"/>
      <c r="S808" s="13">
        <f t="shared" si="1185"/>
        <v>440610</v>
      </c>
    </row>
    <row r="809" ht="15.75" customHeight="1" outlineLevel="2">
      <c r="A809" s="11" t="s">
        <v>309</v>
      </c>
      <c r="B809" s="12" t="s">
        <v>42</v>
      </c>
      <c r="C809" s="11" t="s">
        <v>43</v>
      </c>
      <c r="D809" s="13">
        <v>69068.74</v>
      </c>
      <c r="E809" s="13">
        <v>5406.98</v>
      </c>
      <c r="F809" s="13">
        <f>+D809/D811</f>
        <v>0.0007622263946</v>
      </c>
      <c r="G809" s="13" t="str">
        <f>VLOOKUP(A809,[1]Hoja1!$B$1:$F$126,3,0)</f>
        <v>#ERROR!</v>
      </c>
      <c r="H809" s="13" t="str">
        <f>VLOOKUP(A809,[1]Hoja1!$B$1:$F$126,2,0)</f>
        <v>#ERROR!</v>
      </c>
      <c r="I809" s="13" t="str">
        <f t="shared" si="1180"/>
        <v>#ERROR!</v>
      </c>
      <c r="J809" s="13">
        <v>0.0</v>
      </c>
      <c r="K809" s="13">
        <f>+D809-R809</f>
        <v>-0.26</v>
      </c>
      <c r="L809" s="13" t="str">
        <f>VLOOKUP(A809,[1]Hoja1!$B$1:$F$126,5,0)</f>
        <v>#ERROR!</v>
      </c>
      <c r="M809" s="11" t="str">
        <f>VLOOKUP(A809,[1]Hoja1!$B$1:$F$126,4,0)</f>
        <v>#ERROR!</v>
      </c>
      <c r="N809" s="13"/>
      <c r="O809" s="13">
        <f t="shared" si="1182"/>
        <v>69068.74</v>
      </c>
      <c r="P809" s="11"/>
      <c r="Q809" s="13">
        <f>+K809+R809</f>
        <v>69068.74</v>
      </c>
      <c r="R809" s="13">
        <f>+ROUND(O809,0)</f>
        <v>69069</v>
      </c>
      <c r="S809" s="11" t="str">
        <f t="shared" si="1185"/>
        <v/>
      </c>
    </row>
    <row r="810" ht="15.75" customHeight="1" outlineLevel="2">
      <c r="A810" s="11" t="s">
        <v>309</v>
      </c>
      <c r="B810" s="12" t="s">
        <v>48</v>
      </c>
      <c r="C810" s="11" t="s">
        <v>49</v>
      </c>
      <c r="D810" s="13">
        <v>5.829294184E7</v>
      </c>
      <c r="E810" s="13">
        <v>4563404.61</v>
      </c>
      <c r="F810" s="13">
        <f>+D810/D811</f>
        <v>0.6433072166</v>
      </c>
      <c r="G810" s="13" t="str">
        <f>VLOOKUP(A810,[1]Hoja1!$B$1:$F$126,3,0)</f>
        <v>#ERROR!</v>
      </c>
      <c r="H810" s="13" t="str">
        <f>VLOOKUP(A810,[1]Hoja1!$B$1:$F$126,2,0)</f>
        <v>#ERROR!</v>
      </c>
      <c r="I810" s="13" t="str">
        <f t="shared" si="1180"/>
        <v>#ERROR!</v>
      </c>
      <c r="J810" s="13">
        <v>0.0</v>
      </c>
      <c r="K810" s="13">
        <f>+D810-P810</f>
        <v>-0.1599999964</v>
      </c>
      <c r="L810" s="13" t="str">
        <f>VLOOKUP(A810,[1]Hoja1!$B$1:$F$126,5,0)</f>
        <v>#ERROR!</v>
      </c>
      <c r="M810" s="11" t="str">
        <f>VLOOKUP(A810,[1]Hoja1!$B$1:$F$126,4,0)</f>
        <v>#ERROR!</v>
      </c>
      <c r="N810" s="13"/>
      <c r="O810" s="13">
        <f t="shared" si="1182"/>
        <v>58292941.84</v>
      </c>
      <c r="P810" s="13">
        <f>+ROUND(O810,0)</f>
        <v>58292942</v>
      </c>
      <c r="Q810" s="13">
        <f>+K810+P810</f>
        <v>58292941.84</v>
      </c>
      <c r="R810" s="11"/>
      <c r="S810" s="13">
        <f t="shared" si="1185"/>
        <v>58292942</v>
      </c>
    </row>
    <row r="811" ht="15.75" customHeight="1" outlineLevel="1">
      <c r="A811" s="14" t="s">
        <v>310</v>
      </c>
      <c r="B811" s="12"/>
      <c r="C811" s="11"/>
      <c r="D811" s="13">
        <f t="shared" ref="D811:F811" si="1186">SUBTOTAL(9,D805:D810)</f>
        <v>90614469</v>
      </c>
      <c r="E811" s="13">
        <f t="shared" si="1186"/>
        <v>7093663</v>
      </c>
      <c r="F811" s="17">
        <f t="shared" si="1186"/>
        <v>1</v>
      </c>
      <c r="G811" s="13"/>
      <c r="H811" s="13"/>
      <c r="I811" s="13"/>
      <c r="J811" s="13">
        <f t="shared" ref="J811:L811" si="1187">SUBTOTAL(9,J805:J810)</f>
        <v>0</v>
      </c>
      <c r="K811" s="13">
        <f t="shared" si="1187"/>
        <v>0.000000003041350283</v>
      </c>
      <c r="L811" s="13" t="str">
        <f t="shared" si="1187"/>
        <v>#ERROR!</v>
      </c>
      <c r="M811" s="11"/>
      <c r="N811" s="13"/>
      <c r="O811" s="13">
        <f t="shared" ref="O811:Q811" si="1188">SUBTOTAL(9,O805:O810)</f>
        <v>90614469</v>
      </c>
      <c r="P811" s="11">
        <f t="shared" si="1188"/>
        <v>90545400</v>
      </c>
      <c r="Q811" s="13">
        <f t="shared" si="1188"/>
        <v>90614469</v>
      </c>
      <c r="R811" s="11"/>
      <c r="S811" s="11">
        <f>SUBTOTAL(9,S805:S810)</f>
        <v>90545400</v>
      </c>
    </row>
    <row r="812" ht="15.75" customHeight="1">
      <c r="A812" s="14" t="s">
        <v>311</v>
      </c>
      <c r="B812" s="12"/>
      <c r="C812" s="11"/>
      <c r="D812" s="13">
        <f t="shared" ref="D812:F812" si="1189">SUBTOTAL(9,D3:D810)</f>
        <v>18165163523</v>
      </c>
      <c r="E812" s="13">
        <f t="shared" si="1189"/>
        <v>1892427491</v>
      </c>
      <c r="F812" s="13">
        <f t="shared" si="1189"/>
        <v>116</v>
      </c>
      <c r="G812" s="13"/>
      <c r="H812" s="13"/>
      <c r="I812" s="13"/>
      <c r="J812" s="13" t="str">
        <f t="shared" ref="J812:L812" si="1190">SUBTOTAL(9,J3:J810)</f>
        <v>#ERROR!</v>
      </c>
      <c r="K812" s="13" t="str">
        <f t="shared" si="1190"/>
        <v>#ERROR!</v>
      </c>
      <c r="L812" s="13" t="str">
        <f t="shared" si="1190"/>
        <v>#ERROR!</v>
      </c>
      <c r="M812" s="11"/>
      <c r="N812" s="13"/>
      <c r="O812" s="13" t="str">
        <f t="shared" ref="O812:S812" si="1191">SUBTOTAL(9,O3:O810)</f>
        <v>#ERROR!</v>
      </c>
      <c r="P812" s="11" t="str">
        <f t="shared" si="1191"/>
        <v>#ERROR!</v>
      </c>
      <c r="Q812" s="13" t="str">
        <f t="shared" si="1191"/>
        <v>#ERROR!</v>
      </c>
      <c r="R812" s="13" t="str">
        <f t="shared" si="1191"/>
        <v>#ERROR!</v>
      </c>
      <c r="S812" s="11" t="str">
        <f t="shared" si="1191"/>
        <v>#ERROR!</v>
      </c>
    </row>
    <row r="813" ht="15.75" customHeight="1">
      <c r="A813" s="18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Q813" s="1"/>
    </row>
    <row r="814" ht="15.75" customHeight="1">
      <c r="F814" s="1"/>
      <c r="G814" s="1"/>
      <c r="H814" s="1"/>
      <c r="I814" s="1"/>
      <c r="J814" s="1"/>
      <c r="K814" s="1"/>
      <c r="S814" s="1"/>
    </row>
    <row r="815" ht="15.75" customHeight="1">
      <c r="F815" s="1"/>
      <c r="G815" s="1"/>
      <c r="H815" s="1"/>
      <c r="I815" s="1"/>
      <c r="J815" s="1"/>
      <c r="K815" s="1"/>
      <c r="S815" s="1"/>
    </row>
    <row r="816" ht="15.75" customHeight="1">
      <c r="F816" s="1"/>
      <c r="G816" s="1"/>
      <c r="H816" s="1"/>
      <c r="I816" s="1"/>
      <c r="J816" s="1"/>
      <c r="K816" s="1"/>
    </row>
    <row r="817" ht="15.75" customHeight="1">
      <c r="F817" s="1"/>
      <c r="G817" s="1"/>
      <c r="H817" s="1"/>
      <c r="I817" s="1"/>
      <c r="J817" s="1"/>
      <c r="K817" s="1"/>
    </row>
    <row r="818" ht="15.75" customHeight="1">
      <c r="F818" s="1"/>
      <c r="G818" s="1"/>
      <c r="H818" s="1"/>
      <c r="I818" s="1"/>
      <c r="J818" s="1"/>
      <c r="K818" s="1"/>
    </row>
    <row r="819" ht="15.75" customHeight="1">
      <c r="F819" s="1"/>
      <c r="G819" s="1"/>
      <c r="H819" s="1"/>
      <c r="I819" s="1"/>
      <c r="J819" s="1"/>
      <c r="K819" s="1"/>
    </row>
    <row r="820" ht="15.75" customHeight="1">
      <c r="F820" s="1"/>
      <c r="G820" s="1"/>
      <c r="H820" s="1"/>
      <c r="I820" s="1"/>
      <c r="J820" s="1"/>
      <c r="K820" s="1"/>
    </row>
    <row r="821" ht="15.75" customHeight="1">
      <c r="F821" s="1"/>
      <c r="G821" s="1"/>
      <c r="H821" s="1"/>
      <c r="I821" s="1"/>
      <c r="J821" s="1"/>
      <c r="K821" s="1"/>
    </row>
    <row r="822" ht="15.75" customHeight="1">
      <c r="F822" s="1"/>
      <c r="G822" s="1"/>
      <c r="H822" s="1"/>
      <c r="I822" s="1"/>
      <c r="J822" s="1"/>
      <c r="K822" s="1"/>
    </row>
    <row r="823" ht="15.75" customHeight="1">
      <c r="F823" s="1"/>
      <c r="G823" s="1"/>
      <c r="H823" s="1"/>
      <c r="I823" s="1"/>
      <c r="J823" s="1"/>
      <c r="K823" s="1"/>
    </row>
    <row r="824" ht="15.75" customHeight="1">
      <c r="F824" s="1"/>
      <c r="G824" s="1"/>
      <c r="H824" s="1"/>
      <c r="I824" s="1"/>
      <c r="J824" s="1"/>
      <c r="K824" s="1"/>
    </row>
    <row r="825" ht="15.75" customHeight="1">
      <c r="F825" s="1"/>
      <c r="G825" s="1"/>
      <c r="H825" s="1"/>
      <c r="I825" s="1"/>
      <c r="J825" s="1"/>
      <c r="K825" s="1"/>
    </row>
    <row r="826" ht="15.75" customHeight="1">
      <c r="F826" s="1"/>
      <c r="G826" s="1"/>
      <c r="H826" s="1"/>
      <c r="I826" s="1"/>
      <c r="J826" s="1"/>
      <c r="K826" s="1"/>
    </row>
    <row r="827" ht="15.75" customHeight="1">
      <c r="F827" s="1"/>
      <c r="G827" s="1"/>
      <c r="H827" s="1"/>
      <c r="I827" s="1"/>
      <c r="J827" s="1"/>
      <c r="K827" s="1"/>
    </row>
    <row r="828" ht="15.75" customHeight="1">
      <c r="F828" s="1"/>
      <c r="G828" s="1"/>
      <c r="H828" s="1"/>
      <c r="I828" s="1"/>
      <c r="J828" s="1"/>
      <c r="K828" s="1"/>
    </row>
    <row r="829" ht="15.75" customHeight="1">
      <c r="F829" s="1"/>
      <c r="G829" s="1"/>
      <c r="H829" s="1"/>
      <c r="I829" s="1"/>
      <c r="J829" s="1"/>
      <c r="K829" s="1"/>
    </row>
    <row r="830" ht="15.75" customHeight="1">
      <c r="F830" s="1"/>
      <c r="G830" s="1"/>
      <c r="H830" s="1"/>
      <c r="I830" s="1"/>
      <c r="J830" s="1"/>
      <c r="K830" s="1"/>
    </row>
    <row r="831" ht="15.75" customHeight="1">
      <c r="F831" s="1"/>
      <c r="G831" s="1"/>
      <c r="H831" s="1"/>
      <c r="I831" s="1"/>
      <c r="J831" s="1"/>
      <c r="K831" s="1"/>
    </row>
    <row r="832" ht="15.75" customHeight="1">
      <c r="F832" s="1"/>
      <c r="G832" s="1"/>
      <c r="H832" s="1"/>
      <c r="I832" s="1"/>
      <c r="J832" s="1"/>
      <c r="K832" s="1"/>
    </row>
    <row r="833" ht="15.75" customHeight="1">
      <c r="F833" s="1"/>
      <c r="G833" s="1"/>
      <c r="H833" s="1"/>
      <c r="I833" s="1"/>
      <c r="J833" s="1"/>
      <c r="K833" s="1"/>
    </row>
    <row r="834" ht="15.75" customHeight="1">
      <c r="F834" s="1"/>
      <c r="G834" s="1"/>
      <c r="H834" s="1"/>
      <c r="I834" s="1"/>
      <c r="J834" s="1"/>
      <c r="K834" s="1"/>
    </row>
    <row r="835" ht="15.75" customHeight="1">
      <c r="F835" s="1"/>
      <c r="G835" s="1"/>
      <c r="H835" s="1"/>
      <c r="I835" s="1"/>
      <c r="J835" s="1"/>
      <c r="K835" s="1"/>
    </row>
    <row r="836" ht="15.75" customHeight="1">
      <c r="F836" s="1"/>
      <c r="G836" s="1"/>
      <c r="H836" s="1"/>
      <c r="I836" s="1"/>
      <c r="J836" s="1"/>
      <c r="K836" s="1"/>
    </row>
    <row r="837" ht="15.75" customHeight="1">
      <c r="F837" s="1"/>
      <c r="G837" s="1"/>
      <c r="H837" s="1"/>
      <c r="I837" s="1"/>
      <c r="J837" s="1"/>
      <c r="K837" s="1"/>
    </row>
    <row r="838" ht="15.75" customHeight="1">
      <c r="F838" s="1"/>
      <c r="G838" s="1"/>
      <c r="H838" s="1"/>
      <c r="I838" s="1"/>
      <c r="J838" s="1"/>
      <c r="K838" s="1"/>
    </row>
    <row r="839" ht="15.75" customHeight="1">
      <c r="F839" s="1"/>
      <c r="G839" s="1"/>
      <c r="H839" s="1"/>
      <c r="I839" s="1"/>
      <c r="J839" s="1"/>
      <c r="K839" s="1"/>
    </row>
    <row r="840" ht="15.75" customHeight="1">
      <c r="F840" s="1"/>
      <c r="G840" s="1"/>
      <c r="H840" s="1"/>
      <c r="I840" s="1"/>
      <c r="J840" s="1"/>
      <c r="K840" s="1"/>
    </row>
    <row r="841" ht="15.75" customHeight="1">
      <c r="F841" s="1"/>
      <c r="G841" s="1"/>
      <c r="H841" s="1"/>
      <c r="I841" s="1"/>
      <c r="J841" s="1"/>
      <c r="K841" s="1"/>
    </row>
    <row r="842" ht="15.75" customHeight="1">
      <c r="F842" s="1"/>
      <c r="G842" s="1"/>
      <c r="H842" s="1"/>
      <c r="I842" s="1"/>
      <c r="J842" s="1"/>
      <c r="K842" s="1"/>
    </row>
    <row r="843" ht="15.75" customHeight="1">
      <c r="F843" s="1"/>
      <c r="G843" s="1"/>
      <c r="H843" s="1"/>
      <c r="I843" s="1"/>
      <c r="J843" s="1"/>
      <c r="K843" s="1"/>
    </row>
    <row r="844" ht="15.75" customHeight="1">
      <c r="F844" s="1"/>
      <c r="G844" s="1"/>
      <c r="H844" s="1"/>
      <c r="I844" s="1"/>
      <c r="J844" s="1"/>
      <c r="K844" s="1"/>
    </row>
    <row r="845" ht="15.75" customHeight="1">
      <c r="F845" s="1"/>
      <c r="G845" s="1"/>
      <c r="H845" s="1"/>
      <c r="I845" s="1"/>
      <c r="J845" s="1"/>
      <c r="K845" s="1"/>
    </row>
    <row r="846" ht="15.75" customHeight="1">
      <c r="F846" s="1"/>
      <c r="G846" s="1"/>
      <c r="H846" s="1"/>
      <c r="I846" s="1"/>
      <c r="J846" s="1"/>
      <c r="K846" s="1"/>
    </row>
    <row r="847" ht="15.75" customHeight="1">
      <c r="F847" s="1"/>
      <c r="G847" s="1"/>
      <c r="H847" s="1"/>
      <c r="I847" s="1"/>
      <c r="J847" s="1"/>
      <c r="K847" s="1"/>
    </row>
    <row r="848" ht="15.75" customHeight="1">
      <c r="F848" s="1"/>
      <c r="G848" s="1"/>
      <c r="H848" s="1"/>
      <c r="I848" s="1"/>
      <c r="J848" s="1"/>
      <c r="K848" s="1"/>
    </row>
    <row r="849" ht="15.75" customHeight="1">
      <c r="F849" s="1"/>
      <c r="G849" s="1"/>
      <c r="H849" s="1"/>
      <c r="I849" s="1"/>
      <c r="J849" s="1"/>
      <c r="K849" s="1"/>
    </row>
    <row r="850" ht="15.75" customHeight="1">
      <c r="F850" s="1"/>
      <c r="G850" s="1"/>
      <c r="H850" s="1"/>
      <c r="I850" s="1"/>
      <c r="J850" s="1"/>
      <c r="K850" s="1"/>
    </row>
    <row r="851" ht="15.75" customHeight="1">
      <c r="F851" s="1"/>
      <c r="G851" s="1"/>
      <c r="H851" s="1"/>
      <c r="I851" s="1"/>
      <c r="J851" s="1"/>
      <c r="K851" s="1"/>
    </row>
    <row r="852" ht="15.75" customHeight="1">
      <c r="F852" s="1"/>
      <c r="G852" s="1"/>
      <c r="H852" s="1"/>
      <c r="I852" s="1"/>
      <c r="J852" s="1"/>
      <c r="K852" s="1"/>
    </row>
    <row r="853" ht="15.75" customHeight="1">
      <c r="F853" s="1"/>
      <c r="G853" s="1"/>
      <c r="H853" s="1"/>
      <c r="I853" s="1"/>
      <c r="J853" s="1"/>
      <c r="K853" s="1"/>
    </row>
    <row r="854" ht="15.75" customHeight="1">
      <c r="F854" s="1"/>
      <c r="G854" s="1"/>
      <c r="H854" s="1"/>
      <c r="I854" s="1"/>
      <c r="J854" s="1"/>
      <c r="K854" s="1"/>
    </row>
    <row r="855" ht="15.75" customHeight="1">
      <c r="F855" s="1"/>
      <c r="G855" s="1"/>
      <c r="H855" s="1"/>
      <c r="I855" s="1"/>
      <c r="J855" s="1"/>
      <c r="K855" s="1"/>
    </row>
    <row r="856" ht="15.75" customHeight="1">
      <c r="F856" s="1"/>
      <c r="G856" s="1"/>
      <c r="H856" s="1"/>
      <c r="I856" s="1"/>
      <c r="J856" s="1"/>
      <c r="K856" s="1"/>
    </row>
    <row r="857" ht="15.75" customHeight="1">
      <c r="F857" s="1"/>
      <c r="G857" s="1"/>
      <c r="H857" s="1"/>
      <c r="I857" s="1"/>
      <c r="J857" s="1"/>
      <c r="K857" s="1"/>
    </row>
    <row r="858" ht="15.75" customHeight="1">
      <c r="F858" s="1"/>
      <c r="G858" s="1"/>
      <c r="H858" s="1"/>
      <c r="I858" s="1"/>
      <c r="J858" s="1"/>
      <c r="K858" s="1"/>
    </row>
    <row r="859" ht="15.75" customHeight="1">
      <c r="F859" s="1"/>
      <c r="G859" s="1"/>
      <c r="H859" s="1"/>
      <c r="I859" s="1"/>
      <c r="J859" s="1"/>
      <c r="K859" s="1"/>
    </row>
    <row r="860" ht="15.75" customHeight="1">
      <c r="F860" s="1"/>
      <c r="G860" s="1"/>
      <c r="H860" s="1"/>
      <c r="I860" s="1"/>
      <c r="J860" s="1"/>
      <c r="K860" s="1"/>
    </row>
    <row r="861" ht="15.75" customHeight="1">
      <c r="F861" s="1"/>
      <c r="G861" s="1"/>
      <c r="H861" s="1"/>
      <c r="I861" s="1"/>
      <c r="J861" s="1"/>
      <c r="K861" s="1"/>
    </row>
    <row r="862" ht="15.75" customHeight="1">
      <c r="F862" s="1"/>
      <c r="G862" s="1"/>
      <c r="H862" s="1"/>
      <c r="I862" s="1"/>
      <c r="J862" s="1"/>
      <c r="K862" s="1"/>
    </row>
    <row r="863" ht="15.75" customHeight="1">
      <c r="F863" s="1"/>
      <c r="G863" s="1"/>
      <c r="H863" s="1"/>
      <c r="I863" s="1"/>
      <c r="J863" s="1"/>
      <c r="K863" s="1"/>
    </row>
    <row r="864" ht="15.75" customHeight="1">
      <c r="F864" s="1"/>
      <c r="G864" s="1"/>
      <c r="H864" s="1"/>
      <c r="I864" s="1"/>
      <c r="J864" s="1"/>
      <c r="K864" s="1"/>
    </row>
    <row r="865" ht="15.75" customHeight="1">
      <c r="F865" s="1"/>
      <c r="G865" s="1"/>
      <c r="H865" s="1"/>
      <c r="I865" s="1"/>
      <c r="J865" s="1"/>
      <c r="K865" s="1"/>
    </row>
    <row r="866" ht="15.75" customHeight="1">
      <c r="F866" s="1"/>
      <c r="G866" s="1"/>
      <c r="H866" s="1"/>
      <c r="I866" s="1"/>
      <c r="J866" s="1"/>
      <c r="K866" s="1"/>
    </row>
    <row r="867" ht="15.75" customHeight="1">
      <c r="F867" s="1"/>
      <c r="G867" s="1"/>
      <c r="H867" s="1"/>
      <c r="I867" s="1"/>
      <c r="J867" s="1"/>
      <c r="K867" s="1"/>
    </row>
    <row r="868" ht="15.75" customHeight="1">
      <c r="F868" s="1"/>
      <c r="G868" s="1"/>
      <c r="H868" s="1"/>
      <c r="I868" s="1"/>
      <c r="J868" s="1"/>
      <c r="K868" s="1"/>
    </row>
    <row r="869" ht="15.75" customHeight="1">
      <c r="F869" s="1"/>
      <c r="G869" s="1"/>
      <c r="H869" s="1"/>
      <c r="I869" s="1"/>
      <c r="J869" s="1"/>
      <c r="K869" s="1"/>
    </row>
    <row r="870" ht="15.75" customHeight="1">
      <c r="F870" s="1"/>
      <c r="G870" s="1"/>
      <c r="H870" s="1"/>
      <c r="I870" s="1"/>
      <c r="J870" s="1"/>
      <c r="K870" s="1"/>
    </row>
    <row r="871" ht="15.75" customHeight="1">
      <c r="F871" s="1"/>
      <c r="G871" s="1"/>
      <c r="H871" s="1"/>
      <c r="I871" s="1"/>
      <c r="J871" s="1"/>
      <c r="K871" s="1"/>
    </row>
    <row r="872" ht="15.75" customHeight="1">
      <c r="F872" s="1"/>
      <c r="G872" s="1"/>
      <c r="H872" s="1"/>
      <c r="I872" s="1"/>
      <c r="J872" s="1"/>
      <c r="K872" s="1"/>
    </row>
    <row r="873" ht="15.75" customHeight="1">
      <c r="F873" s="1"/>
      <c r="G873" s="1"/>
      <c r="H873" s="1"/>
      <c r="I873" s="1"/>
      <c r="J873" s="1"/>
      <c r="K873" s="1"/>
    </row>
    <row r="874" ht="15.75" customHeight="1">
      <c r="F874" s="1"/>
      <c r="G874" s="1"/>
      <c r="H874" s="1"/>
      <c r="I874" s="1"/>
      <c r="J874" s="1"/>
      <c r="K874" s="1"/>
    </row>
    <row r="875" ht="15.75" customHeight="1">
      <c r="F875" s="1"/>
      <c r="G875" s="1"/>
      <c r="H875" s="1"/>
      <c r="I875" s="1"/>
      <c r="J875" s="1"/>
      <c r="K875" s="1"/>
    </row>
    <row r="876" ht="15.75" customHeight="1">
      <c r="F876" s="1"/>
      <c r="G876" s="1"/>
      <c r="H876" s="1"/>
      <c r="I876" s="1"/>
      <c r="J876" s="1"/>
      <c r="K876" s="1"/>
    </row>
    <row r="877" ht="15.75" customHeight="1">
      <c r="F877" s="1"/>
      <c r="G877" s="1"/>
      <c r="H877" s="1"/>
      <c r="I877" s="1"/>
      <c r="J877" s="1"/>
      <c r="K877" s="1"/>
    </row>
    <row r="878" ht="15.75" customHeight="1">
      <c r="F878" s="1"/>
      <c r="G878" s="1"/>
      <c r="H878" s="1"/>
      <c r="I878" s="1"/>
      <c r="J878" s="1"/>
      <c r="K878" s="1"/>
    </row>
    <row r="879" ht="15.75" customHeight="1">
      <c r="F879" s="1"/>
      <c r="G879" s="1"/>
      <c r="H879" s="1"/>
      <c r="I879" s="1"/>
      <c r="J879" s="1"/>
      <c r="K879" s="1"/>
    </row>
    <row r="880" ht="15.75" customHeight="1">
      <c r="F880" s="1"/>
      <c r="G880" s="1"/>
      <c r="H880" s="1"/>
      <c r="I880" s="1"/>
      <c r="J880" s="1"/>
      <c r="K880" s="1"/>
    </row>
    <row r="881" ht="15.75" customHeight="1">
      <c r="F881" s="1"/>
      <c r="G881" s="1"/>
      <c r="H881" s="1"/>
      <c r="I881" s="1"/>
      <c r="J881" s="1"/>
      <c r="K881" s="1"/>
    </row>
    <row r="882" ht="15.75" customHeight="1">
      <c r="F882" s="1"/>
      <c r="G882" s="1"/>
      <c r="H882" s="1"/>
      <c r="I882" s="1"/>
      <c r="J882" s="1"/>
      <c r="K882" s="1"/>
    </row>
    <row r="883" ht="15.75" customHeight="1">
      <c r="F883" s="1"/>
      <c r="G883" s="1"/>
      <c r="H883" s="1"/>
      <c r="I883" s="1"/>
      <c r="J883" s="1"/>
      <c r="K883" s="1"/>
    </row>
    <row r="884" ht="15.75" customHeight="1">
      <c r="F884" s="1"/>
      <c r="G884" s="1"/>
      <c r="H884" s="1"/>
      <c r="I884" s="1"/>
      <c r="J884" s="1"/>
      <c r="K884" s="1"/>
    </row>
    <row r="885" ht="15.75" customHeight="1">
      <c r="F885" s="1"/>
      <c r="G885" s="1"/>
      <c r="H885" s="1"/>
      <c r="I885" s="1"/>
      <c r="J885" s="1"/>
      <c r="K885" s="1"/>
    </row>
    <row r="886" ht="15.75" customHeight="1">
      <c r="F886" s="1"/>
      <c r="G886" s="1"/>
      <c r="H886" s="1"/>
      <c r="I886" s="1"/>
      <c r="J886" s="1"/>
      <c r="K886" s="1"/>
    </row>
    <row r="887" ht="15.75" customHeight="1">
      <c r="F887" s="1"/>
      <c r="G887" s="1"/>
      <c r="H887" s="1"/>
      <c r="I887" s="1"/>
      <c r="J887" s="1"/>
      <c r="K887" s="1"/>
    </row>
    <row r="888" ht="15.75" customHeight="1">
      <c r="F888" s="1"/>
      <c r="G888" s="1"/>
      <c r="H888" s="1"/>
      <c r="I888" s="1"/>
      <c r="J888" s="1"/>
      <c r="K888" s="1"/>
    </row>
    <row r="889" ht="15.75" customHeight="1">
      <c r="F889" s="1"/>
      <c r="G889" s="1"/>
      <c r="H889" s="1"/>
      <c r="I889" s="1"/>
      <c r="J889" s="1"/>
      <c r="K889" s="1"/>
    </row>
    <row r="890" ht="15.75" customHeight="1">
      <c r="F890" s="1"/>
      <c r="G890" s="1"/>
      <c r="H890" s="1"/>
      <c r="I890" s="1"/>
      <c r="J890" s="1"/>
      <c r="K890" s="1"/>
    </row>
    <row r="891" ht="15.75" customHeight="1">
      <c r="F891" s="1"/>
      <c r="G891" s="1"/>
      <c r="H891" s="1"/>
      <c r="I891" s="1"/>
      <c r="J891" s="1"/>
      <c r="K891" s="1"/>
    </row>
    <row r="892" ht="15.75" customHeight="1">
      <c r="F892" s="1"/>
      <c r="G892" s="1"/>
      <c r="H892" s="1"/>
      <c r="I892" s="1"/>
      <c r="J892" s="1"/>
      <c r="K892" s="1"/>
    </row>
    <row r="893" ht="15.75" customHeight="1">
      <c r="F893" s="1"/>
      <c r="G893" s="1"/>
      <c r="H893" s="1"/>
      <c r="I893" s="1"/>
      <c r="J893" s="1"/>
      <c r="K893" s="1"/>
    </row>
    <row r="894" ht="15.75" customHeight="1">
      <c r="F894" s="1"/>
      <c r="G894" s="1"/>
      <c r="H894" s="1"/>
      <c r="I894" s="1"/>
      <c r="J894" s="1"/>
      <c r="K894" s="1"/>
    </row>
    <row r="895" ht="15.75" customHeight="1">
      <c r="F895" s="1"/>
      <c r="G895" s="1"/>
      <c r="H895" s="1"/>
      <c r="I895" s="1"/>
      <c r="J895" s="1"/>
      <c r="K895" s="1"/>
    </row>
    <row r="896" ht="15.75" customHeight="1">
      <c r="F896" s="1"/>
      <c r="G896" s="1"/>
      <c r="H896" s="1"/>
      <c r="I896" s="1"/>
      <c r="J896" s="1"/>
      <c r="K896" s="1"/>
    </row>
    <row r="897" ht="15.75" customHeight="1">
      <c r="F897" s="1"/>
      <c r="G897" s="1"/>
      <c r="H897" s="1"/>
      <c r="I897" s="1"/>
      <c r="J897" s="1"/>
      <c r="K897" s="1"/>
    </row>
    <row r="898" ht="15.75" customHeight="1">
      <c r="F898" s="1"/>
      <c r="G898" s="1"/>
      <c r="H898" s="1"/>
      <c r="I898" s="1"/>
      <c r="J898" s="1"/>
      <c r="K898" s="1"/>
    </row>
    <row r="899" ht="15.75" customHeight="1">
      <c r="F899" s="1"/>
      <c r="G899" s="1"/>
      <c r="H899" s="1"/>
      <c r="I899" s="1"/>
      <c r="J899" s="1"/>
      <c r="K899" s="1"/>
    </row>
    <row r="900" ht="15.75" customHeight="1">
      <c r="F900" s="1"/>
      <c r="G900" s="1"/>
      <c r="H900" s="1"/>
      <c r="I900" s="1"/>
      <c r="J900" s="1"/>
      <c r="K900" s="1"/>
    </row>
    <row r="901" ht="15.75" customHeight="1">
      <c r="F901" s="1"/>
      <c r="G901" s="1"/>
      <c r="H901" s="1"/>
      <c r="I901" s="1"/>
      <c r="J901" s="1"/>
      <c r="K901" s="1"/>
    </row>
    <row r="902" ht="15.75" customHeight="1">
      <c r="F902" s="1"/>
      <c r="G902" s="1"/>
      <c r="H902" s="1"/>
      <c r="I902" s="1"/>
      <c r="J902" s="1"/>
      <c r="K902" s="1"/>
    </row>
    <row r="903" ht="15.75" customHeight="1">
      <c r="F903" s="1"/>
      <c r="G903" s="1"/>
      <c r="H903" s="1"/>
      <c r="I903" s="1"/>
      <c r="J903" s="1"/>
      <c r="K903" s="1"/>
    </row>
    <row r="904" ht="15.75" customHeight="1">
      <c r="F904" s="1"/>
      <c r="G904" s="1"/>
      <c r="H904" s="1"/>
      <c r="I904" s="1"/>
      <c r="J904" s="1"/>
      <c r="K904" s="1"/>
    </row>
    <row r="905" ht="15.75" customHeight="1">
      <c r="F905" s="1"/>
      <c r="G905" s="1"/>
      <c r="H905" s="1"/>
      <c r="I905" s="1"/>
      <c r="J905" s="1"/>
      <c r="K905" s="1"/>
    </row>
    <row r="906" ht="15.75" customHeight="1">
      <c r="F906" s="1"/>
      <c r="G906" s="1"/>
      <c r="H906" s="1"/>
      <c r="I906" s="1"/>
      <c r="J906" s="1"/>
      <c r="K906" s="1"/>
    </row>
    <row r="907" ht="15.75" customHeight="1">
      <c r="F907" s="1"/>
      <c r="G907" s="1"/>
      <c r="H907" s="1"/>
      <c r="I907" s="1"/>
      <c r="J907" s="1"/>
      <c r="K907" s="1"/>
    </row>
    <row r="908" ht="15.75" customHeight="1">
      <c r="F908" s="1"/>
      <c r="G908" s="1"/>
      <c r="H908" s="1"/>
      <c r="I908" s="1"/>
      <c r="J908" s="1"/>
      <c r="K908" s="1"/>
    </row>
    <row r="909" ht="15.75" customHeight="1">
      <c r="F909" s="1"/>
      <c r="G909" s="1"/>
      <c r="H909" s="1"/>
      <c r="I909" s="1"/>
      <c r="J909" s="1"/>
      <c r="K909" s="1"/>
    </row>
    <row r="910" ht="15.75" customHeight="1">
      <c r="F910" s="1"/>
      <c r="G910" s="1"/>
      <c r="H910" s="1"/>
      <c r="I910" s="1"/>
      <c r="J910" s="1"/>
      <c r="K910" s="1"/>
    </row>
    <row r="911" ht="15.75" customHeight="1">
      <c r="F911" s="1"/>
      <c r="G911" s="1"/>
      <c r="H911" s="1"/>
      <c r="I911" s="1"/>
      <c r="J911" s="1"/>
      <c r="K911" s="1"/>
    </row>
    <row r="912" ht="15.75" customHeight="1">
      <c r="F912" s="1"/>
      <c r="G912" s="1"/>
      <c r="H912" s="1"/>
      <c r="I912" s="1"/>
      <c r="J912" s="1"/>
      <c r="K912" s="1"/>
    </row>
    <row r="913" ht="15.75" customHeight="1">
      <c r="F913" s="1"/>
      <c r="G913" s="1"/>
      <c r="H913" s="1"/>
      <c r="I913" s="1"/>
      <c r="J913" s="1"/>
      <c r="K913" s="1"/>
    </row>
    <row r="914" ht="15.75" customHeight="1">
      <c r="F914" s="1"/>
      <c r="G914" s="1"/>
      <c r="H914" s="1"/>
      <c r="I914" s="1"/>
      <c r="J914" s="1"/>
      <c r="K914" s="1"/>
    </row>
    <row r="915" ht="15.75" customHeight="1">
      <c r="F915" s="1"/>
      <c r="G915" s="1"/>
      <c r="H915" s="1"/>
      <c r="I915" s="1"/>
      <c r="J915" s="1"/>
      <c r="K915" s="1"/>
    </row>
    <row r="916" ht="15.75" customHeight="1">
      <c r="F916" s="1"/>
      <c r="G916" s="1"/>
      <c r="H916" s="1"/>
      <c r="I916" s="1"/>
      <c r="J916" s="1"/>
      <c r="K916" s="1"/>
    </row>
    <row r="917" ht="15.75" customHeight="1">
      <c r="F917" s="1"/>
      <c r="G917" s="1"/>
      <c r="H917" s="1"/>
      <c r="I917" s="1"/>
      <c r="J917" s="1"/>
      <c r="K917" s="1"/>
    </row>
    <row r="918" ht="15.75" customHeight="1">
      <c r="F918" s="1"/>
      <c r="G918" s="1"/>
      <c r="H918" s="1"/>
      <c r="I918" s="1"/>
      <c r="J918" s="1"/>
      <c r="K918" s="1"/>
    </row>
    <row r="919" ht="15.75" customHeight="1">
      <c r="F919" s="1"/>
      <c r="G919" s="1"/>
      <c r="H919" s="1"/>
      <c r="I919" s="1"/>
      <c r="J919" s="1"/>
      <c r="K919" s="1"/>
    </row>
    <row r="920" ht="15.75" customHeight="1">
      <c r="F920" s="1"/>
      <c r="G920" s="1"/>
      <c r="H920" s="1"/>
      <c r="I920" s="1"/>
      <c r="J920" s="1"/>
      <c r="K920" s="1"/>
    </row>
    <row r="921" ht="15.75" customHeight="1">
      <c r="F921" s="1"/>
      <c r="G921" s="1"/>
      <c r="H921" s="1"/>
      <c r="I921" s="1"/>
      <c r="J921" s="1"/>
      <c r="K921" s="1"/>
    </row>
    <row r="922" ht="15.75" customHeight="1">
      <c r="F922" s="1"/>
      <c r="G922" s="1"/>
      <c r="H922" s="1"/>
      <c r="I922" s="1"/>
      <c r="J922" s="1"/>
      <c r="K922" s="1"/>
    </row>
    <row r="923" ht="15.75" customHeight="1">
      <c r="F923" s="1"/>
      <c r="G923" s="1"/>
      <c r="H923" s="1"/>
      <c r="I923" s="1"/>
      <c r="J923" s="1"/>
      <c r="K923" s="1"/>
    </row>
    <row r="924" ht="15.75" customHeight="1">
      <c r="F924" s="1"/>
      <c r="G924" s="1"/>
      <c r="H924" s="1"/>
      <c r="I924" s="1"/>
      <c r="J924" s="1"/>
      <c r="K924" s="1"/>
    </row>
    <row r="925" ht="15.75" customHeight="1">
      <c r="F925" s="1"/>
      <c r="G925" s="1"/>
      <c r="H925" s="1"/>
      <c r="I925" s="1"/>
      <c r="J925" s="1"/>
      <c r="K925" s="1"/>
    </row>
    <row r="926" ht="15.75" customHeight="1">
      <c r="F926" s="1"/>
      <c r="G926" s="1"/>
      <c r="H926" s="1"/>
      <c r="I926" s="1"/>
      <c r="J926" s="1"/>
      <c r="K926" s="1"/>
    </row>
    <row r="927" ht="15.75" customHeight="1">
      <c r="F927" s="1"/>
      <c r="G927" s="1"/>
      <c r="H927" s="1"/>
      <c r="I927" s="1"/>
      <c r="J927" s="1"/>
      <c r="K927" s="1"/>
    </row>
    <row r="928" ht="15.75" customHeight="1">
      <c r="F928" s="1"/>
      <c r="G928" s="1"/>
      <c r="H928" s="1"/>
      <c r="I928" s="1"/>
      <c r="J928" s="1"/>
      <c r="K928" s="1"/>
    </row>
    <row r="929" ht="15.75" customHeight="1">
      <c r="F929" s="1"/>
      <c r="G929" s="1"/>
      <c r="H929" s="1"/>
      <c r="I929" s="1"/>
      <c r="J929" s="1"/>
      <c r="K929" s="1"/>
    </row>
    <row r="930" ht="15.75" customHeight="1">
      <c r="F930" s="1"/>
      <c r="G930" s="1"/>
      <c r="H930" s="1"/>
      <c r="I930" s="1"/>
      <c r="J930" s="1"/>
      <c r="K930" s="1"/>
    </row>
    <row r="931" ht="15.75" customHeight="1">
      <c r="F931" s="1"/>
      <c r="G931" s="1"/>
      <c r="H931" s="1"/>
      <c r="I931" s="1"/>
      <c r="J931" s="1"/>
      <c r="K931" s="1"/>
    </row>
    <row r="932" ht="15.75" customHeight="1">
      <c r="F932" s="1"/>
      <c r="G932" s="1"/>
      <c r="H932" s="1"/>
      <c r="I932" s="1"/>
      <c r="J932" s="1"/>
      <c r="K932" s="1"/>
    </row>
    <row r="933" ht="15.75" customHeight="1">
      <c r="F933" s="1"/>
      <c r="G933" s="1"/>
      <c r="H933" s="1"/>
      <c r="I933" s="1"/>
      <c r="J933" s="1"/>
      <c r="K933" s="1"/>
    </row>
    <row r="934" ht="15.75" customHeight="1">
      <c r="F934" s="1"/>
      <c r="G934" s="1"/>
      <c r="H934" s="1"/>
      <c r="I934" s="1"/>
      <c r="J934" s="1"/>
      <c r="K934" s="1"/>
    </row>
    <row r="935" ht="15.75" customHeight="1">
      <c r="F935" s="1"/>
      <c r="G935" s="1"/>
      <c r="H935" s="1"/>
      <c r="I935" s="1"/>
      <c r="J935" s="1"/>
      <c r="K935" s="1"/>
    </row>
    <row r="936" ht="15.75" customHeight="1">
      <c r="F936" s="1"/>
      <c r="G936" s="1"/>
      <c r="H936" s="1"/>
      <c r="I936" s="1"/>
      <c r="J936" s="1"/>
      <c r="K936" s="1"/>
    </row>
    <row r="937" ht="15.75" customHeight="1">
      <c r="F937" s="1"/>
      <c r="G937" s="1"/>
      <c r="H937" s="1"/>
      <c r="I937" s="1"/>
      <c r="J937" s="1"/>
      <c r="K937" s="1"/>
    </row>
    <row r="938" ht="15.75" customHeight="1">
      <c r="F938" s="1"/>
      <c r="G938" s="1"/>
      <c r="H938" s="1"/>
      <c r="I938" s="1"/>
      <c r="J938" s="1"/>
      <c r="K938" s="1"/>
    </row>
    <row r="939" ht="15.75" customHeight="1">
      <c r="F939" s="1"/>
      <c r="G939" s="1"/>
      <c r="H939" s="1"/>
      <c r="I939" s="1"/>
      <c r="J939" s="1"/>
      <c r="K939" s="1"/>
    </row>
    <row r="940" ht="15.75" customHeight="1">
      <c r="F940" s="1"/>
      <c r="G940" s="1"/>
      <c r="H940" s="1"/>
      <c r="I940" s="1"/>
      <c r="J940" s="1"/>
      <c r="K940" s="1"/>
    </row>
    <row r="941" ht="15.75" customHeight="1">
      <c r="F941" s="1"/>
      <c r="G941" s="1"/>
      <c r="H941" s="1"/>
      <c r="I941" s="1"/>
      <c r="J941" s="1"/>
      <c r="K941" s="1"/>
    </row>
    <row r="942" ht="15.75" customHeight="1">
      <c r="F942" s="1"/>
      <c r="G942" s="1"/>
      <c r="H942" s="1"/>
      <c r="I942" s="1"/>
      <c r="J942" s="1"/>
      <c r="K942" s="1"/>
    </row>
    <row r="943" ht="15.75" customHeight="1">
      <c r="F943" s="1"/>
      <c r="G943" s="1"/>
      <c r="H943" s="1"/>
      <c r="I943" s="1"/>
      <c r="J943" s="1"/>
      <c r="K943" s="1"/>
    </row>
    <row r="944" ht="15.75" customHeight="1">
      <c r="F944" s="1"/>
      <c r="G944" s="1"/>
      <c r="H944" s="1"/>
      <c r="I944" s="1"/>
      <c r="J944" s="1"/>
      <c r="K944" s="1"/>
    </row>
    <row r="945" ht="15.75" customHeight="1">
      <c r="F945" s="1"/>
      <c r="G945" s="1"/>
      <c r="H945" s="1"/>
      <c r="I945" s="1"/>
      <c r="J945" s="1"/>
      <c r="K945" s="1"/>
    </row>
    <row r="946" ht="15.75" customHeight="1">
      <c r="F946" s="1"/>
      <c r="G946" s="1"/>
      <c r="H946" s="1"/>
      <c r="I946" s="1"/>
      <c r="J946" s="1"/>
      <c r="K946" s="1"/>
    </row>
    <row r="947" ht="15.75" customHeight="1">
      <c r="F947" s="1"/>
      <c r="G947" s="1"/>
      <c r="H947" s="1"/>
      <c r="I947" s="1"/>
      <c r="J947" s="1"/>
      <c r="K947" s="1"/>
    </row>
    <row r="948" ht="15.75" customHeight="1">
      <c r="F948" s="1"/>
      <c r="G948" s="1"/>
      <c r="H948" s="1"/>
      <c r="I948" s="1"/>
      <c r="J948" s="1"/>
      <c r="K948" s="1"/>
    </row>
    <row r="949" ht="15.75" customHeight="1">
      <c r="F949" s="1"/>
      <c r="G949" s="1"/>
      <c r="H949" s="1"/>
      <c r="I949" s="1"/>
      <c r="J949" s="1"/>
      <c r="K949" s="1"/>
    </row>
    <row r="950" ht="15.75" customHeight="1">
      <c r="F950" s="1"/>
      <c r="G950" s="1"/>
      <c r="H950" s="1"/>
      <c r="I950" s="1"/>
      <c r="J950" s="1"/>
      <c r="K950" s="1"/>
    </row>
    <row r="951" ht="15.75" customHeight="1">
      <c r="F951" s="1"/>
      <c r="G951" s="1"/>
      <c r="H951" s="1"/>
      <c r="I951" s="1"/>
      <c r="J951" s="1"/>
      <c r="K951" s="1"/>
    </row>
    <row r="952" ht="15.75" customHeight="1">
      <c r="F952" s="1"/>
      <c r="G952" s="1"/>
      <c r="H952" s="1"/>
      <c r="I952" s="1"/>
      <c r="J952" s="1"/>
      <c r="K952" s="1"/>
    </row>
    <row r="953" ht="15.75" customHeight="1">
      <c r="F953" s="1"/>
      <c r="G953" s="1"/>
      <c r="H953" s="1"/>
      <c r="I953" s="1"/>
      <c r="J953" s="1"/>
      <c r="K953" s="1"/>
    </row>
    <row r="954" ht="15.75" customHeight="1">
      <c r="F954" s="1"/>
      <c r="G954" s="1"/>
      <c r="H954" s="1"/>
      <c r="I954" s="1"/>
      <c r="J954" s="1"/>
      <c r="K954" s="1"/>
    </row>
    <row r="955" ht="15.75" customHeight="1">
      <c r="F955" s="1"/>
      <c r="G955" s="1"/>
      <c r="H955" s="1"/>
      <c r="I955" s="1"/>
      <c r="J955" s="1"/>
      <c r="K955" s="1"/>
    </row>
    <row r="956" ht="15.75" customHeight="1">
      <c r="F956" s="1"/>
      <c r="G956" s="1"/>
      <c r="H956" s="1"/>
      <c r="I956" s="1"/>
      <c r="J956" s="1"/>
      <c r="K956" s="1"/>
    </row>
    <row r="957" ht="15.75" customHeight="1">
      <c r="F957" s="1"/>
      <c r="G957" s="1"/>
      <c r="H957" s="1"/>
      <c r="I957" s="1"/>
      <c r="J957" s="1"/>
      <c r="K957" s="1"/>
    </row>
    <row r="958" ht="15.75" customHeight="1">
      <c r="F958" s="1"/>
      <c r="G958" s="1"/>
      <c r="H958" s="1"/>
      <c r="I958" s="1"/>
      <c r="J958" s="1"/>
      <c r="K958" s="1"/>
    </row>
    <row r="959" ht="15.75" customHeight="1">
      <c r="F959" s="1"/>
      <c r="G959" s="1"/>
      <c r="H959" s="1"/>
      <c r="I959" s="1"/>
      <c r="J959" s="1"/>
      <c r="K959" s="1"/>
    </row>
    <row r="960" ht="15.75" customHeight="1">
      <c r="F960" s="1"/>
      <c r="G960" s="1"/>
      <c r="H960" s="1"/>
      <c r="I960" s="1"/>
      <c r="J960" s="1"/>
      <c r="K960" s="1"/>
    </row>
    <row r="961" ht="15.75" customHeight="1">
      <c r="F961" s="1"/>
      <c r="G961" s="1"/>
      <c r="H961" s="1"/>
      <c r="I961" s="1"/>
      <c r="J961" s="1"/>
      <c r="K961" s="1"/>
    </row>
    <row r="962" ht="15.75" customHeight="1">
      <c r="F962" s="1"/>
      <c r="G962" s="1"/>
      <c r="H962" s="1"/>
      <c r="I962" s="1"/>
      <c r="J962" s="1"/>
      <c r="K962" s="1"/>
    </row>
    <row r="963" ht="15.75" customHeight="1">
      <c r="F963" s="1"/>
      <c r="G963" s="1"/>
      <c r="H963" s="1"/>
      <c r="I963" s="1"/>
      <c r="J963" s="1"/>
      <c r="K963" s="1"/>
    </row>
    <row r="964" ht="15.75" customHeight="1">
      <c r="F964" s="1"/>
      <c r="G964" s="1"/>
      <c r="H964" s="1"/>
      <c r="I964" s="1"/>
      <c r="J964" s="1"/>
      <c r="K964" s="1"/>
    </row>
    <row r="965" ht="15.75" customHeight="1">
      <c r="F965" s="1"/>
      <c r="G965" s="1"/>
      <c r="H965" s="1"/>
      <c r="I965" s="1"/>
      <c r="J965" s="1"/>
      <c r="K965" s="1"/>
    </row>
    <row r="966" ht="15.75" customHeight="1">
      <c r="F966" s="1"/>
      <c r="G966" s="1"/>
      <c r="H966" s="1"/>
      <c r="I966" s="1"/>
      <c r="J966" s="1"/>
      <c r="K966" s="1"/>
    </row>
    <row r="967" ht="15.75" customHeight="1">
      <c r="F967" s="1"/>
      <c r="G967" s="1"/>
      <c r="H967" s="1"/>
      <c r="I967" s="1"/>
      <c r="J967" s="1"/>
      <c r="K967" s="1"/>
    </row>
    <row r="968" ht="15.75" customHeight="1">
      <c r="F968" s="1"/>
      <c r="G968" s="1"/>
      <c r="H968" s="1"/>
      <c r="I968" s="1"/>
      <c r="J968" s="1"/>
      <c r="K968" s="1"/>
    </row>
    <row r="969" ht="15.75" customHeight="1">
      <c r="F969" s="1"/>
      <c r="G969" s="1"/>
      <c r="H969" s="1"/>
      <c r="I969" s="1"/>
      <c r="J969" s="1"/>
      <c r="K969" s="1"/>
    </row>
    <row r="970" ht="15.75" customHeight="1">
      <c r="F970" s="1"/>
      <c r="G970" s="1"/>
      <c r="H970" s="1"/>
      <c r="I970" s="1"/>
      <c r="J970" s="1"/>
      <c r="K970" s="1"/>
    </row>
    <row r="971" ht="15.75" customHeight="1">
      <c r="F971" s="1"/>
      <c r="G971" s="1"/>
      <c r="H971" s="1"/>
      <c r="I971" s="1"/>
      <c r="J971" s="1"/>
      <c r="K971" s="1"/>
    </row>
    <row r="972" ht="15.75" customHeight="1">
      <c r="F972" s="1"/>
      <c r="G972" s="1"/>
      <c r="H972" s="1"/>
      <c r="I972" s="1"/>
      <c r="J972" s="1"/>
      <c r="K972" s="1"/>
    </row>
    <row r="973" ht="15.75" customHeight="1">
      <c r="F973" s="1"/>
      <c r="G973" s="1"/>
      <c r="H973" s="1"/>
      <c r="I973" s="1"/>
      <c r="J973" s="1"/>
      <c r="K973" s="1"/>
    </row>
    <row r="974" ht="15.75" customHeight="1">
      <c r="F974" s="1"/>
      <c r="G974" s="1"/>
      <c r="H974" s="1"/>
      <c r="I974" s="1"/>
      <c r="J974" s="1"/>
      <c r="K974" s="1"/>
    </row>
    <row r="975" ht="15.75" customHeight="1">
      <c r="F975" s="1"/>
      <c r="G975" s="1"/>
      <c r="H975" s="1"/>
      <c r="I975" s="1"/>
      <c r="J975" s="1"/>
      <c r="K975" s="1"/>
    </row>
    <row r="976" ht="15.75" customHeight="1">
      <c r="F976" s="1"/>
      <c r="G976" s="1"/>
      <c r="H976" s="1"/>
      <c r="I976" s="1"/>
      <c r="J976" s="1"/>
      <c r="K976" s="1"/>
    </row>
    <row r="977" ht="15.75" customHeight="1">
      <c r="F977" s="1"/>
      <c r="G977" s="1"/>
      <c r="H977" s="1"/>
      <c r="I977" s="1"/>
      <c r="J977" s="1"/>
      <c r="K977" s="1"/>
    </row>
    <row r="978" ht="15.75" customHeight="1">
      <c r="F978" s="1"/>
      <c r="G978" s="1"/>
      <c r="H978" s="1"/>
      <c r="I978" s="1"/>
      <c r="J978" s="1"/>
      <c r="K978" s="1"/>
    </row>
    <row r="979" ht="15.75" customHeight="1">
      <c r="F979" s="1"/>
      <c r="G979" s="1"/>
      <c r="H979" s="1"/>
      <c r="I979" s="1"/>
      <c r="J979" s="1"/>
      <c r="K979" s="1"/>
    </row>
    <row r="980" ht="15.75" customHeight="1">
      <c r="F980" s="1"/>
      <c r="G980" s="1"/>
      <c r="H980" s="1"/>
      <c r="I980" s="1"/>
      <c r="J980" s="1"/>
      <c r="K980" s="1"/>
    </row>
    <row r="981" ht="15.75" customHeight="1">
      <c r="F981" s="1"/>
      <c r="G981" s="1"/>
      <c r="H981" s="1"/>
      <c r="I981" s="1"/>
      <c r="J981" s="1"/>
      <c r="K981" s="1"/>
    </row>
    <row r="982" ht="15.75" customHeight="1">
      <c r="F982" s="1"/>
      <c r="G982" s="1"/>
      <c r="H982" s="1"/>
      <c r="I982" s="1"/>
      <c r="J982" s="1"/>
      <c r="K982" s="1"/>
    </row>
    <row r="983" ht="15.75" customHeight="1">
      <c r="F983" s="1"/>
      <c r="G983" s="1"/>
      <c r="H983" s="1"/>
      <c r="I983" s="1"/>
      <c r="J983" s="1"/>
      <c r="K983" s="1"/>
    </row>
    <row r="984" ht="15.75" customHeight="1">
      <c r="F984" s="1"/>
      <c r="G984" s="1"/>
      <c r="H984" s="1"/>
      <c r="I984" s="1"/>
      <c r="J984" s="1"/>
      <c r="K984" s="1"/>
    </row>
    <row r="985" ht="15.75" customHeight="1">
      <c r="F985" s="1"/>
      <c r="G985" s="1"/>
      <c r="H985" s="1"/>
      <c r="I985" s="1"/>
      <c r="J985" s="1"/>
      <c r="K985" s="1"/>
    </row>
    <row r="986" ht="15.75" customHeight="1">
      <c r="F986" s="1"/>
      <c r="G986" s="1"/>
      <c r="H986" s="1"/>
      <c r="I986" s="1"/>
      <c r="J986" s="1"/>
      <c r="K986" s="1"/>
    </row>
    <row r="987" ht="15.75" customHeight="1">
      <c r="F987" s="1"/>
      <c r="G987" s="1"/>
      <c r="H987" s="1"/>
      <c r="I987" s="1"/>
      <c r="J987" s="1"/>
      <c r="K987" s="1"/>
    </row>
    <row r="988" ht="15.75" customHeight="1">
      <c r="F988" s="1"/>
      <c r="G988" s="1"/>
      <c r="H988" s="1"/>
      <c r="I988" s="1"/>
      <c r="J988" s="1"/>
      <c r="K988" s="1"/>
    </row>
    <row r="989" ht="15.75" customHeight="1">
      <c r="F989" s="1"/>
      <c r="G989" s="1"/>
      <c r="H989" s="1"/>
      <c r="I989" s="1"/>
      <c r="J989" s="1"/>
      <c r="K989" s="1"/>
    </row>
    <row r="990" ht="15.75" customHeight="1">
      <c r="F990" s="1"/>
      <c r="G990" s="1"/>
      <c r="H990" s="1"/>
      <c r="I990" s="1"/>
      <c r="J990" s="1"/>
      <c r="K990" s="1"/>
    </row>
    <row r="991" ht="15.75" customHeight="1">
      <c r="F991" s="1"/>
      <c r="G991" s="1"/>
      <c r="H991" s="1"/>
      <c r="I991" s="1"/>
      <c r="J991" s="1"/>
      <c r="K991" s="1"/>
    </row>
    <row r="992" ht="15.75" customHeight="1">
      <c r="F992" s="1"/>
      <c r="G992" s="1"/>
      <c r="H992" s="1"/>
      <c r="I992" s="1"/>
      <c r="J992" s="1"/>
      <c r="K992" s="1"/>
    </row>
    <row r="993" ht="15.75" customHeight="1">
      <c r="F993" s="1"/>
      <c r="G993" s="1"/>
      <c r="H993" s="1"/>
      <c r="I993" s="1"/>
      <c r="J993" s="1"/>
      <c r="K993" s="1"/>
    </row>
    <row r="994" ht="15.75" customHeight="1">
      <c r="F994" s="1"/>
      <c r="G994" s="1"/>
      <c r="H994" s="1"/>
      <c r="I994" s="1"/>
      <c r="J994" s="1"/>
      <c r="K994" s="1"/>
    </row>
    <row r="995" ht="15.75" customHeight="1">
      <c r="F995" s="1"/>
      <c r="G995" s="1"/>
      <c r="H995" s="1"/>
      <c r="I995" s="1"/>
      <c r="J995" s="1"/>
      <c r="K995" s="1"/>
    </row>
    <row r="996" ht="15.75" customHeight="1">
      <c r="F996" s="1"/>
      <c r="G996" s="1"/>
      <c r="H996" s="1"/>
      <c r="I996" s="1"/>
      <c r="J996" s="1"/>
      <c r="K996" s="1"/>
    </row>
    <row r="997" ht="15.75" customHeight="1">
      <c r="F997" s="1"/>
      <c r="G997" s="1"/>
      <c r="H997" s="1"/>
      <c r="I997" s="1"/>
      <c r="J997" s="1"/>
      <c r="K997" s="1"/>
    </row>
    <row r="998" ht="15.75" customHeight="1">
      <c r="F998" s="1"/>
      <c r="G998" s="1"/>
      <c r="H998" s="1"/>
      <c r="I998" s="1"/>
      <c r="J998" s="1"/>
      <c r="K998" s="1"/>
    </row>
    <row r="999" ht="15.75" customHeight="1">
      <c r="F999" s="1"/>
      <c r="G999" s="1"/>
      <c r="H999" s="1"/>
      <c r="I999" s="1"/>
      <c r="J999" s="1"/>
      <c r="K999" s="1"/>
    </row>
    <row r="1000" ht="15.75" customHeight="1">
      <c r="F1000" s="1"/>
      <c r="G1000" s="1"/>
      <c r="H1000" s="1"/>
      <c r="I1000" s="1"/>
      <c r="J1000" s="1"/>
      <c r="K1000" s="1"/>
    </row>
  </sheetData>
  <mergeCells count="1">
    <mergeCell ref="A813:K813"/>
  </mergeCells>
  <conditionalFormatting sqref="O3:O812">
    <cfRule type="cellIs" dxfId="0" priority="1" operator="lessThan">
      <formula>100000</formula>
    </cfRule>
  </conditionalFormatting>
  <conditionalFormatting sqref="O3:O812">
    <cfRule type="cellIs" dxfId="1" priority="2" operator="lessThan">
      <formula>100000</formula>
    </cfRule>
  </conditionalFormatting>
  <printOptions/>
  <pageMargins bottom="0.7480314960629921" footer="0.0" header="0.0" left="0.7086614173228347" right="0.7086614173228347" top="0.7480314960629921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 fitToPage="1"/>
  </sheetPr>
  <sheetViews>
    <sheetView workbookViewId="0"/>
  </sheetViews>
  <sheetFormatPr customHeight="1" defaultColWidth="14.43" defaultRowHeight="15.0"/>
  <cols>
    <col customWidth="1" min="1" max="1" width="15.29"/>
    <col customWidth="1" min="2" max="2" width="8.14"/>
    <col customWidth="1" min="3" max="3" width="23.14"/>
    <col customWidth="1" min="4" max="4" width="17.57"/>
    <col customWidth="1" min="5" max="5" width="16.57"/>
    <col customWidth="1" min="6" max="6" width="13.57"/>
    <col customWidth="1" min="7" max="7" width="14.0"/>
    <col customWidth="1" min="8" max="8" width="15.71"/>
    <col customWidth="1" min="9" max="9" width="11.0"/>
    <col customWidth="1" min="10" max="10" width="25.71"/>
    <col customWidth="1" min="11" max="11" width="13.57"/>
    <col customWidth="1" min="12" max="12" width="12.43"/>
    <col customWidth="1" min="13" max="14" width="12.86"/>
    <col customWidth="1" min="15" max="15" width="13.0"/>
    <col customWidth="1" min="16" max="16" width="12.71"/>
    <col customWidth="1" min="17" max="17" width="19.71"/>
    <col customWidth="1" min="18" max="18" width="4.57"/>
    <col customWidth="1" min="19" max="19" width="17.57"/>
    <col customWidth="1" min="20" max="20" width="11.43"/>
    <col customWidth="1" min="21" max="21" width="34.43"/>
    <col customWidth="1" min="22" max="22" width="2.71"/>
    <col customWidth="1" min="23" max="23" width="15.0"/>
    <col customWidth="1" min="24" max="24" width="16.86"/>
    <col customWidth="1" min="25" max="27" width="11.43"/>
    <col customWidth="1" min="28" max="28" width="20.29"/>
    <col customWidth="1" min="29" max="29" width="14.86"/>
    <col customWidth="1" min="30" max="30" width="16.29"/>
    <col customWidth="1" min="31" max="31" width="17.86"/>
    <col customWidth="1" min="32" max="32" width="15.0"/>
    <col customWidth="1" min="33" max="34" width="16.29"/>
    <col customWidth="1" min="35" max="35" width="16.43"/>
    <col customWidth="1" min="36" max="36" width="20.0"/>
  </cols>
  <sheetData>
    <row r="1">
      <c r="A1" s="20" t="s">
        <v>312</v>
      </c>
      <c r="AH1" s="21"/>
    </row>
    <row r="2">
      <c r="A2" s="20" t="s">
        <v>313</v>
      </c>
      <c r="AH2" s="21"/>
    </row>
    <row r="3">
      <c r="A3" s="22" t="s">
        <v>314</v>
      </c>
      <c r="AH3" s="21"/>
    </row>
    <row r="4">
      <c r="A4" s="20" t="s">
        <v>315</v>
      </c>
      <c r="AH4" s="21"/>
    </row>
    <row r="5" ht="75.75" customHeight="1">
      <c r="A5" s="23" t="s">
        <v>0</v>
      </c>
      <c r="B5" s="23" t="s">
        <v>1</v>
      </c>
      <c r="C5" s="23" t="s">
        <v>2</v>
      </c>
      <c r="D5" s="23" t="s">
        <v>3</v>
      </c>
      <c r="E5" s="24" t="s">
        <v>10</v>
      </c>
      <c r="F5" s="24" t="s">
        <v>15</v>
      </c>
      <c r="G5" s="23" t="s">
        <v>17</v>
      </c>
      <c r="H5" s="25" t="s">
        <v>18</v>
      </c>
      <c r="I5" s="26" t="s">
        <v>316</v>
      </c>
      <c r="J5" s="23" t="s">
        <v>317</v>
      </c>
      <c r="K5" s="23" t="s">
        <v>318</v>
      </c>
      <c r="L5" s="23" t="s">
        <v>319</v>
      </c>
      <c r="M5" s="23" t="s">
        <v>320</v>
      </c>
      <c r="N5" s="23" t="s">
        <v>321</v>
      </c>
      <c r="O5" s="27" t="s">
        <v>322</v>
      </c>
      <c r="P5" s="27" t="s">
        <v>323</v>
      </c>
    </row>
    <row r="6">
      <c r="A6" s="28" t="s">
        <v>19</v>
      </c>
      <c r="B6" s="29" t="s">
        <v>20</v>
      </c>
      <c r="C6" s="30" t="s">
        <v>21</v>
      </c>
      <c r="D6" s="31">
        <v>8.79910080578E9</v>
      </c>
      <c r="E6" s="31">
        <v>3.4212334517800007E9</v>
      </c>
      <c r="F6" s="32">
        <v>5.377867354E9</v>
      </c>
      <c r="G6" s="31"/>
      <c r="H6" s="33">
        <v>5.377867354E9</v>
      </c>
      <c r="I6" s="34">
        <v>8.90906347E8</v>
      </c>
      <c r="J6" s="30" t="str">
        <f t="shared" ref="J6:J8" si="1">VLOOKUP(I6,'[2]IPS CTA BANCARIA (2)'!$B$2:$H$170,2,0)</f>
        <v>#REF!</v>
      </c>
      <c r="K6" s="33">
        <v>2.258039592E9</v>
      </c>
      <c r="L6" s="28" t="str">
        <f t="shared" ref="L6:L8" si="2">VLOOKUP(I6,'[2]IPS CTA BANCARIA (2)'!$B$2:$H$170,4,0)</f>
        <v>#REF!</v>
      </c>
      <c r="M6" s="35" t="str">
        <f t="shared" ref="M6:M8" si="3">VLOOKUP(I6,'[2]IPS CTA BANCARIA (2)'!$B$2:$H$170,5,0)</f>
        <v>#REF!</v>
      </c>
      <c r="N6" s="35" t="s">
        <v>324</v>
      </c>
      <c r="O6" s="36" t="s">
        <v>325</v>
      </c>
      <c r="P6" s="37">
        <v>41964.0</v>
      </c>
    </row>
    <row r="7">
      <c r="A7" s="28" t="s">
        <v>19</v>
      </c>
      <c r="B7" s="31" t="s">
        <v>20</v>
      </c>
      <c r="C7" s="30" t="s">
        <v>21</v>
      </c>
      <c r="D7" s="32"/>
      <c r="E7" s="31"/>
      <c r="F7" s="33"/>
      <c r="G7" s="34"/>
      <c r="H7" s="30"/>
      <c r="I7" s="38">
        <v>8.90905177E8</v>
      </c>
      <c r="J7" s="28" t="str">
        <f t="shared" si="1"/>
        <v>#REF!</v>
      </c>
      <c r="K7" s="33">
        <v>2.05476838E9</v>
      </c>
      <c r="L7" s="35" t="str">
        <f t="shared" si="2"/>
        <v>#REF!</v>
      </c>
      <c r="M7" s="36" t="str">
        <f t="shared" si="3"/>
        <v>#REF!</v>
      </c>
      <c r="N7" s="37" t="s">
        <v>326</v>
      </c>
      <c r="O7" s="28" t="s">
        <v>327</v>
      </c>
      <c r="P7" s="37">
        <v>41964.0</v>
      </c>
    </row>
    <row r="8">
      <c r="A8" s="28" t="s">
        <v>19</v>
      </c>
      <c r="B8" s="31" t="s">
        <v>20</v>
      </c>
      <c r="C8" s="30" t="s">
        <v>21</v>
      </c>
      <c r="D8" s="32"/>
      <c r="E8" s="31"/>
      <c r="F8" s="33"/>
      <c r="G8" s="34"/>
      <c r="H8" s="30"/>
      <c r="I8" s="38">
        <v>8.90985703E8</v>
      </c>
      <c r="J8" s="28" t="str">
        <f t="shared" si="1"/>
        <v>#REF!</v>
      </c>
      <c r="K8" s="33">
        <v>1.065059382E9</v>
      </c>
      <c r="L8" s="35" t="str">
        <f t="shared" si="2"/>
        <v>#REF!</v>
      </c>
      <c r="M8" s="36" t="str">
        <f t="shared" si="3"/>
        <v>#REF!</v>
      </c>
      <c r="N8" s="37" t="s">
        <v>328</v>
      </c>
      <c r="O8" s="28" t="s">
        <v>329</v>
      </c>
      <c r="P8" s="37">
        <v>41964.0</v>
      </c>
    </row>
    <row r="9">
      <c r="A9" s="28" t="s">
        <v>19</v>
      </c>
      <c r="B9" s="31" t="s">
        <v>22</v>
      </c>
      <c r="C9" s="30" t="s">
        <v>23</v>
      </c>
      <c r="D9" s="32">
        <v>8729712.87</v>
      </c>
      <c r="E9" s="31">
        <v>3394253.869999999</v>
      </c>
      <c r="F9" s="33">
        <v>5335459.0</v>
      </c>
      <c r="G9" s="34"/>
      <c r="H9" s="30">
        <v>5335459.0</v>
      </c>
      <c r="I9" s="38"/>
      <c r="J9" s="28"/>
      <c r="K9" s="33"/>
      <c r="L9" s="35"/>
      <c r="M9" s="36"/>
      <c r="N9" s="37"/>
      <c r="O9" s="28"/>
      <c r="P9" s="37"/>
    </row>
    <row r="10">
      <c r="A10" s="28" t="s">
        <v>19</v>
      </c>
      <c r="B10" s="31" t="s">
        <v>24</v>
      </c>
      <c r="C10" s="30" t="s">
        <v>25</v>
      </c>
      <c r="D10" s="32">
        <v>3.944406666E7</v>
      </c>
      <c r="E10" s="31">
        <v>1.5336494659999996E7</v>
      </c>
      <c r="F10" s="33">
        <v>2.4107572E7</v>
      </c>
      <c r="G10" s="34"/>
      <c r="H10" s="30">
        <v>2.4107572E7</v>
      </c>
      <c r="I10" s="38"/>
      <c r="J10" s="28"/>
      <c r="K10" s="33"/>
      <c r="L10" s="35"/>
      <c r="M10" s="36"/>
      <c r="N10" s="37"/>
      <c r="O10" s="28"/>
      <c r="P10" s="37"/>
    </row>
    <row r="11">
      <c r="A11" s="28" t="s">
        <v>19</v>
      </c>
      <c r="B11" s="31" t="s">
        <v>26</v>
      </c>
      <c r="C11" s="30" t="s">
        <v>27</v>
      </c>
      <c r="D11" s="32">
        <v>0.0</v>
      </c>
      <c r="E11" s="31">
        <v>0.0</v>
      </c>
      <c r="F11" s="33">
        <v>0.0</v>
      </c>
      <c r="G11" s="34"/>
      <c r="H11" s="30">
        <v>0.0</v>
      </c>
      <c r="I11" s="38"/>
      <c r="J11" s="28"/>
      <c r="K11" s="33"/>
      <c r="L11" s="35"/>
      <c r="M11" s="36"/>
      <c r="N11" s="37"/>
      <c r="O11" s="28"/>
      <c r="P11" s="37"/>
    </row>
    <row r="12">
      <c r="A12" s="28" t="s">
        <v>19</v>
      </c>
      <c r="B12" s="31" t="s">
        <v>28</v>
      </c>
      <c r="C12" s="30" t="s">
        <v>29</v>
      </c>
      <c r="D12" s="32">
        <v>394408.9</v>
      </c>
      <c r="E12" s="31">
        <v>153352.90000000002</v>
      </c>
      <c r="F12" s="33">
        <v>241056.0</v>
      </c>
      <c r="G12" s="34"/>
      <c r="H12" s="30">
        <v>241056.0</v>
      </c>
      <c r="I12" s="38"/>
      <c r="J12" s="28"/>
      <c r="K12" s="33"/>
      <c r="L12" s="35"/>
      <c r="M12" s="36"/>
      <c r="N12" s="37"/>
      <c r="O12" s="28"/>
      <c r="P12" s="37"/>
    </row>
    <row r="13">
      <c r="A13" s="28" t="s">
        <v>19</v>
      </c>
      <c r="B13" s="31" t="s">
        <v>30</v>
      </c>
      <c r="C13" s="30" t="s">
        <v>31</v>
      </c>
      <c r="D13" s="32">
        <v>2.160641893E7</v>
      </c>
      <c r="E13" s="31">
        <v>8400926.93</v>
      </c>
      <c r="F13" s="33">
        <v>1.3205492E7</v>
      </c>
      <c r="G13" s="34"/>
      <c r="H13" s="30">
        <v>1.3205492E7</v>
      </c>
      <c r="I13" s="38"/>
      <c r="J13" s="28"/>
      <c r="K13" s="33"/>
      <c r="L13" s="35"/>
      <c r="M13" s="36"/>
      <c r="N13" s="37"/>
      <c r="O13" s="28"/>
      <c r="P13" s="37"/>
    </row>
    <row r="14">
      <c r="A14" s="28" t="s">
        <v>19</v>
      </c>
      <c r="B14" s="31" t="s">
        <v>32</v>
      </c>
      <c r="C14" s="30" t="s">
        <v>33</v>
      </c>
      <c r="D14" s="32">
        <v>3.090892062E7</v>
      </c>
      <c r="E14" s="31">
        <v>1.2017890620000001E7</v>
      </c>
      <c r="F14" s="33">
        <v>1.889103E7</v>
      </c>
      <c r="G14" s="34"/>
      <c r="H14" s="30">
        <v>1.889103E7</v>
      </c>
      <c r="I14" s="38"/>
      <c r="J14" s="28"/>
      <c r="K14" s="33"/>
      <c r="L14" s="35"/>
      <c r="M14" s="36"/>
      <c r="N14" s="37"/>
      <c r="O14" s="28"/>
      <c r="P14" s="37"/>
    </row>
    <row r="15">
      <c r="A15" s="28" t="s">
        <v>19</v>
      </c>
      <c r="B15" s="31" t="s">
        <v>34</v>
      </c>
      <c r="C15" s="30" t="s">
        <v>35</v>
      </c>
      <c r="D15" s="32">
        <v>2.4682618E7</v>
      </c>
      <c r="E15" s="31">
        <v>9597003.0</v>
      </c>
      <c r="F15" s="33">
        <v>1.5085615E7</v>
      </c>
      <c r="G15" s="34"/>
      <c r="H15" s="30">
        <v>1.5085615E7</v>
      </c>
      <c r="I15" s="38"/>
      <c r="J15" s="28"/>
      <c r="K15" s="33"/>
      <c r="L15" s="35"/>
      <c r="M15" s="36"/>
      <c r="N15" s="37"/>
      <c r="O15" s="28"/>
      <c r="P15" s="37"/>
    </row>
    <row r="16">
      <c r="A16" s="28" t="s">
        <v>19</v>
      </c>
      <c r="B16" s="31" t="s">
        <v>36</v>
      </c>
      <c r="C16" s="30" t="s">
        <v>37</v>
      </c>
      <c r="D16" s="32">
        <v>39042.1</v>
      </c>
      <c r="E16" s="31">
        <v>39042.1</v>
      </c>
      <c r="F16" s="33"/>
      <c r="G16" s="34">
        <v>0.0</v>
      </c>
      <c r="H16" s="30">
        <v>0.0</v>
      </c>
      <c r="I16" s="38"/>
      <c r="J16" s="28"/>
      <c r="K16" s="33"/>
      <c r="L16" s="35"/>
      <c r="M16" s="36"/>
      <c r="N16" s="37"/>
      <c r="O16" s="28"/>
      <c r="P16" s="37"/>
    </row>
    <row r="17">
      <c r="A17" s="28" t="s">
        <v>19</v>
      </c>
      <c r="B17" s="31" t="s">
        <v>38</v>
      </c>
      <c r="C17" s="30" t="s">
        <v>39</v>
      </c>
      <c r="D17" s="32">
        <v>553398.05</v>
      </c>
      <c r="E17" s="31">
        <v>191308.05000000005</v>
      </c>
      <c r="F17" s="33">
        <v>362090.0</v>
      </c>
      <c r="G17" s="34"/>
      <c r="H17" s="30">
        <v>362090.0</v>
      </c>
      <c r="I17" s="38"/>
      <c r="J17" s="28"/>
      <c r="K17" s="33"/>
      <c r="L17" s="35"/>
      <c r="M17" s="36"/>
      <c r="N17" s="37"/>
      <c r="O17" s="28"/>
      <c r="P17" s="37"/>
    </row>
    <row r="18">
      <c r="A18" s="28" t="s">
        <v>19</v>
      </c>
      <c r="B18" s="31" t="s">
        <v>40</v>
      </c>
      <c r="C18" s="30" t="s">
        <v>41</v>
      </c>
      <c r="D18" s="32">
        <v>1.529983368E7</v>
      </c>
      <c r="E18" s="31">
        <v>5948823.68</v>
      </c>
      <c r="F18" s="33">
        <v>9351010.0</v>
      </c>
      <c r="G18" s="34"/>
      <c r="H18" s="30">
        <v>9351010.0</v>
      </c>
      <c r="I18" s="38"/>
      <c r="J18" s="28"/>
      <c r="K18" s="33"/>
      <c r="L18" s="35"/>
      <c r="M18" s="36"/>
      <c r="N18" s="37"/>
      <c r="O18" s="28"/>
      <c r="P18" s="37"/>
    </row>
    <row r="19">
      <c r="A19" s="28" t="s">
        <v>19</v>
      </c>
      <c r="B19" s="31" t="s">
        <v>42</v>
      </c>
      <c r="C19" s="30" t="s">
        <v>43</v>
      </c>
      <c r="D19" s="32">
        <v>2.956102941E7</v>
      </c>
      <c r="E19" s="31">
        <v>1.149380841E7</v>
      </c>
      <c r="F19" s="33">
        <v>1.8067221E7</v>
      </c>
      <c r="G19" s="34"/>
      <c r="H19" s="30">
        <v>1.8067221E7</v>
      </c>
      <c r="I19" s="38"/>
      <c r="J19" s="28"/>
      <c r="K19" s="33"/>
      <c r="L19" s="35"/>
      <c r="M19" s="36"/>
      <c r="N19" s="37"/>
      <c r="O19" s="28"/>
      <c r="P19" s="37"/>
    </row>
    <row r="20">
      <c r="A20" s="28" t="s">
        <v>45</v>
      </c>
      <c r="B20" s="31" t="s">
        <v>20</v>
      </c>
      <c r="C20" s="30" t="s">
        <v>21</v>
      </c>
      <c r="D20" s="32">
        <v>6.895461163E7</v>
      </c>
      <c r="E20" s="31">
        <v>0.0</v>
      </c>
      <c r="F20" s="33">
        <v>6.8954612E7</v>
      </c>
      <c r="G20" s="34"/>
      <c r="H20" s="30">
        <v>6.8954612E7</v>
      </c>
      <c r="I20" s="38">
        <v>8.90980066E8</v>
      </c>
      <c r="J20" s="28" t="str">
        <f>VLOOKUP(I20,'[2]IPS CTA BANCARIA (2)'!$B$2:$H$170,2,0)</f>
        <v>#REF!</v>
      </c>
      <c r="K20" s="33">
        <v>6.8954612E7</v>
      </c>
      <c r="L20" s="35" t="str">
        <f>VLOOKUP(I20,'[2]IPS CTA BANCARIA (2)'!$B$2:$H$170,4,0)</f>
        <v>#REF!</v>
      </c>
      <c r="M20" s="36" t="str">
        <f>VLOOKUP(I20,'[2]IPS CTA BANCARIA (2)'!$B$2:$H$170,5,0)</f>
        <v>#REF!</v>
      </c>
      <c r="N20" s="37" t="s">
        <v>330</v>
      </c>
      <c r="O20" s="28" t="s">
        <v>331</v>
      </c>
      <c r="P20" s="37">
        <v>41967.0</v>
      </c>
    </row>
    <row r="21" ht="15.75" customHeight="1">
      <c r="A21" s="28" t="s">
        <v>45</v>
      </c>
      <c r="B21" s="31" t="s">
        <v>46</v>
      </c>
      <c r="C21" s="30" t="s">
        <v>47</v>
      </c>
      <c r="D21" s="32">
        <v>729820.49</v>
      </c>
      <c r="E21" s="31">
        <v>0.0</v>
      </c>
      <c r="F21" s="33">
        <v>729820.0</v>
      </c>
      <c r="G21" s="34"/>
      <c r="H21" s="30">
        <v>729820.0</v>
      </c>
      <c r="I21" s="38"/>
      <c r="J21" s="28"/>
      <c r="K21" s="33"/>
      <c r="L21" s="35"/>
      <c r="M21" s="36"/>
      <c r="N21" s="37"/>
      <c r="O21" s="28"/>
      <c r="P21" s="37"/>
    </row>
    <row r="22" ht="15.75" customHeight="1">
      <c r="A22" s="28" t="s">
        <v>45</v>
      </c>
      <c r="B22" s="31" t="s">
        <v>24</v>
      </c>
      <c r="C22" s="30" t="s">
        <v>25</v>
      </c>
      <c r="D22" s="32">
        <v>9977.0</v>
      </c>
      <c r="E22" s="31">
        <v>0.0</v>
      </c>
      <c r="F22" s="33"/>
      <c r="G22" s="34">
        <v>9977.0</v>
      </c>
      <c r="H22" s="30">
        <v>0.0</v>
      </c>
      <c r="I22" s="38"/>
      <c r="J22" s="28"/>
      <c r="K22" s="33"/>
      <c r="L22" s="35"/>
      <c r="M22" s="36"/>
      <c r="N22" s="37"/>
      <c r="O22" s="28"/>
      <c r="P22" s="37"/>
    </row>
    <row r="23" ht="15.75" customHeight="1">
      <c r="A23" s="28" t="s">
        <v>45</v>
      </c>
      <c r="B23" s="31" t="s">
        <v>32</v>
      </c>
      <c r="C23" s="30" t="s">
        <v>33</v>
      </c>
      <c r="D23" s="32">
        <v>25181.59</v>
      </c>
      <c r="E23" s="31">
        <v>0.0</v>
      </c>
      <c r="F23" s="33"/>
      <c r="G23" s="34">
        <v>25182.0</v>
      </c>
      <c r="H23" s="30">
        <v>0.0</v>
      </c>
      <c r="I23" s="38"/>
      <c r="J23" s="28"/>
      <c r="K23" s="33"/>
      <c r="L23" s="35"/>
      <c r="M23" s="36"/>
      <c r="N23" s="37"/>
      <c r="O23" s="28"/>
      <c r="P23" s="37"/>
    </row>
    <row r="24" ht="15.75" customHeight="1">
      <c r="A24" s="28" t="s">
        <v>45</v>
      </c>
      <c r="B24" s="31" t="s">
        <v>34</v>
      </c>
      <c r="C24" s="30" t="s">
        <v>35</v>
      </c>
      <c r="D24" s="32">
        <v>69328.25</v>
      </c>
      <c r="E24" s="31">
        <v>0.0</v>
      </c>
      <c r="F24" s="33"/>
      <c r="G24" s="34">
        <v>69328.0</v>
      </c>
      <c r="H24" s="30">
        <v>0.0</v>
      </c>
      <c r="I24" s="38"/>
      <c r="J24" s="28"/>
      <c r="K24" s="33"/>
      <c r="L24" s="35"/>
      <c r="M24" s="36"/>
      <c r="N24" s="37"/>
      <c r="O24" s="28"/>
      <c r="P24" s="37"/>
    </row>
    <row r="25" ht="15.75" customHeight="1">
      <c r="A25" s="28" t="s">
        <v>45</v>
      </c>
      <c r="B25" s="31" t="s">
        <v>42</v>
      </c>
      <c r="C25" s="30" t="s">
        <v>43</v>
      </c>
      <c r="D25" s="32">
        <v>51015.15</v>
      </c>
      <c r="E25" s="31">
        <v>0.0</v>
      </c>
      <c r="F25" s="33"/>
      <c r="G25" s="34">
        <v>51015.0</v>
      </c>
      <c r="H25" s="30">
        <v>0.0</v>
      </c>
      <c r="I25" s="38"/>
      <c r="J25" s="28"/>
      <c r="K25" s="33"/>
      <c r="L25" s="35"/>
      <c r="M25" s="36"/>
      <c r="N25" s="37"/>
      <c r="O25" s="28"/>
      <c r="P25" s="37"/>
    </row>
    <row r="26" ht="22.5" customHeight="1">
      <c r="A26" s="28" t="s">
        <v>45</v>
      </c>
      <c r="B26" s="31" t="s">
        <v>48</v>
      </c>
      <c r="C26" s="30" t="s">
        <v>49</v>
      </c>
      <c r="D26" s="32">
        <v>2.430559489E7</v>
      </c>
      <c r="E26" s="31">
        <v>0.0</v>
      </c>
      <c r="F26" s="33">
        <v>2.4305595E7</v>
      </c>
      <c r="G26" s="34"/>
      <c r="H26" s="30">
        <v>2.4305595E7</v>
      </c>
      <c r="I26" s="38">
        <v>8.90980643E8</v>
      </c>
      <c r="J26" s="28" t="str">
        <f t="shared" ref="J26:J27" si="4">VLOOKUP(I26,'[2]IPS CTA BANCARIA (2)'!$B$2:$H$170,2,0)</f>
        <v>#REF!</v>
      </c>
      <c r="K26" s="33">
        <v>2.05791E7</v>
      </c>
      <c r="L26" s="35" t="str">
        <f t="shared" ref="L26:L27" si="5">VLOOKUP(I26,'[2]IPS CTA BANCARIA (2)'!$B$2:$H$170,4,0)</f>
        <v>#REF!</v>
      </c>
      <c r="M26" s="36" t="str">
        <f t="shared" ref="M26:M27" si="6">VLOOKUP(I26,'[2]IPS CTA BANCARIA (2)'!$B$2:$H$170,5,0)</f>
        <v>#REF!</v>
      </c>
      <c r="N26" s="37" t="s">
        <v>332</v>
      </c>
      <c r="O26" s="28" t="s">
        <v>333</v>
      </c>
      <c r="P26" s="37">
        <v>41969.0</v>
      </c>
    </row>
    <row r="27" ht="15.75" customHeight="1">
      <c r="A27" s="28" t="s">
        <v>51</v>
      </c>
      <c r="B27" s="31" t="s">
        <v>20</v>
      </c>
      <c r="C27" s="30" t="s">
        <v>21</v>
      </c>
      <c r="D27" s="32">
        <v>218628.26</v>
      </c>
      <c r="E27" s="31">
        <v>0.0</v>
      </c>
      <c r="F27" s="33">
        <v>218628.0</v>
      </c>
      <c r="G27" s="34"/>
      <c r="H27" s="30">
        <v>218628.0</v>
      </c>
      <c r="I27" s="38">
        <v>8.90982264E8</v>
      </c>
      <c r="J27" s="28" t="str">
        <f t="shared" si="4"/>
        <v>#REF!</v>
      </c>
      <c r="K27" s="33">
        <v>218628.0</v>
      </c>
      <c r="L27" s="35" t="str">
        <f t="shared" si="5"/>
        <v>#REF!</v>
      </c>
      <c r="M27" s="36" t="str">
        <f t="shared" si="6"/>
        <v>#REF!</v>
      </c>
      <c r="N27" s="37" t="s">
        <v>334</v>
      </c>
      <c r="O27" s="28" t="s">
        <v>335</v>
      </c>
      <c r="P27" s="37">
        <v>41967.0</v>
      </c>
    </row>
    <row r="28" ht="15.75" customHeight="1">
      <c r="A28" s="28" t="s">
        <v>51</v>
      </c>
      <c r="B28" s="31" t="s">
        <v>46</v>
      </c>
      <c r="C28" s="30" t="s">
        <v>47</v>
      </c>
      <c r="D28" s="32">
        <v>86574.5</v>
      </c>
      <c r="E28" s="31">
        <v>0.0</v>
      </c>
      <c r="F28" s="33"/>
      <c r="G28" s="34">
        <v>86575.0</v>
      </c>
      <c r="H28" s="30">
        <v>0.0</v>
      </c>
      <c r="I28" s="38"/>
      <c r="J28" s="28"/>
      <c r="K28" s="33"/>
      <c r="L28" s="35"/>
      <c r="M28" s="36"/>
      <c r="N28" s="37"/>
      <c r="O28" s="28"/>
      <c r="P28" s="37"/>
    </row>
    <row r="29" ht="15.75" customHeight="1">
      <c r="A29" s="28" t="s">
        <v>51</v>
      </c>
      <c r="B29" s="31" t="s">
        <v>42</v>
      </c>
      <c r="C29" s="30" t="s">
        <v>43</v>
      </c>
      <c r="D29" s="32">
        <v>255.24</v>
      </c>
      <c r="E29" s="31">
        <v>0.0</v>
      </c>
      <c r="F29" s="33"/>
      <c r="G29" s="34">
        <v>255.0</v>
      </c>
      <c r="H29" s="30">
        <v>0.0</v>
      </c>
      <c r="I29" s="38"/>
      <c r="J29" s="28"/>
      <c r="K29" s="33"/>
      <c r="L29" s="35"/>
      <c r="M29" s="36"/>
      <c r="N29" s="37"/>
      <c r="O29" s="28"/>
      <c r="P29" s="37"/>
    </row>
    <row r="30" ht="15.75" customHeight="1">
      <c r="A30" s="28" t="s">
        <v>53</v>
      </c>
      <c r="B30" s="31" t="s">
        <v>20</v>
      </c>
      <c r="C30" s="30" t="s">
        <v>21</v>
      </c>
      <c r="D30" s="32">
        <v>1742473.83</v>
      </c>
      <c r="E30" s="31">
        <v>0.0</v>
      </c>
      <c r="F30" s="33">
        <v>1742474.0</v>
      </c>
      <c r="G30" s="34"/>
      <c r="H30" s="30">
        <v>1742474.0</v>
      </c>
      <c r="I30" s="38">
        <v>8.90982264E8</v>
      </c>
      <c r="J30" s="28" t="str">
        <f>VLOOKUP(I30,'[2]IPS CTA BANCARIA (2)'!$B$2:$H$170,2,0)</f>
        <v>#REF!</v>
      </c>
      <c r="K30" s="33">
        <v>1687639.0</v>
      </c>
      <c r="L30" s="35" t="str">
        <f>VLOOKUP(I30,'[2]IPS CTA BANCARIA (2)'!$B$2:$H$170,4,0)</f>
        <v>#REF!</v>
      </c>
      <c r="M30" s="36" t="str">
        <f>VLOOKUP(I30,'[2]IPS CTA BANCARIA (2)'!$B$2:$H$170,5,0)</f>
        <v>#REF!</v>
      </c>
      <c r="N30" s="37" t="s">
        <v>336</v>
      </c>
      <c r="O30" s="28" t="s">
        <v>337</v>
      </c>
      <c r="P30" s="37">
        <v>41969.0</v>
      </c>
    </row>
    <row r="31" ht="15.75" customHeight="1">
      <c r="A31" s="28" t="s">
        <v>53</v>
      </c>
      <c r="B31" s="31" t="s">
        <v>46</v>
      </c>
      <c r="C31" s="30" t="s">
        <v>47</v>
      </c>
      <c r="D31" s="32">
        <v>1954.26</v>
      </c>
      <c r="E31" s="31">
        <v>0.0</v>
      </c>
      <c r="F31" s="33"/>
      <c r="G31" s="34">
        <v>1954.0</v>
      </c>
      <c r="H31" s="30">
        <v>0.0</v>
      </c>
      <c r="I31" s="38"/>
      <c r="J31" s="28"/>
      <c r="K31" s="33"/>
      <c r="L31" s="35"/>
      <c r="M31" s="36"/>
      <c r="N31" s="37"/>
      <c r="O31" s="28"/>
      <c r="P31" s="37"/>
    </row>
    <row r="32" ht="15.75" customHeight="1">
      <c r="A32" s="28" t="s">
        <v>53</v>
      </c>
      <c r="B32" s="31" t="s">
        <v>32</v>
      </c>
      <c r="C32" s="30" t="s">
        <v>33</v>
      </c>
      <c r="D32" s="32">
        <v>1696.63</v>
      </c>
      <c r="E32" s="31">
        <v>0.0</v>
      </c>
      <c r="F32" s="33"/>
      <c r="G32" s="34">
        <v>1697.0</v>
      </c>
      <c r="H32" s="30">
        <v>0.0</v>
      </c>
      <c r="I32" s="38"/>
      <c r="J32" s="28"/>
      <c r="K32" s="33"/>
      <c r="L32" s="35"/>
      <c r="M32" s="36"/>
      <c r="N32" s="37"/>
      <c r="O32" s="28"/>
      <c r="P32" s="37"/>
    </row>
    <row r="33" ht="15.75" customHeight="1">
      <c r="A33" s="28" t="s">
        <v>53</v>
      </c>
      <c r="B33" s="31" t="s">
        <v>42</v>
      </c>
      <c r="C33" s="30" t="s">
        <v>43</v>
      </c>
      <c r="D33" s="32">
        <v>4575.28</v>
      </c>
      <c r="E33" s="31">
        <v>0.0</v>
      </c>
      <c r="F33" s="33"/>
      <c r="G33" s="34">
        <v>4575.0</v>
      </c>
      <c r="H33" s="30">
        <v>0.0</v>
      </c>
      <c r="I33" s="38"/>
      <c r="J33" s="28"/>
      <c r="K33" s="33"/>
      <c r="L33" s="35"/>
      <c r="M33" s="36"/>
      <c r="N33" s="37"/>
      <c r="O33" s="28"/>
      <c r="P33" s="37"/>
    </row>
    <row r="34" ht="15.75" customHeight="1">
      <c r="A34" s="28" t="s">
        <v>55</v>
      </c>
      <c r="B34" s="31" t="s">
        <v>20</v>
      </c>
      <c r="C34" s="30" t="s">
        <v>21</v>
      </c>
      <c r="D34" s="32">
        <v>9344861.56</v>
      </c>
      <c r="E34" s="31">
        <v>0.0</v>
      </c>
      <c r="F34" s="33">
        <v>9344862.0</v>
      </c>
      <c r="G34" s="34"/>
      <c r="H34" s="30">
        <v>9344862.0</v>
      </c>
      <c r="I34" s="38">
        <v>8.90982264E8</v>
      </c>
      <c r="J34" s="28" t="str">
        <f>VLOOKUP(I34,'[2]IPS CTA BANCARIA (2)'!$B$2:$H$170,2,0)</f>
        <v>#REF!</v>
      </c>
      <c r="K34" s="33">
        <v>9344862.0</v>
      </c>
      <c r="L34" s="35" t="str">
        <f>VLOOKUP(I34,'[2]IPS CTA BANCARIA (2)'!$B$2:$H$170,4,0)</f>
        <v>#REF!</v>
      </c>
      <c r="M34" s="36" t="str">
        <f>VLOOKUP(I34,'[2]IPS CTA BANCARIA (2)'!$B$2:$H$170,5,0)</f>
        <v>#REF!</v>
      </c>
      <c r="N34" s="37" t="s">
        <v>338</v>
      </c>
      <c r="O34" s="28" t="s">
        <v>339</v>
      </c>
      <c r="P34" s="37">
        <v>41967.0</v>
      </c>
    </row>
    <row r="35" ht="15.75" customHeight="1">
      <c r="A35" s="28" t="s">
        <v>55</v>
      </c>
      <c r="B35" s="31" t="s">
        <v>24</v>
      </c>
      <c r="C35" s="30" t="s">
        <v>25</v>
      </c>
      <c r="D35" s="32">
        <v>32472.87</v>
      </c>
      <c r="E35" s="31">
        <v>0.0</v>
      </c>
      <c r="F35" s="33"/>
      <c r="G35" s="34">
        <v>32473.0</v>
      </c>
      <c r="H35" s="30">
        <v>0.0</v>
      </c>
      <c r="I35" s="38"/>
      <c r="J35" s="28"/>
      <c r="K35" s="33"/>
      <c r="L35" s="35"/>
      <c r="M35" s="36"/>
      <c r="N35" s="37"/>
      <c r="O35" s="28"/>
      <c r="P35" s="37"/>
    </row>
    <row r="36" ht="15.75" customHeight="1">
      <c r="A36" s="28" t="s">
        <v>55</v>
      </c>
      <c r="B36" s="31" t="s">
        <v>32</v>
      </c>
      <c r="C36" s="30" t="s">
        <v>33</v>
      </c>
      <c r="D36" s="32">
        <v>45606.61</v>
      </c>
      <c r="E36" s="31">
        <v>0.0</v>
      </c>
      <c r="F36" s="33"/>
      <c r="G36" s="34">
        <v>45607.0</v>
      </c>
      <c r="H36" s="30">
        <v>0.0</v>
      </c>
      <c r="I36" s="38"/>
      <c r="J36" s="28"/>
      <c r="K36" s="33"/>
      <c r="L36" s="35"/>
      <c r="M36" s="36"/>
      <c r="N36" s="37"/>
      <c r="O36" s="28"/>
      <c r="P36" s="37"/>
    </row>
    <row r="37" ht="15.75" customHeight="1">
      <c r="A37" s="28" t="s">
        <v>55</v>
      </c>
      <c r="B37" s="31" t="s">
        <v>34</v>
      </c>
      <c r="C37" s="30" t="s">
        <v>35</v>
      </c>
      <c r="D37" s="32">
        <v>119014.64</v>
      </c>
      <c r="E37" s="31">
        <v>0.0</v>
      </c>
      <c r="F37" s="33">
        <v>119015.0</v>
      </c>
      <c r="G37" s="34"/>
      <c r="H37" s="30">
        <v>119015.0</v>
      </c>
      <c r="I37" s="38"/>
      <c r="J37" s="28"/>
      <c r="K37" s="33"/>
      <c r="L37" s="35"/>
      <c r="M37" s="36"/>
      <c r="N37" s="37"/>
      <c r="O37" s="28"/>
      <c r="P37" s="37"/>
    </row>
    <row r="38" ht="15.75" customHeight="1">
      <c r="A38" s="28" t="s">
        <v>55</v>
      </c>
      <c r="B38" s="31" t="s">
        <v>42</v>
      </c>
      <c r="C38" s="30" t="s">
        <v>43</v>
      </c>
      <c r="D38" s="32">
        <v>35083.29</v>
      </c>
      <c r="E38" s="31">
        <v>0.0</v>
      </c>
      <c r="F38" s="33"/>
      <c r="G38" s="34">
        <v>35083.0</v>
      </c>
      <c r="H38" s="30">
        <v>0.0</v>
      </c>
      <c r="I38" s="38"/>
      <c r="J38" s="28"/>
      <c r="K38" s="33"/>
      <c r="L38" s="35"/>
      <c r="M38" s="36"/>
      <c r="N38" s="37"/>
      <c r="O38" s="28"/>
      <c r="P38" s="37"/>
    </row>
    <row r="39" ht="15.75" customHeight="1">
      <c r="A39" s="28" t="s">
        <v>55</v>
      </c>
      <c r="B39" s="31" t="s">
        <v>48</v>
      </c>
      <c r="C39" s="30" t="s">
        <v>49</v>
      </c>
      <c r="D39" s="32">
        <v>1.518915503E7</v>
      </c>
      <c r="E39" s="31">
        <v>0.0</v>
      </c>
      <c r="F39" s="33">
        <v>1.5189155E7</v>
      </c>
      <c r="G39" s="34"/>
      <c r="H39" s="30">
        <v>1.5189155E7</v>
      </c>
      <c r="I39" s="38">
        <v>8.90906346E8</v>
      </c>
      <c r="J39" s="28" t="str">
        <f t="shared" ref="J39:J40" si="7">VLOOKUP(I39,'[2]IPS CTA BANCARIA (2)'!$B$2:$H$170,2,0)</f>
        <v>#REF!</v>
      </c>
      <c r="K39" s="33">
        <v>1.4370949E7</v>
      </c>
      <c r="L39" s="35" t="str">
        <f t="shared" ref="L39:L40" si="8">VLOOKUP(I39,'[2]IPS CTA BANCARIA (2)'!$B$2:$H$170,4,0)</f>
        <v>#REF!</v>
      </c>
      <c r="M39" s="36" t="str">
        <f t="shared" ref="M39:M40" si="9">VLOOKUP(I39,'[2]IPS CTA BANCARIA (2)'!$B$2:$H$170,5,0)</f>
        <v>#REF!</v>
      </c>
      <c r="N39" s="37" t="s">
        <v>340</v>
      </c>
      <c r="O39" s="28" t="s">
        <v>341</v>
      </c>
      <c r="P39" s="37">
        <v>41969.0</v>
      </c>
    </row>
    <row r="40" ht="15.75" customHeight="1">
      <c r="A40" s="28" t="s">
        <v>57</v>
      </c>
      <c r="B40" s="31" t="s">
        <v>20</v>
      </c>
      <c r="C40" s="30" t="s">
        <v>21</v>
      </c>
      <c r="D40" s="32">
        <v>2.62178028E7</v>
      </c>
      <c r="E40" s="31">
        <v>0.0</v>
      </c>
      <c r="F40" s="33">
        <v>2.6217803E7</v>
      </c>
      <c r="G40" s="34"/>
      <c r="H40" s="30">
        <v>2.6217803E7</v>
      </c>
      <c r="I40" s="38">
        <v>8.90907254E8</v>
      </c>
      <c r="J40" s="28" t="str">
        <f t="shared" si="7"/>
        <v>#REF!</v>
      </c>
      <c r="K40" s="33">
        <v>2.6217803E7</v>
      </c>
      <c r="L40" s="35" t="str">
        <f t="shared" si="8"/>
        <v>#REF!</v>
      </c>
      <c r="M40" s="36" t="str">
        <f t="shared" si="9"/>
        <v>#REF!</v>
      </c>
      <c r="N40" s="37" t="s">
        <v>342</v>
      </c>
      <c r="O40" s="28" t="s">
        <v>343</v>
      </c>
      <c r="P40" s="37">
        <v>41967.0</v>
      </c>
    </row>
    <row r="41" ht="15.75" customHeight="1">
      <c r="A41" s="28" t="s">
        <v>57</v>
      </c>
      <c r="B41" s="31" t="s">
        <v>46</v>
      </c>
      <c r="C41" s="30" t="s">
        <v>47</v>
      </c>
      <c r="D41" s="32">
        <v>3.971923146E7</v>
      </c>
      <c r="E41" s="31">
        <v>0.0</v>
      </c>
      <c r="F41" s="33">
        <v>3.9719231E7</v>
      </c>
      <c r="G41" s="34"/>
      <c r="H41" s="30">
        <v>3.9719231E7</v>
      </c>
      <c r="I41" s="38"/>
      <c r="J41" s="28"/>
      <c r="K41" s="33"/>
      <c r="L41" s="35"/>
      <c r="M41" s="36"/>
      <c r="N41" s="37"/>
      <c r="O41" s="28"/>
      <c r="P41" s="37"/>
    </row>
    <row r="42" ht="15.75" customHeight="1">
      <c r="A42" s="28" t="s">
        <v>57</v>
      </c>
      <c r="B42" s="31" t="s">
        <v>32</v>
      </c>
      <c r="C42" s="30" t="s">
        <v>33</v>
      </c>
      <c r="D42" s="32">
        <v>946037.23</v>
      </c>
      <c r="E42" s="31">
        <v>0.0</v>
      </c>
      <c r="F42" s="33">
        <v>946037.0</v>
      </c>
      <c r="G42" s="34"/>
      <c r="H42" s="30">
        <v>946037.0</v>
      </c>
      <c r="I42" s="38"/>
      <c r="J42" s="28"/>
      <c r="K42" s="33"/>
      <c r="L42" s="35"/>
      <c r="M42" s="36"/>
      <c r="N42" s="37"/>
      <c r="O42" s="28"/>
      <c r="P42" s="37"/>
    </row>
    <row r="43" ht="15.75" customHeight="1">
      <c r="A43" s="28" t="s">
        <v>57</v>
      </c>
      <c r="B43" s="31" t="s">
        <v>42</v>
      </c>
      <c r="C43" s="30" t="s">
        <v>43</v>
      </c>
      <c r="D43" s="32">
        <v>285407.61</v>
      </c>
      <c r="E43" s="31">
        <v>0.0</v>
      </c>
      <c r="F43" s="33">
        <v>285408.0</v>
      </c>
      <c r="G43" s="34"/>
      <c r="H43" s="30">
        <v>285408.0</v>
      </c>
      <c r="I43" s="38"/>
      <c r="J43" s="28"/>
      <c r="K43" s="33"/>
      <c r="L43" s="35"/>
      <c r="M43" s="36"/>
      <c r="N43" s="37"/>
      <c r="O43" s="28"/>
      <c r="P43" s="37"/>
    </row>
    <row r="44" ht="15.75" customHeight="1">
      <c r="A44" s="28" t="s">
        <v>57</v>
      </c>
      <c r="B44" s="31" t="s">
        <v>48</v>
      </c>
      <c r="C44" s="30" t="s">
        <v>49</v>
      </c>
      <c r="D44" s="32">
        <v>7.11161999E7</v>
      </c>
      <c r="E44" s="31">
        <v>0.0</v>
      </c>
      <c r="F44" s="33">
        <v>7.11162E7</v>
      </c>
      <c r="G44" s="34"/>
      <c r="H44" s="30">
        <v>7.11162E7</v>
      </c>
      <c r="I44" s="38">
        <v>8.90982101E8</v>
      </c>
      <c r="J44" s="28" t="str">
        <f t="shared" ref="J44:J45" si="10">VLOOKUP(I44,'[2]IPS CTA BANCARIA (2)'!$B$2:$H$170,2,0)</f>
        <v>#REF!</v>
      </c>
      <c r="K44" s="33">
        <v>7.11162E7</v>
      </c>
      <c r="L44" s="35" t="str">
        <f t="shared" ref="L44:L45" si="11">VLOOKUP(I44,'[2]IPS CTA BANCARIA (2)'!$B$2:$H$170,4,0)</f>
        <v>#REF!</v>
      </c>
      <c r="M44" s="36" t="str">
        <f t="shared" ref="M44:M45" si="12">VLOOKUP(I44,'[2]IPS CTA BANCARIA (2)'!$B$2:$H$170,5,0)</f>
        <v>#REF!</v>
      </c>
      <c r="N44" s="37" t="s">
        <v>344</v>
      </c>
      <c r="O44" s="28" t="s">
        <v>345</v>
      </c>
      <c r="P44" s="37">
        <v>41969.0</v>
      </c>
    </row>
    <row r="45" ht="15.75" customHeight="1">
      <c r="A45" s="28" t="s">
        <v>59</v>
      </c>
      <c r="B45" s="31" t="s">
        <v>20</v>
      </c>
      <c r="C45" s="30" t="s">
        <v>21</v>
      </c>
      <c r="D45" s="32">
        <v>9.276680403E7</v>
      </c>
      <c r="E45" s="31">
        <v>0.0</v>
      </c>
      <c r="F45" s="33">
        <v>9.2766804E7</v>
      </c>
      <c r="G45" s="34"/>
      <c r="H45" s="30">
        <v>9.2766804E7</v>
      </c>
      <c r="I45" s="38">
        <v>8.90905166E8</v>
      </c>
      <c r="J45" s="28" t="str">
        <f t="shared" si="10"/>
        <v>#REF!</v>
      </c>
      <c r="K45" s="33">
        <v>9.2766804E7</v>
      </c>
      <c r="L45" s="35" t="str">
        <f t="shared" si="11"/>
        <v>#REF!</v>
      </c>
      <c r="M45" s="36" t="str">
        <f t="shared" si="12"/>
        <v>#REF!</v>
      </c>
      <c r="N45" s="37" t="s">
        <v>346</v>
      </c>
      <c r="O45" s="28" t="s">
        <v>347</v>
      </c>
      <c r="P45" s="37">
        <v>41967.0</v>
      </c>
    </row>
    <row r="46" ht="15.75" customHeight="1">
      <c r="A46" s="28" t="s">
        <v>59</v>
      </c>
      <c r="B46" s="31" t="s">
        <v>46</v>
      </c>
      <c r="C46" s="30" t="s">
        <v>47</v>
      </c>
      <c r="D46" s="32">
        <v>2.402528343E7</v>
      </c>
      <c r="E46" s="31">
        <v>0.0</v>
      </c>
      <c r="F46" s="33">
        <v>2.4025283E7</v>
      </c>
      <c r="G46" s="34"/>
      <c r="H46" s="30">
        <v>2.4025283E7</v>
      </c>
      <c r="I46" s="38"/>
      <c r="J46" s="28"/>
      <c r="K46" s="33"/>
      <c r="L46" s="35"/>
      <c r="M46" s="36"/>
      <c r="N46" s="37"/>
      <c r="O46" s="28"/>
      <c r="P46" s="37"/>
    </row>
    <row r="47" ht="15.75" customHeight="1">
      <c r="A47" s="28" t="s">
        <v>59</v>
      </c>
      <c r="B47" s="31" t="s">
        <v>22</v>
      </c>
      <c r="C47" s="30" t="s">
        <v>23</v>
      </c>
      <c r="D47" s="32">
        <v>141416.85</v>
      </c>
      <c r="E47" s="31">
        <v>0.0</v>
      </c>
      <c r="F47" s="33">
        <v>141417.0</v>
      </c>
      <c r="G47" s="34"/>
      <c r="H47" s="30">
        <v>141417.0</v>
      </c>
      <c r="I47" s="38"/>
      <c r="J47" s="28"/>
      <c r="K47" s="33"/>
      <c r="L47" s="35"/>
      <c r="M47" s="36"/>
      <c r="N47" s="37"/>
      <c r="O47" s="28"/>
      <c r="P47" s="37"/>
    </row>
    <row r="48" ht="15.75" customHeight="1">
      <c r="A48" s="28" t="s">
        <v>59</v>
      </c>
      <c r="B48" s="31" t="s">
        <v>32</v>
      </c>
      <c r="C48" s="30" t="s">
        <v>33</v>
      </c>
      <c r="D48" s="32">
        <v>248060.29</v>
      </c>
      <c r="E48" s="31">
        <v>0.0</v>
      </c>
      <c r="F48" s="33">
        <v>248060.0</v>
      </c>
      <c r="G48" s="34"/>
      <c r="H48" s="30">
        <v>248060.0</v>
      </c>
      <c r="I48" s="38"/>
      <c r="J48" s="28"/>
      <c r="K48" s="33"/>
      <c r="L48" s="35"/>
      <c r="M48" s="36"/>
      <c r="N48" s="37"/>
      <c r="O48" s="28"/>
      <c r="P48" s="37"/>
    </row>
    <row r="49" ht="15.75" customHeight="1">
      <c r="A49" s="28" t="s">
        <v>59</v>
      </c>
      <c r="B49" s="31" t="s">
        <v>34</v>
      </c>
      <c r="C49" s="30" t="s">
        <v>35</v>
      </c>
      <c r="D49" s="32">
        <v>161509.7</v>
      </c>
      <c r="E49" s="31">
        <v>0.0</v>
      </c>
      <c r="F49" s="33">
        <v>161510.0</v>
      </c>
      <c r="G49" s="34"/>
      <c r="H49" s="30">
        <v>161510.0</v>
      </c>
      <c r="I49" s="38"/>
      <c r="J49" s="28"/>
      <c r="K49" s="33"/>
      <c r="L49" s="35"/>
      <c r="M49" s="36"/>
      <c r="N49" s="37"/>
      <c r="O49" s="28"/>
      <c r="P49" s="37"/>
    </row>
    <row r="50" ht="15.75" customHeight="1">
      <c r="A50" s="28" t="s">
        <v>59</v>
      </c>
      <c r="B50" s="31" t="s">
        <v>42</v>
      </c>
      <c r="C50" s="30" t="s">
        <v>43</v>
      </c>
      <c r="D50" s="32">
        <v>121169.74</v>
      </c>
      <c r="E50" s="31">
        <v>0.0</v>
      </c>
      <c r="F50" s="33">
        <v>121170.0</v>
      </c>
      <c r="G50" s="34"/>
      <c r="H50" s="30">
        <v>121170.0</v>
      </c>
      <c r="I50" s="38"/>
      <c r="J50" s="28"/>
      <c r="K50" s="33"/>
      <c r="L50" s="35"/>
      <c r="M50" s="36"/>
      <c r="N50" s="37"/>
      <c r="O50" s="28"/>
      <c r="P50" s="37"/>
    </row>
    <row r="51" ht="15.75" customHeight="1">
      <c r="A51" s="28" t="s">
        <v>59</v>
      </c>
      <c r="B51" s="31" t="s">
        <v>60</v>
      </c>
      <c r="C51" s="30" t="s">
        <v>61</v>
      </c>
      <c r="D51" s="32">
        <v>1.192758496E7</v>
      </c>
      <c r="E51" s="31">
        <v>0.0</v>
      </c>
      <c r="F51" s="33">
        <v>1.1927585E7</v>
      </c>
      <c r="G51" s="34"/>
      <c r="H51" s="30">
        <v>1.1927585E7</v>
      </c>
      <c r="I51" s="38">
        <v>8.90904646E8</v>
      </c>
      <c r="J51" s="28" t="str">
        <f>VLOOKUP(I51,'[2]IPS CTA BANCARIA (2)'!$B$2:$H$170,2,0)</f>
        <v>#REF!</v>
      </c>
      <c r="K51" s="33">
        <v>1.1927585E7</v>
      </c>
      <c r="L51" s="35" t="str">
        <f>VLOOKUP(I51,'[2]IPS CTA BANCARIA (2)'!$B$2:$H$170,4,0)</f>
        <v>#REF!</v>
      </c>
      <c r="M51" s="36" t="str">
        <f>VLOOKUP(I51,'[2]IPS CTA BANCARIA (2)'!$B$2:$H$170,5,0)</f>
        <v>#REF!</v>
      </c>
      <c r="N51" s="37" t="s">
        <v>348</v>
      </c>
      <c r="O51" s="28" t="s">
        <v>349</v>
      </c>
      <c r="P51" s="37">
        <v>41971.0</v>
      </c>
    </row>
    <row r="52" ht="15.75" customHeight="1">
      <c r="A52" s="28" t="s">
        <v>63</v>
      </c>
      <c r="B52" s="31" t="s">
        <v>46</v>
      </c>
      <c r="C52" s="30" t="s">
        <v>47</v>
      </c>
      <c r="D52" s="32">
        <v>49581.9</v>
      </c>
      <c r="E52" s="31">
        <v>0.0</v>
      </c>
      <c r="F52" s="33"/>
      <c r="G52" s="34">
        <v>49582.0</v>
      </c>
      <c r="H52" s="30">
        <v>0.0</v>
      </c>
      <c r="I52" s="38"/>
      <c r="J52" s="28"/>
      <c r="K52" s="33"/>
      <c r="L52" s="35"/>
      <c r="M52" s="36"/>
      <c r="N52" s="37"/>
      <c r="O52" s="28"/>
      <c r="P52" s="37"/>
    </row>
    <row r="53" ht="15.75" customHeight="1">
      <c r="A53" s="28" t="s">
        <v>63</v>
      </c>
      <c r="B53" s="31" t="s">
        <v>32</v>
      </c>
      <c r="C53" s="30" t="s">
        <v>33</v>
      </c>
      <c r="D53" s="32">
        <v>38268.77</v>
      </c>
      <c r="E53" s="31">
        <v>0.0</v>
      </c>
      <c r="F53" s="33"/>
      <c r="G53" s="34">
        <v>38269.0</v>
      </c>
      <c r="H53" s="30">
        <v>0.0</v>
      </c>
      <c r="I53" s="38"/>
      <c r="J53" s="28"/>
      <c r="K53" s="33"/>
      <c r="L53" s="35"/>
      <c r="M53" s="36"/>
      <c r="N53" s="37"/>
      <c r="O53" s="28"/>
      <c r="P53" s="37"/>
    </row>
    <row r="54" ht="15.75" customHeight="1">
      <c r="A54" s="28" t="s">
        <v>63</v>
      </c>
      <c r="B54" s="31" t="s">
        <v>34</v>
      </c>
      <c r="C54" s="30" t="s">
        <v>35</v>
      </c>
      <c r="D54" s="32">
        <v>262501.24</v>
      </c>
      <c r="E54" s="31">
        <v>0.0</v>
      </c>
      <c r="F54" s="33">
        <v>262501.0</v>
      </c>
      <c r="G54" s="34"/>
      <c r="H54" s="30">
        <v>262501.0</v>
      </c>
      <c r="I54" s="38"/>
      <c r="J54" s="28"/>
      <c r="K54" s="33"/>
      <c r="L54" s="35"/>
      <c r="M54" s="36"/>
      <c r="N54" s="37"/>
      <c r="O54" s="28"/>
      <c r="P54" s="37"/>
    </row>
    <row r="55" ht="15.75" customHeight="1">
      <c r="A55" s="28" t="s">
        <v>63</v>
      </c>
      <c r="B55" s="31" t="s">
        <v>42</v>
      </c>
      <c r="C55" s="30" t="s">
        <v>43</v>
      </c>
      <c r="D55" s="32">
        <v>115233.74</v>
      </c>
      <c r="E55" s="31">
        <v>0.0</v>
      </c>
      <c r="F55" s="33">
        <v>115234.0</v>
      </c>
      <c r="G55" s="34"/>
      <c r="H55" s="30">
        <v>115234.0</v>
      </c>
      <c r="I55" s="38"/>
      <c r="J55" s="28"/>
      <c r="K55" s="33"/>
      <c r="L55" s="35"/>
      <c r="M55" s="36"/>
      <c r="N55" s="37"/>
      <c r="O55" s="28"/>
      <c r="P55" s="37"/>
    </row>
    <row r="56" ht="15.75" customHeight="1">
      <c r="A56" s="28" t="s">
        <v>63</v>
      </c>
      <c r="B56" s="31" t="s">
        <v>60</v>
      </c>
      <c r="C56" s="30" t="s">
        <v>61</v>
      </c>
      <c r="D56" s="32">
        <v>1.936691935E7</v>
      </c>
      <c r="E56" s="31">
        <v>0.0</v>
      </c>
      <c r="F56" s="33">
        <v>1.9366919E7</v>
      </c>
      <c r="G56" s="34"/>
      <c r="H56" s="30">
        <v>1.9366919E7</v>
      </c>
      <c r="I56" s="38">
        <v>8.90981494E8</v>
      </c>
      <c r="J56" s="28" t="str">
        <f>VLOOKUP(I56,'[2]IPS CTA BANCARIA (2)'!$B$2:$H$170,2,0)</f>
        <v>#REF!</v>
      </c>
      <c r="K56" s="33">
        <v>1.9133016E7</v>
      </c>
      <c r="L56" s="35" t="str">
        <f>VLOOKUP(I56,'[2]IPS CTA BANCARIA (2)'!$B$2:$H$170,4,0)</f>
        <v>#REF!</v>
      </c>
      <c r="M56" s="36" t="str">
        <f>VLOOKUP(I56,'[2]IPS CTA BANCARIA (2)'!$B$2:$H$170,5,0)</f>
        <v>#REF!</v>
      </c>
      <c r="N56" s="37" t="s">
        <v>350</v>
      </c>
      <c r="O56" s="28" t="s">
        <v>351</v>
      </c>
      <c r="P56" s="37">
        <v>41971.0</v>
      </c>
    </row>
    <row r="57" ht="15.75" customHeight="1">
      <c r="A57" s="28" t="s">
        <v>65</v>
      </c>
      <c r="B57" s="31" t="s">
        <v>46</v>
      </c>
      <c r="C57" s="30" t="s">
        <v>47</v>
      </c>
      <c r="D57" s="32">
        <v>3496548.48</v>
      </c>
      <c r="E57" s="31">
        <v>0.0</v>
      </c>
      <c r="F57" s="33">
        <v>3496548.0</v>
      </c>
      <c r="G57" s="34"/>
      <c r="H57" s="30">
        <v>3496548.0</v>
      </c>
      <c r="I57" s="38"/>
      <c r="J57" s="28"/>
      <c r="K57" s="33"/>
      <c r="L57" s="35"/>
      <c r="M57" s="36"/>
      <c r="N57" s="37"/>
      <c r="O57" s="28"/>
      <c r="P57" s="37"/>
    </row>
    <row r="58" ht="15.75" customHeight="1">
      <c r="A58" s="28" t="s">
        <v>65</v>
      </c>
      <c r="B58" s="31" t="s">
        <v>32</v>
      </c>
      <c r="C58" s="30" t="s">
        <v>33</v>
      </c>
      <c r="D58" s="32">
        <v>73170.05</v>
      </c>
      <c r="E58" s="31">
        <v>0.0</v>
      </c>
      <c r="F58" s="33"/>
      <c r="G58" s="34">
        <v>73170.0</v>
      </c>
      <c r="H58" s="30">
        <v>0.0</v>
      </c>
      <c r="I58" s="38"/>
      <c r="J58" s="28"/>
      <c r="K58" s="33"/>
      <c r="L58" s="35"/>
      <c r="M58" s="36"/>
      <c r="N58" s="37"/>
      <c r="O58" s="28"/>
      <c r="P58" s="37"/>
    </row>
    <row r="59" ht="15.75" customHeight="1">
      <c r="A59" s="28" t="s">
        <v>65</v>
      </c>
      <c r="B59" s="31" t="s">
        <v>42</v>
      </c>
      <c r="C59" s="30" t="s">
        <v>43</v>
      </c>
      <c r="D59" s="32">
        <v>21178.78</v>
      </c>
      <c r="E59" s="31">
        <v>0.0</v>
      </c>
      <c r="F59" s="33"/>
      <c r="G59" s="34">
        <v>21179.0</v>
      </c>
      <c r="H59" s="30">
        <v>0.0</v>
      </c>
      <c r="I59" s="38"/>
      <c r="J59" s="28"/>
      <c r="K59" s="33"/>
      <c r="L59" s="35"/>
      <c r="M59" s="36"/>
      <c r="N59" s="37"/>
      <c r="O59" s="28"/>
      <c r="P59" s="37"/>
    </row>
    <row r="60" ht="15.75" customHeight="1">
      <c r="A60" s="28" t="s">
        <v>65</v>
      </c>
      <c r="B60" s="31" t="s">
        <v>48</v>
      </c>
      <c r="C60" s="30" t="s">
        <v>49</v>
      </c>
      <c r="D60" s="32">
        <v>4.078892969E7</v>
      </c>
      <c r="E60" s="31">
        <v>0.0</v>
      </c>
      <c r="F60" s="33">
        <v>4.078893E7</v>
      </c>
      <c r="G60" s="34"/>
      <c r="H60" s="30">
        <v>4.078893E7</v>
      </c>
      <c r="I60" s="38">
        <v>8.90982183E8</v>
      </c>
      <c r="J60" s="28" t="str">
        <f t="shared" ref="J60:J61" si="13">VLOOKUP(I60,'[2]IPS CTA BANCARIA (2)'!$B$2:$H$170,2,0)</f>
        <v>#REF!</v>
      </c>
      <c r="K60" s="33">
        <v>4.078893E7</v>
      </c>
      <c r="L60" s="35" t="str">
        <f t="shared" ref="L60:L61" si="14">VLOOKUP(I60,'[2]IPS CTA BANCARIA (2)'!$B$2:$H$170,4,0)</f>
        <v>#REF!</v>
      </c>
      <c r="M60" s="36" t="str">
        <f t="shared" ref="M60:M61" si="15">VLOOKUP(I60,'[2]IPS CTA BANCARIA (2)'!$B$2:$H$170,5,0)</f>
        <v>#REF!</v>
      </c>
      <c r="N60" s="37" t="s">
        <v>352</v>
      </c>
      <c r="O60" s="28" t="s">
        <v>353</v>
      </c>
      <c r="P60" s="37">
        <v>41969.0</v>
      </c>
    </row>
    <row r="61" ht="15.75" customHeight="1">
      <c r="A61" s="28" t="s">
        <v>67</v>
      </c>
      <c r="B61" s="31" t="s">
        <v>20</v>
      </c>
      <c r="C61" s="30" t="s">
        <v>21</v>
      </c>
      <c r="D61" s="32">
        <v>1.841952626E7</v>
      </c>
      <c r="E61" s="31">
        <v>0.0</v>
      </c>
      <c r="F61" s="33">
        <v>1.8419526E7</v>
      </c>
      <c r="G61" s="34"/>
      <c r="H61" s="30">
        <v>1.8419526E7</v>
      </c>
      <c r="I61" s="38">
        <v>8.90907254E8</v>
      </c>
      <c r="J61" s="28" t="str">
        <f t="shared" si="13"/>
        <v>#REF!</v>
      </c>
      <c r="K61" s="33">
        <v>1.8419526E7</v>
      </c>
      <c r="L61" s="35" t="str">
        <f t="shared" si="14"/>
        <v>#REF!</v>
      </c>
      <c r="M61" s="36" t="str">
        <f t="shared" si="15"/>
        <v>#REF!</v>
      </c>
      <c r="N61" s="37" t="s">
        <v>354</v>
      </c>
      <c r="O61" s="28" t="s">
        <v>355</v>
      </c>
      <c r="P61" s="37">
        <v>41967.0</v>
      </c>
    </row>
    <row r="62" ht="15.75" customHeight="1">
      <c r="A62" s="28" t="s">
        <v>67</v>
      </c>
      <c r="B62" s="31" t="s">
        <v>46</v>
      </c>
      <c r="C62" s="30" t="s">
        <v>47</v>
      </c>
      <c r="D62" s="32">
        <v>1.721496718E7</v>
      </c>
      <c r="E62" s="31">
        <v>0.0</v>
      </c>
      <c r="F62" s="33">
        <v>1.7214967E7</v>
      </c>
      <c r="G62" s="34"/>
      <c r="H62" s="30">
        <v>1.7214967E7</v>
      </c>
      <c r="I62" s="38"/>
      <c r="J62" s="28"/>
      <c r="K62" s="33"/>
      <c r="L62" s="35"/>
      <c r="M62" s="36"/>
      <c r="N62" s="37"/>
      <c r="O62" s="28"/>
      <c r="P62" s="37"/>
    </row>
    <row r="63" ht="15.75" customHeight="1">
      <c r="A63" s="28" t="s">
        <v>67</v>
      </c>
      <c r="B63" s="31" t="s">
        <v>32</v>
      </c>
      <c r="C63" s="30" t="s">
        <v>33</v>
      </c>
      <c r="D63" s="32">
        <v>296170.31</v>
      </c>
      <c r="E63" s="31">
        <v>0.0</v>
      </c>
      <c r="F63" s="33">
        <v>296170.0</v>
      </c>
      <c r="G63" s="34"/>
      <c r="H63" s="30">
        <v>296170.0</v>
      </c>
      <c r="I63" s="38"/>
      <c r="J63" s="28"/>
      <c r="K63" s="33"/>
      <c r="L63" s="35"/>
      <c r="M63" s="36"/>
      <c r="N63" s="37"/>
      <c r="O63" s="28"/>
      <c r="P63" s="37"/>
    </row>
    <row r="64" ht="15.75" customHeight="1">
      <c r="A64" s="28" t="s">
        <v>67</v>
      </c>
      <c r="B64" s="31" t="s">
        <v>34</v>
      </c>
      <c r="C64" s="30" t="s">
        <v>35</v>
      </c>
      <c r="D64" s="32">
        <v>9321.9</v>
      </c>
      <c r="E64" s="31">
        <v>0.0</v>
      </c>
      <c r="F64" s="33"/>
      <c r="G64" s="34">
        <v>9322.0</v>
      </c>
      <c r="H64" s="30">
        <v>0.0</v>
      </c>
      <c r="I64" s="38"/>
      <c r="J64" s="28"/>
      <c r="K64" s="33"/>
      <c r="L64" s="35"/>
      <c r="M64" s="36"/>
      <c r="N64" s="37"/>
      <c r="O64" s="28"/>
      <c r="P64" s="37"/>
    </row>
    <row r="65" ht="15.75" customHeight="1">
      <c r="A65" s="28" t="s">
        <v>67</v>
      </c>
      <c r="B65" s="31" t="s">
        <v>42</v>
      </c>
      <c r="C65" s="30" t="s">
        <v>43</v>
      </c>
      <c r="D65" s="32">
        <v>88680.75</v>
      </c>
      <c r="E65" s="31">
        <v>0.0</v>
      </c>
      <c r="F65" s="33"/>
      <c r="G65" s="34">
        <v>88681.0</v>
      </c>
      <c r="H65" s="30">
        <v>0.0</v>
      </c>
      <c r="I65" s="38"/>
      <c r="J65" s="28"/>
      <c r="K65" s="33"/>
      <c r="L65" s="35"/>
      <c r="M65" s="36"/>
      <c r="N65" s="37"/>
      <c r="O65" s="28"/>
      <c r="P65" s="37"/>
    </row>
    <row r="66" ht="15.75" customHeight="1">
      <c r="A66" s="28" t="s">
        <v>67</v>
      </c>
      <c r="B66" s="31" t="s">
        <v>48</v>
      </c>
      <c r="C66" s="30" t="s">
        <v>49</v>
      </c>
      <c r="D66" s="32">
        <v>5.82106656E7</v>
      </c>
      <c r="E66" s="31">
        <v>0.0</v>
      </c>
      <c r="F66" s="33">
        <v>5.8210666E7</v>
      </c>
      <c r="G66" s="34"/>
      <c r="H66" s="30">
        <v>5.8210666E7</v>
      </c>
      <c r="I66" s="38">
        <v>8.90982138E8</v>
      </c>
      <c r="J66" s="28" t="str">
        <f t="shared" ref="J66:J67" si="16">VLOOKUP(I66,'[2]IPS CTA BANCARIA (2)'!$B$2:$H$170,2,0)</f>
        <v>#REF!</v>
      </c>
      <c r="K66" s="33">
        <v>5.8210666E7</v>
      </c>
      <c r="L66" s="35" t="str">
        <f t="shared" ref="L66:L67" si="17">VLOOKUP(I66,'[2]IPS CTA BANCARIA (2)'!$B$2:$H$170,4,0)</f>
        <v>#REF!</v>
      </c>
      <c r="M66" s="36" t="str">
        <f t="shared" ref="M66:M67" si="18">VLOOKUP(I66,'[2]IPS CTA BANCARIA (2)'!$B$2:$H$170,5,0)</f>
        <v>#REF!</v>
      </c>
      <c r="N66" s="37" t="s">
        <v>356</v>
      </c>
      <c r="O66" s="28" t="s">
        <v>357</v>
      </c>
      <c r="P66" s="37">
        <v>41969.0</v>
      </c>
    </row>
    <row r="67" ht="15.75" customHeight="1">
      <c r="A67" s="28" t="s">
        <v>69</v>
      </c>
      <c r="B67" s="31" t="s">
        <v>20</v>
      </c>
      <c r="C67" s="30" t="s">
        <v>21</v>
      </c>
      <c r="D67" s="32">
        <v>3.802742427E7</v>
      </c>
      <c r="E67" s="31">
        <v>0.0</v>
      </c>
      <c r="F67" s="33">
        <v>3.8027424E7</v>
      </c>
      <c r="G67" s="34"/>
      <c r="H67" s="30">
        <v>3.8027424E7</v>
      </c>
      <c r="I67" s="38">
        <v>8.90980066E8</v>
      </c>
      <c r="J67" s="28" t="str">
        <f t="shared" si="16"/>
        <v>#REF!</v>
      </c>
      <c r="K67" s="33">
        <v>3.8027424E7</v>
      </c>
      <c r="L67" s="35" t="str">
        <f t="shared" si="17"/>
        <v>#REF!</v>
      </c>
      <c r="M67" s="36" t="str">
        <f t="shared" si="18"/>
        <v>#REF!</v>
      </c>
      <c r="N67" s="37" t="s">
        <v>358</v>
      </c>
      <c r="O67" s="28" t="s">
        <v>359</v>
      </c>
      <c r="P67" s="37">
        <v>41967.0</v>
      </c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</row>
    <row r="68" ht="15.75" customHeight="1">
      <c r="A68" s="28" t="s">
        <v>69</v>
      </c>
      <c r="B68" s="31" t="s">
        <v>32</v>
      </c>
      <c r="C68" s="30" t="s">
        <v>33</v>
      </c>
      <c r="D68" s="32">
        <v>946342.12</v>
      </c>
      <c r="E68" s="31">
        <v>0.0</v>
      </c>
      <c r="F68" s="33">
        <v>946342.0</v>
      </c>
      <c r="G68" s="34"/>
      <c r="H68" s="30">
        <v>946342.0</v>
      </c>
      <c r="I68" s="38"/>
      <c r="J68" s="28"/>
      <c r="K68" s="33"/>
      <c r="L68" s="35"/>
      <c r="M68" s="36"/>
      <c r="N68" s="37"/>
      <c r="O68" s="28"/>
      <c r="P68" s="37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</row>
    <row r="69" ht="15.75" customHeight="1">
      <c r="A69" s="28" t="s">
        <v>69</v>
      </c>
      <c r="B69" s="31" t="s">
        <v>34</v>
      </c>
      <c r="C69" s="30" t="s">
        <v>35</v>
      </c>
      <c r="D69" s="32">
        <v>54531.13</v>
      </c>
      <c r="E69" s="31">
        <v>0.0</v>
      </c>
      <c r="F69" s="33"/>
      <c r="G69" s="34">
        <v>54531.0</v>
      </c>
      <c r="H69" s="30">
        <v>0.0</v>
      </c>
      <c r="I69" s="38"/>
      <c r="J69" s="28"/>
      <c r="K69" s="33"/>
      <c r="L69" s="35"/>
      <c r="M69" s="36"/>
      <c r="N69" s="37"/>
      <c r="O69" s="28"/>
      <c r="P69" s="37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</row>
    <row r="70" ht="15.75" customHeight="1">
      <c r="A70" s="28" t="s">
        <v>69</v>
      </c>
      <c r="B70" s="31" t="s">
        <v>40</v>
      </c>
      <c r="C70" s="30" t="s">
        <v>41</v>
      </c>
      <c r="D70" s="32">
        <v>16253.2</v>
      </c>
      <c r="E70" s="31">
        <v>0.0</v>
      </c>
      <c r="F70" s="33"/>
      <c r="G70" s="34">
        <v>16253.0</v>
      </c>
      <c r="H70" s="30">
        <v>0.0</v>
      </c>
      <c r="I70" s="38"/>
      <c r="J70" s="28"/>
      <c r="K70" s="33"/>
      <c r="L70" s="35"/>
      <c r="M70" s="36"/>
      <c r="N70" s="37"/>
      <c r="O70" s="28"/>
      <c r="P70" s="37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</row>
    <row r="71" ht="15.75" customHeight="1">
      <c r="A71" s="28" t="s">
        <v>69</v>
      </c>
      <c r="B71" s="31" t="s">
        <v>42</v>
      </c>
      <c r="C71" s="30" t="s">
        <v>43</v>
      </c>
      <c r="D71" s="32">
        <v>117691.48</v>
      </c>
      <c r="E71" s="31">
        <v>0.0</v>
      </c>
      <c r="F71" s="33">
        <v>117691.0</v>
      </c>
      <c r="G71" s="34"/>
      <c r="H71" s="30">
        <v>117691.0</v>
      </c>
      <c r="I71" s="38"/>
      <c r="J71" s="28"/>
      <c r="K71" s="33"/>
      <c r="L71" s="35"/>
      <c r="M71" s="36"/>
      <c r="N71" s="37"/>
      <c r="O71" s="28"/>
      <c r="P71" s="37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</row>
    <row r="72" ht="15.75" customHeight="1">
      <c r="A72" s="28" t="s">
        <v>69</v>
      </c>
      <c r="B72" s="31" t="s">
        <v>48</v>
      </c>
      <c r="C72" s="30" t="s">
        <v>49</v>
      </c>
      <c r="D72" s="32">
        <v>4.686094744E7</v>
      </c>
      <c r="E72" s="31">
        <v>0.0</v>
      </c>
      <c r="F72" s="33">
        <v>4.6860947E7</v>
      </c>
      <c r="G72" s="34"/>
      <c r="H72" s="30">
        <v>4.6860947E7</v>
      </c>
      <c r="I72" s="38">
        <v>8.90982264E8</v>
      </c>
      <c r="J72" s="28" t="str">
        <f t="shared" ref="J72:J73" si="19">VLOOKUP(I72,'[2]IPS CTA BANCARIA (2)'!$B$2:$H$170,2,0)</f>
        <v>#REF!</v>
      </c>
      <c r="K72" s="33">
        <v>4.6033263E7</v>
      </c>
      <c r="L72" s="35" t="str">
        <f t="shared" ref="L72:L73" si="20">VLOOKUP(I72,'[2]IPS CTA BANCARIA (2)'!$B$2:$H$170,4,0)</f>
        <v>#REF!</v>
      </c>
      <c r="M72" s="36" t="str">
        <f t="shared" ref="M72:M73" si="21">VLOOKUP(I72,'[2]IPS CTA BANCARIA (2)'!$B$2:$H$170,5,0)</f>
        <v>#REF!</v>
      </c>
      <c r="N72" s="37" t="s">
        <v>360</v>
      </c>
      <c r="O72" s="28" t="s">
        <v>361</v>
      </c>
      <c r="P72" s="37">
        <v>41969.0</v>
      </c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</row>
    <row r="73" ht="15.75" customHeight="1">
      <c r="A73" s="28" t="s">
        <v>69</v>
      </c>
      <c r="B73" s="31" t="s">
        <v>60</v>
      </c>
      <c r="C73" s="30" t="s">
        <v>61</v>
      </c>
      <c r="D73" s="32">
        <v>1623029.36</v>
      </c>
      <c r="E73" s="31">
        <v>0.0</v>
      </c>
      <c r="F73" s="33">
        <v>1623029.0</v>
      </c>
      <c r="G73" s="34"/>
      <c r="H73" s="30">
        <v>1623029.0</v>
      </c>
      <c r="I73" s="38">
        <v>8.90904646E8</v>
      </c>
      <c r="J73" s="28" t="str">
        <f t="shared" si="19"/>
        <v>#REF!</v>
      </c>
      <c r="K73" s="33">
        <v>0.0</v>
      </c>
      <c r="L73" s="35" t="str">
        <f t="shared" si="20"/>
        <v>#REF!</v>
      </c>
      <c r="M73" s="36" t="str">
        <f t="shared" si="21"/>
        <v>#REF!</v>
      </c>
      <c r="N73" s="37" t="s">
        <v>362</v>
      </c>
      <c r="O73" s="28"/>
      <c r="P73" s="37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</row>
    <row r="74" ht="15.75" customHeight="1">
      <c r="A74" s="28" t="s">
        <v>71</v>
      </c>
      <c r="B74" s="31" t="s">
        <v>20</v>
      </c>
      <c r="C74" s="30" t="s">
        <v>21</v>
      </c>
      <c r="D74" s="32">
        <v>0.0</v>
      </c>
      <c r="E74" s="31">
        <v>0.0</v>
      </c>
      <c r="F74" s="33">
        <v>0.0</v>
      </c>
      <c r="G74" s="34"/>
      <c r="H74" s="30">
        <v>0.0</v>
      </c>
      <c r="I74" s="38"/>
      <c r="J74" s="28"/>
      <c r="K74" s="33"/>
      <c r="L74" s="35"/>
      <c r="M74" s="36"/>
      <c r="N74" s="37"/>
      <c r="O74" s="28"/>
      <c r="P74" s="37"/>
    </row>
    <row r="75" ht="15.75" customHeight="1">
      <c r="A75" s="28" t="s">
        <v>71</v>
      </c>
      <c r="B75" s="31" t="s">
        <v>32</v>
      </c>
      <c r="C75" s="30" t="s">
        <v>33</v>
      </c>
      <c r="D75" s="32">
        <v>0.0</v>
      </c>
      <c r="E75" s="31">
        <v>0.0</v>
      </c>
      <c r="F75" s="33">
        <v>0.0</v>
      </c>
      <c r="G75" s="34"/>
      <c r="H75" s="30">
        <v>0.0</v>
      </c>
      <c r="I75" s="38"/>
      <c r="J75" s="28"/>
      <c r="K75" s="33"/>
      <c r="L75" s="35"/>
      <c r="M75" s="36"/>
      <c r="N75" s="37"/>
      <c r="O75" s="28"/>
      <c r="P75" s="37"/>
    </row>
    <row r="76" ht="15.75" customHeight="1">
      <c r="A76" s="28" t="s">
        <v>71</v>
      </c>
      <c r="B76" s="31" t="s">
        <v>42</v>
      </c>
      <c r="C76" s="30" t="s">
        <v>43</v>
      </c>
      <c r="D76" s="32">
        <v>0.0</v>
      </c>
      <c r="E76" s="31">
        <v>0.0</v>
      </c>
      <c r="F76" s="33">
        <v>0.0</v>
      </c>
      <c r="G76" s="34"/>
      <c r="H76" s="30">
        <v>0.0</v>
      </c>
      <c r="I76" s="38"/>
      <c r="J76" s="28"/>
      <c r="K76" s="33"/>
      <c r="L76" s="35"/>
      <c r="M76" s="36"/>
      <c r="N76" s="37"/>
      <c r="O76" s="28"/>
      <c r="P76" s="37"/>
    </row>
    <row r="77" ht="15.75" customHeight="1">
      <c r="A77" s="28" t="s">
        <v>73</v>
      </c>
      <c r="B77" s="31" t="s">
        <v>20</v>
      </c>
      <c r="C77" s="30" t="s">
        <v>21</v>
      </c>
      <c r="D77" s="32">
        <v>4.0399446785E8</v>
      </c>
      <c r="E77" s="31">
        <v>1212414.8500000238</v>
      </c>
      <c r="F77" s="33">
        <v>4.02782053E8</v>
      </c>
      <c r="G77" s="34"/>
      <c r="H77" s="30">
        <v>4.02782053E8</v>
      </c>
      <c r="I77" s="38">
        <v>8.90985703E8</v>
      </c>
      <c r="J77" s="28" t="str">
        <f t="shared" ref="J77:J82" si="22">VLOOKUP(I77,'[2]IPS CTA BANCARIA (2)'!$B$2:$H$170,2,0)</f>
        <v>#REF!</v>
      </c>
      <c r="K77" s="33">
        <v>7223033.0</v>
      </c>
      <c r="L77" s="35" t="str">
        <f t="shared" ref="L77:L82" si="23">VLOOKUP(I77,'[2]IPS CTA BANCARIA (2)'!$B$2:$H$170,4,0)</f>
        <v>#REF!</v>
      </c>
      <c r="M77" s="36" t="str">
        <f t="shared" ref="M77:M82" si="24">VLOOKUP(I77,'[2]IPS CTA BANCARIA (2)'!$B$2:$H$170,5,0)</f>
        <v>#REF!</v>
      </c>
      <c r="N77" s="37" t="s">
        <v>363</v>
      </c>
      <c r="O77" s="28" t="s">
        <v>364</v>
      </c>
      <c r="P77" s="37">
        <v>41967.0</v>
      </c>
    </row>
    <row r="78" ht="15.75" customHeight="1">
      <c r="A78" s="28" t="s">
        <v>73</v>
      </c>
      <c r="B78" s="31" t="s">
        <v>20</v>
      </c>
      <c r="C78" s="30" t="s">
        <v>21</v>
      </c>
      <c r="D78" s="32"/>
      <c r="E78" s="31"/>
      <c r="F78" s="33"/>
      <c r="G78" s="34"/>
      <c r="H78" s="30"/>
      <c r="I78" s="38">
        <v>8.90905166E8</v>
      </c>
      <c r="J78" s="28" t="str">
        <f t="shared" si="22"/>
        <v>#REF!</v>
      </c>
      <c r="K78" s="33">
        <v>7564057.0</v>
      </c>
      <c r="L78" s="35" t="str">
        <f t="shared" si="23"/>
        <v>#REF!</v>
      </c>
      <c r="M78" s="36" t="str">
        <f t="shared" si="24"/>
        <v>#REF!</v>
      </c>
      <c r="N78" s="37" t="s">
        <v>365</v>
      </c>
      <c r="O78" s="28" t="s">
        <v>366</v>
      </c>
      <c r="P78" s="37">
        <v>41969.0</v>
      </c>
    </row>
    <row r="79" ht="15.75" customHeight="1">
      <c r="A79" s="28" t="s">
        <v>73</v>
      </c>
      <c r="B79" s="31" t="s">
        <v>20</v>
      </c>
      <c r="C79" s="30" t="s">
        <v>21</v>
      </c>
      <c r="D79" s="32"/>
      <c r="E79" s="31"/>
      <c r="F79" s="33"/>
      <c r="G79" s="34"/>
      <c r="H79" s="30"/>
      <c r="I79" s="38">
        <v>8.90980066E8</v>
      </c>
      <c r="J79" s="28" t="str">
        <f t="shared" si="22"/>
        <v>#REF!</v>
      </c>
      <c r="K79" s="33">
        <v>1419113.0</v>
      </c>
      <c r="L79" s="35" t="str">
        <f t="shared" si="23"/>
        <v>#REF!</v>
      </c>
      <c r="M79" s="36" t="str">
        <f t="shared" si="24"/>
        <v>#REF!</v>
      </c>
      <c r="N79" s="37" t="s">
        <v>367</v>
      </c>
      <c r="O79" s="28" t="s">
        <v>368</v>
      </c>
      <c r="P79" s="37">
        <v>41969.0</v>
      </c>
    </row>
    <row r="80" ht="15.75" customHeight="1">
      <c r="A80" s="28" t="s">
        <v>73</v>
      </c>
      <c r="B80" s="31" t="s">
        <v>20</v>
      </c>
      <c r="C80" s="30" t="s">
        <v>21</v>
      </c>
      <c r="D80" s="32"/>
      <c r="E80" s="31"/>
      <c r="F80" s="33"/>
      <c r="G80" s="34"/>
      <c r="H80" s="30"/>
      <c r="I80" s="38">
        <v>8.90907254E8</v>
      </c>
      <c r="J80" s="28" t="str">
        <f t="shared" si="22"/>
        <v>#REF!</v>
      </c>
      <c r="K80" s="33">
        <v>1.0446132E7</v>
      </c>
      <c r="L80" s="35" t="str">
        <f t="shared" si="23"/>
        <v>#REF!</v>
      </c>
      <c r="M80" s="36" t="str">
        <f t="shared" si="24"/>
        <v>#REF!</v>
      </c>
      <c r="N80" s="37" t="s">
        <v>369</v>
      </c>
      <c r="O80" s="28" t="s">
        <v>370</v>
      </c>
      <c r="P80" s="37">
        <v>41969.0</v>
      </c>
    </row>
    <row r="81" ht="15.75" customHeight="1">
      <c r="A81" s="28" t="s">
        <v>73</v>
      </c>
      <c r="B81" s="31" t="s">
        <v>20</v>
      </c>
      <c r="C81" s="30" t="s">
        <v>21</v>
      </c>
      <c r="D81" s="32"/>
      <c r="E81" s="31"/>
      <c r="F81" s="33"/>
      <c r="G81" s="34"/>
      <c r="H81" s="30"/>
      <c r="I81" s="38">
        <v>8.90982264E8</v>
      </c>
      <c r="J81" s="28" t="str">
        <f t="shared" si="22"/>
        <v>#REF!</v>
      </c>
      <c r="K81" s="33">
        <v>2.98289943E8</v>
      </c>
      <c r="L81" s="35" t="str">
        <f t="shared" si="23"/>
        <v>#REF!</v>
      </c>
      <c r="M81" s="36" t="str">
        <f t="shared" si="24"/>
        <v>#REF!</v>
      </c>
      <c r="N81" s="37" t="s">
        <v>371</v>
      </c>
      <c r="O81" s="28" t="s">
        <v>372</v>
      </c>
      <c r="P81" s="37">
        <v>41969.0</v>
      </c>
    </row>
    <row r="82" ht="15.75" customHeight="1">
      <c r="A82" s="28" t="s">
        <v>73</v>
      </c>
      <c r="B82" s="31" t="s">
        <v>20</v>
      </c>
      <c r="C82" s="30" t="s">
        <v>21</v>
      </c>
      <c r="D82" s="32"/>
      <c r="E82" s="31"/>
      <c r="F82" s="33"/>
      <c r="G82" s="34"/>
      <c r="H82" s="30"/>
      <c r="I82" s="38">
        <v>8.90980757E8</v>
      </c>
      <c r="J82" s="28" t="str">
        <f t="shared" si="22"/>
        <v>#REF!</v>
      </c>
      <c r="K82" s="33">
        <v>7.7839775E7</v>
      </c>
      <c r="L82" s="35" t="str">
        <f t="shared" si="23"/>
        <v>#REF!</v>
      </c>
      <c r="M82" s="36" t="str">
        <f t="shared" si="24"/>
        <v>#REF!</v>
      </c>
      <c r="N82" s="37" t="s">
        <v>373</v>
      </c>
      <c r="O82" s="28" t="s">
        <v>374</v>
      </c>
      <c r="P82" s="37">
        <v>41969.0</v>
      </c>
    </row>
    <row r="83" ht="15.75" customHeight="1">
      <c r="A83" s="28" t="s">
        <v>73</v>
      </c>
      <c r="B83" s="31" t="s">
        <v>46</v>
      </c>
      <c r="C83" s="30" t="s">
        <v>47</v>
      </c>
      <c r="D83" s="32">
        <v>1.64484856E7</v>
      </c>
      <c r="E83" s="31">
        <v>49362.59999999963</v>
      </c>
      <c r="F83" s="33">
        <v>1.6399123E7</v>
      </c>
      <c r="G83" s="34"/>
      <c r="H83" s="30">
        <v>1.6399123E7</v>
      </c>
      <c r="I83" s="38"/>
      <c r="J83" s="28"/>
      <c r="K83" s="33"/>
      <c r="L83" s="35"/>
      <c r="M83" s="36"/>
      <c r="N83" s="37"/>
      <c r="O83" s="28"/>
      <c r="P83" s="37"/>
    </row>
    <row r="84" ht="15.75" customHeight="1">
      <c r="A84" s="28" t="s">
        <v>73</v>
      </c>
      <c r="B84" s="31" t="s">
        <v>74</v>
      </c>
      <c r="C84" s="30" t="s">
        <v>75</v>
      </c>
      <c r="D84" s="32">
        <v>5973131.97</v>
      </c>
      <c r="E84" s="31">
        <v>17925.96999999974</v>
      </c>
      <c r="F84" s="33">
        <v>5955206.0</v>
      </c>
      <c r="G84" s="34"/>
      <c r="H84" s="30">
        <v>5955206.0</v>
      </c>
      <c r="I84" s="38">
        <v>8.90900518E8</v>
      </c>
      <c r="J84" s="28" t="str">
        <f>VLOOKUP(I84,'[2]IPS CTA BANCARIA (2)'!$B$2:$H$170,2,0)</f>
        <v>#REF!</v>
      </c>
      <c r="K84" s="33">
        <v>5955206.0</v>
      </c>
      <c r="L84" s="35" t="str">
        <f>VLOOKUP(I84,'[2]IPS CTA BANCARIA (2)'!$B$2:$H$170,4,0)</f>
        <v>#REF!</v>
      </c>
      <c r="M84" s="36" t="str">
        <f>VLOOKUP(I84,'[2]IPS CTA BANCARIA (2)'!$B$2:$H$170,5,0)</f>
        <v>#REF!</v>
      </c>
      <c r="N84" s="37" t="s">
        <v>375</v>
      </c>
      <c r="O84" s="28" t="s">
        <v>376</v>
      </c>
      <c r="P84" s="37">
        <v>41969.0</v>
      </c>
    </row>
    <row r="85" ht="15.75" customHeight="1">
      <c r="A85" s="28" t="s">
        <v>73</v>
      </c>
      <c r="B85" s="31" t="s">
        <v>30</v>
      </c>
      <c r="C85" s="30" t="s">
        <v>31</v>
      </c>
      <c r="D85" s="32">
        <v>222394.29</v>
      </c>
      <c r="E85" s="31">
        <v>667.2900000000081</v>
      </c>
      <c r="F85" s="33">
        <v>221727.0</v>
      </c>
      <c r="G85" s="34"/>
      <c r="H85" s="30">
        <v>221727.0</v>
      </c>
      <c r="I85" s="38"/>
      <c r="J85" s="28"/>
      <c r="K85" s="33"/>
      <c r="L85" s="35"/>
      <c r="M85" s="36"/>
      <c r="N85" s="37"/>
      <c r="O85" s="28"/>
      <c r="P85" s="37"/>
    </row>
    <row r="86" ht="15.75" customHeight="1">
      <c r="A86" s="28" t="s">
        <v>73</v>
      </c>
      <c r="B86" s="31" t="s">
        <v>32</v>
      </c>
      <c r="C86" s="30" t="s">
        <v>33</v>
      </c>
      <c r="D86" s="32">
        <v>2421217.73</v>
      </c>
      <c r="E86" s="31">
        <v>7266.729999999981</v>
      </c>
      <c r="F86" s="33">
        <v>2413951.0</v>
      </c>
      <c r="G86" s="34"/>
      <c r="H86" s="30">
        <v>2413951.0</v>
      </c>
      <c r="I86" s="38"/>
      <c r="J86" s="28"/>
      <c r="K86" s="33"/>
      <c r="L86" s="35"/>
      <c r="M86" s="36"/>
      <c r="N86" s="37"/>
      <c r="O86" s="28"/>
      <c r="P86" s="37"/>
    </row>
    <row r="87" ht="15.75" customHeight="1">
      <c r="A87" s="28" t="s">
        <v>73</v>
      </c>
      <c r="B87" s="31" t="s">
        <v>34</v>
      </c>
      <c r="C87" s="30" t="s">
        <v>35</v>
      </c>
      <c r="D87" s="32">
        <v>2640681.22</v>
      </c>
      <c r="E87" s="31">
        <v>7925.220000000205</v>
      </c>
      <c r="F87" s="33">
        <v>2632756.0</v>
      </c>
      <c r="G87" s="34"/>
      <c r="H87" s="30">
        <v>2632756.0</v>
      </c>
      <c r="I87" s="38"/>
      <c r="J87" s="28"/>
      <c r="K87" s="33"/>
      <c r="L87" s="35"/>
      <c r="M87" s="36"/>
      <c r="N87" s="37"/>
      <c r="O87" s="28"/>
      <c r="P87" s="37"/>
    </row>
    <row r="88" ht="15.75" customHeight="1">
      <c r="A88" s="28" t="s">
        <v>73</v>
      </c>
      <c r="B88" s="31" t="s">
        <v>42</v>
      </c>
      <c r="C88" s="30" t="s">
        <v>43</v>
      </c>
      <c r="D88" s="32">
        <v>1820503.34</v>
      </c>
      <c r="E88" s="31">
        <v>5463.340000000084</v>
      </c>
      <c r="F88" s="33">
        <v>1815040.0</v>
      </c>
      <c r="G88" s="34"/>
      <c r="H88" s="30">
        <v>1815040.0</v>
      </c>
      <c r="I88" s="38"/>
      <c r="J88" s="28"/>
      <c r="K88" s="33"/>
      <c r="L88" s="35"/>
      <c r="M88" s="36"/>
      <c r="N88" s="37"/>
      <c r="O88" s="28"/>
      <c r="P88" s="37"/>
    </row>
    <row r="89" ht="15.75" customHeight="1">
      <c r="A89" s="28" t="s">
        <v>73</v>
      </c>
      <c r="B89" s="31" t="s">
        <v>76</v>
      </c>
      <c r="C89" s="30" t="s">
        <v>77</v>
      </c>
      <c r="D89" s="32">
        <v>0.0</v>
      </c>
      <c r="E89" s="31">
        <v>0.0</v>
      </c>
      <c r="F89" s="33">
        <v>0.0</v>
      </c>
      <c r="G89" s="34"/>
      <c r="H89" s="30">
        <v>0.0</v>
      </c>
      <c r="I89" s="38"/>
      <c r="J89" s="28"/>
      <c r="K89" s="33"/>
      <c r="L89" s="35"/>
      <c r="M89" s="36"/>
      <c r="N89" s="37"/>
      <c r="O89" s="28"/>
      <c r="P89" s="37"/>
    </row>
    <row r="90" ht="15.75" customHeight="1">
      <c r="A90" s="28" t="s">
        <v>79</v>
      </c>
      <c r="B90" s="31" t="s">
        <v>20</v>
      </c>
      <c r="C90" s="30" t="s">
        <v>21</v>
      </c>
      <c r="D90" s="32">
        <v>1.943193689E8</v>
      </c>
      <c r="E90" s="31">
        <v>0.0</v>
      </c>
      <c r="F90" s="33">
        <v>1.94319369E8</v>
      </c>
      <c r="G90" s="34"/>
      <c r="H90" s="30">
        <v>1.94319369E8</v>
      </c>
      <c r="I90" s="38">
        <v>8.90985703E8</v>
      </c>
      <c r="J90" s="28" t="str">
        <f>VLOOKUP(I90,'[2]IPS CTA BANCARIA (2)'!$B$2:$H$170,2,0)</f>
        <v>#REF!</v>
      </c>
      <c r="K90" s="33">
        <v>1.94319369E8</v>
      </c>
      <c r="L90" s="35" t="str">
        <f>VLOOKUP(I90,'[2]IPS CTA BANCARIA (2)'!$B$2:$H$170,4,0)</f>
        <v>#REF!</v>
      </c>
      <c r="M90" s="36" t="str">
        <f>VLOOKUP(I90,'[2]IPS CTA BANCARIA (2)'!$B$2:$H$170,5,0)</f>
        <v>#REF!</v>
      </c>
      <c r="N90" s="37" t="s">
        <v>377</v>
      </c>
      <c r="O90" s="28" t="s">
        <v>378</v>
      </c>
      <c r="P90" s="37">
        <v>41967.0</v>
      </c>
    </row>
    <row r="91" ht="15.75" customHeight="1">
      <c r="A91" s="28" t="s">
        <v>79</v>
      </c>
      <c r="B91" s="31" t="s">
        <v>46</v>
      </c>
      <c r="C91" s="30" t="s">
        <v>47</v>
      </c>
      <c r="D91" s="32">
        <v>3917065.13</v>
      </c>
      <c r="E91" s="31">
        <v>0.0</v>
      </c>
      <c r="F91" s="33">
        <v>3917065.0</v>
      </c>
      <c r="G91" s="34"/>
      <c r="H91" s="30">
        <v>3917065.0</v>
      </c>
      <c r="I91" s="38"/>
      <c r="J91" s="28"/>
      <c r="K91" s="33"/>
      <c r="L91" s="35"/>
      <c r="M91" s="36"/>
      <c r="N91" s="37"/>
      <c r="O91" s="28"/>
      <c r="P91" s="37"/>
    </row>
    <row r="92" ht="15.75" customHeight="1">
      <c r="A92" s="28" t="s">
        <v>79</v>
      </c>
      <c r="B92" s="31" t="s">
        <v>74</v>
      </c>
      <c r="C92" s="30" t="s">
        <v>75</v>
      </c>
      <c r="D92" s="32">
        <v>1.31087087E7</v>
      </c>
      <c r="E92" s="31">
        <v>0.0</v>
      </c>
      <c r="F92" s="33">
        <v>1.3108709E7</v>
      </c>
      <c r="G92" s="34"/>
      <c r="H92" s="30">
        <v>1.3108709E7</v>
      </c>
      <c r="I92" s="38">
        <v>8.90900518E8</v>
      </c>
      <c r="J92" s="28" t="str">
        <f>VLOOKUP(I92,'[2]IPS CTA BANCARIA (2)'!$B$2:$H$170,2,0)</f>
        <v>#REF!</v>
      </c>
      <c r="K92" s="33">
        <v>1.3108709E7</v>
      </c>
      <c r="L92" s="35" t="str">
        <f>VLOOKUP(I92,'[2]IPS CTA BANCARIA (2)'!$B$2:$H$170,4,0)</f>
        <v>#REF!</v>
      </c>
      <c r="M92" s="36" t="str">
        <f>VLOOKUP(I92,'[2]IPS CTA BANCARIA (2)'!$B$2:$H$170,5,0)</f>
        <v>#REF!</v>
      </c>
      <c r="N92" s="37" t="s">
        <v>379</v>
      </c>
      <c r="O92" s="28" t="s">
        <v>380</v>
      </c>
      <c r="P92" s="37">
        <v>41969.0</v>
      </c>
    </row>
    <row r="93" ht="15.75" customHeight="1">
      <c r="A93" s="28" t="s">
        <v>79</v>
      </c>
      <c r="B93" s="31" t="s">
        <v>32</v>
      </c>
      <c r="C93" s="30" t="s">
        <v>33</v>
      </c>
      <c r="D93" s="32">
        <v>656192.57</v>
      </c>
      <c r="E93" s="31">
        <v>0.0</v>
      </c>
      <c r="F93" s="33">
        <v>656193.0</v>
      </c>
      <c r="G93" s="34"/>
      <c r="H93" s="30">
        <v>656193.0</v>
      </c>
      <c r="I93" s="38"/>
      <c r="J93" s="28"/>
      <c r="K93" s="33"/>
      <c r="L93" s="35"/>
      <c r="M93" s="36"/>
      <c r="N93" s="37"/>
      <c r="O93" s="28"/>
      <c r="P93" s="37"/>
    </row>
    <row r="94" ht="15.75" customHeight="1">
      <c r="A94" s="28" t="s">
        <v>79</v>
      </c>
      <c r="B94" s="31" t="s">
        <v>34</v>
      </c>
      <c r="C94" s="30" t="s">
        <v>35</v>
      </c>
      <c r="D94" s="32">
        <v>194119.67</v>
      </c>
      <c r="E94" s="31">
        <v>0.0</v>
      </c>
      <c r="F94" s="33">
        <v>194120.0</v>
      </c>
      <c r="G94" s="34"/>
      <c r="H94" s="30">
        <v>194120.0</v>
      </c>
      <c r="I94" s="38"/>
      <c r="J94" s="28"/>
      <c r="K94" s="33"/>
      <c r="L94" s="35"/>
      <c r="M94" s="36"/>
      <c r="N94" s="37"/>
      <c r="O94" s="28"/>
      <c r="P94" s="37"/>
    </row>
    <row r="95" ht="15.75" customHeight="1">
      <c r="A95" s="28" t="s">
        <v>79</v>
      </c>
      <c r="B95" s="31" t="s">
        <v>42</v>
      </c>
      <c r="C95" s="30" t="s">
        <v>43</v>
      </c>
      <c r="D95" s="32">
        <v>107448.61</v>
      </c>
      <c r="E95" s="31">
        <v>0.0</v>
      </c>
      <c r="F95" s="33">
        <v>107449.0</v>
      </c>
      <c r="G95" s="34"/>
      <c r="H95" s="30">
        <v>107449.0</v>
      </c>
      <c r="I95" s="38"/>
      <c r="J95" s="28"/>
      <c r="K95" s="33"/>
      <c r="L95" s="35"/>
      <c r="M95" s="36"/>
      <c r="N95" s="37"/>
      <c r="O95" s="28"/>
      <c r="P95" s="37"/>
    </row>
    <row r="96" ht="15.75" customHeight="1">
      <c r="A96" s="28" t="s">
        <v>79</v>
      </c>
      <c r="B96" s="31" t="s">
        <v>76</v>
      </c>
      <c r="C96" s="30" t="s">
        <v>77</v>
      </c>
      <c r="D96" s="32">
        <v>9934777.42</v>
      </c>
      <c r="E96" s="31">
        <v>0.0</v>
      </c>
      <c r="F96" s="33">
        <v>9934777.0</v>
      </c>
      <c r="G96" s="34"/>
      <c r="H96" s="30">
        <v>9934777.0</v>
      </c>
      <c r="I96" s="38">
        <v>8.90982134E8</v>
      </c>
      <c r="J96" s="28" t="str">
        <f t="shared" ref="J96:J99" si="25">VLOOKUP(I96,'[2]IPS CTA BANCARIA (2)'!$B$2:$H$170,2,0)</f>
        <v>#REF!</v>
      </c>
      <c r="K96" s="33">
        <v>3962924.0</v>
      </c>
      <c r="L96" s="35" t="str">
        <f t="shared" ref="L96:L99" si="26">VLOOKUP(I96,'[2]IPS CTA BANCARIA (2)'!$B$2:$H$170,4,0)</f>
        <v>#REF!</v>
      </c>
      <c r="M96" s="36" t="str">
        <f t="shared" ref="M96:M99" si="27">VLOOKUP(I96,'[2]IPS CTA BANCARIA (2)'!$B$2:$H$170,5,0)</f>
        <v>#REF!</v>
      </c>
      <c r="N96" s="39">
        <v>2.01400066489E11</v>
      </c>
      <c r="O96" s="28" t="s">
        <v>381</v>
      </c>
      <c r="P96" s="37">
        <v>41976.0</v>
      </c>
    </row>
    <row r="97" ht="15.75" customHeight="1">
      <c r="A97" s="28" t="s">
        <v>79</v>
      </c>
      <c r="B97" s="31" t="s">
        <v>76</v>
      </c>
      <c r="C97" s="30" t="s">
        <v>77</v>
      </c>
      <c r="D97" s="32"/>
      <c r="E97" s="31"/>
      <c r="F97" s="33"/>
      <c r="G97" s="34"/>
      <c r="H97" s="30"/>
      <c r="I97" s="38">
        <v>8.90980367E8</v>
      </c>
      <c r="J97" s="28" t="str">
        <f t="shared" si="25"/>
        <v>#REF!</v>
      </c>
      <c r="K97" s="33">
        <v>597770.0</v>
      </c>
      <c r="L97" s="35" t="str">
        <f t="shared" si="26"/>
        <v>#REF!</v>
      </c>
      <c r="M97" s="36" t="str">
        <f t="shared" si="27"/>
        <v>#REF!</v>
      </c>
      <c r="N97" s="39">
        <v>2.01400066421E11</v>
      </c>
      <c r="O97" s="28" t="s">
        <v>382</v>
      </c>
      <c r="P97" s="37">
        <v>41976.0</v>
      </c>
    </row>
    <row r="98" ht="15.75" customHeight="1">
      <c r="A98" s="28" t="s">
        <v>79</v>
      </c>
      <c r="B98" s="31" t="s">
        <v>76</v>
      </c>
      <c r="C98" s="30" t="s">
        <v>77</v>
      </c>
      <c r="D98" s="32"/>
      <c r="E98" s="31"/>
      <c r="F98" s="33"/>
      <c r="G98" s="34"/>
      <c r="H98" s="30"/>
      <c r="I98" s="38">
        <v>8.41000236E8</v>
      </c>
      <c r="J98" s="28" t="str">
        <f t="shared" si="25"/>
        <v>#REF!</v>
      </c>
      <c r="K98" s="33">
        <v>5374083.0</v>
      </c>
      <c r="L98" s="35" t="str">
        <f t="shared" si="26"/>
        <v>#REF!</v>
      </c>
      <c r="M98" s="36" t="str">
        <f t="shared" si="27"/>
        <v>#REF!</v>
      </c>
      <c r="N98" s="39">
        <v>2.01400066487E11</v>
      </c>
      <c r="O98" s="28" t="s">
        <v>383</v>
      </c>
      <c r="P98" s="37">
        <v>41976.0</v>
      </c>
    </row>
    <row r="99" ht="15.75" customHeight="1">
      <c r="A99" s="28" t="s">
        <v>81</v>
      </c>
      <c r="B99" s="31" t="s">
        <v>20</v>
      </c>
      <c r="C99" s="30" t="s">
        <v>21</v>
      </c>
      <c r="D99" s="32">
        <v>2.338911267E7</v>
      </c>
      <c r="E99" s="31">
        <v>0.0</v>
      </c>
      <c r="F99" s="33">
        <v>2.3389113E7</v>
      </c>
      <c r="G99" s="34"/>
      <c r="H99" s="30">
        <v>2.3389113E7</v>
      </c>
      <c r="I99" s="38">
        <v>8.90907254E8</v>
      </c>
      <c r="J99" s="28" t="str">
        <f t="shared" si="25"/>
        <v>#REF!</v>
      </c>
      <c r="K99" s="33">
        <v>2.3389113E7</v>
      </c>
      <c r="L99" s="35" t="str">
        <f t="shared" si="26"/>
        <v>#REF!</v>
      </c>
      <c r="M99" s="36" t="str">
        <f t="shared" si="27"/>
        <v>#REF!</v>
      </c>
      <c r="N99" s="37" t="s">
        <v>384</v>
      </c>
      <c r="O99" s="28" t="s">
        <v>385</v>
      </c>
      <c r="P99" s="37">
        <v>41967.0</v>
      </c>
    </row>
    <row r="100" ht="15.75" customHeight="1">
      <c r="A100" s="28" t="s">
        <v>81</v>
      </c>
      <c r="B100" s="31" t="s">
        <v>46</v>
      </c>
      <c r="C100" s="30" t="s">
        <v>47</v>
      </c>
      <c r="D100" s="32">
        <v>2368509.62</v>
      </c>
      <c r="E100" s="31">
        <v>0.0</v>
      </c>
      <c r="F100" s="33">
        <v>2368510.0</v>
      </c>
      <c r="G100" s="34"/>
      <c r="H100" s="30">
        <v>2368510.0</v>
      </c>
      <c r="I100" s="38"/>
      <c r="J100" s="28"/>
      <c r="K100" s="33"/>
      <c r="L100" s="35"/>
      <c r="M100" s="36"/>
      <c r="N100" s="37"/>
      <c r="O100" s="28"/>
      <c r="P100" s="37"/>
    </row>
    <row r="101" ht="15.75" customHeight="1">
      <c r="A101" s="28" t="s">
        <v>81</v>
      </c>
      <c r="B101" s="31" t="s">
        <v>32</v>
      </c>
      <c r="C101" s="30" t="s">
        <v>33</v>
      </c>
      <c r="D101" s="32">
        <v>65771.37</v>
      </c>
      <c r="E101" s="31">
        <v>0.0</v>
      </c>
      <c r="F101" s="33"/>
      <c r="G101" s="34">
        <v>65771.0</v>
      </c>
      <c r="H101" s="30">
        <v>0.0</v>
      </c>
      <c r="I101" s="38"/>
      <c r="J101" s="28"/>
      <c r="K101" s="33"/>
      <c r="L101" s="35"/>
      <c r="M101" s="36"/>
      <c r="N101" s="37"/>
      <c r="O101" s="28"/>
      <c r="P101" s="37"/>
    </row>
    <row r="102" ht="15.75" customHeight="1">
      <c r="A102" s="28" t="s">
        <v>81</v>
      </c>
      <c r="B102" s="31" t="s">
        <v>42</v>
      </c>
      <c r="C102" s="30" t="s">
        <v>43</v>
      </c>
      <c r="D102" s="32">
        <v>16455.34</v>
      </c>
      <c r="E102" s="31">
        <v>0.0</v>
      </c>
      <c r="F102" s="33"/>
      <c r="G102" s="34">
        <v>16455.0</v>
      </c>
      <c r="H102" s="30">
        <v>0.0</v>
      </c>
      <c r="I102" s="38"/>
      <c r="J102" s="28"/>
      <c r="K102" s="33"/>
      <c r="L102" s="35"/>
      <c r="M102" s="36"/>
      <c r="N102" s="37"/>
      <c r="O102" s="28"/>
      <c r="P102" s="37"/>
    </row>
    <row r="103" ht="15.75" customHeight="1">
      <c r="A103" s="28" t="s">
        <v>81</v>
      </c>
      <c r="B103" s="31" t="s">
        <v>82</v>
      </c>
      <c r="C103" s="30" t="s">
        <v>83</v>
      </c>
      <c r="D103" s="32">
        <v>0.0</v>
      </c>
      <c r="E103" s="31">
        <v>0.0</v>
      </c>
      <c r="F103" s="33">
        <v>0.0</v>
      </c>
      <c r="G103" s="34"/>
      <c r="H103" s="30">
        <v>0.0</v>
      </c>
      <c r="I103" s="38"/>
      <c r="J103" s="28"/>
      <c r="K103" s="33"/>
      <c r="L103" s="35"/>
      <c r="M103" s="36"/>
      <c r="N103" s="37"/>
      <c r="O103" s="28"/>
      <c r="P103" s="37"/>
    </row>
    <row r="104" ht="15.75" customHeight="1">
      <c r="A104" s="28" t="s">
        <v>85</v>
      </c>
      <c r="B104" s="31" t="s">
        <v>20</v>
      </c>
      <c r="C104" s="30" t="s">
        <v>21</v>
      </c>
      <c r="D104" s="32">
        <v>2244815.32</v>
      </c>
      <c r="E104" s="31">
        <v>0.0</v>
      </c>
      <c r="F104" s="33">
        <v>2244815.0</v>
      </c>
      <c r="G104" s="34"/>
      <c r="H104" s="30">
        <v>2244815.0</v>
      </c>
      <c r="I104" s="38">
        <v>8.90982264E8</v>
      </c>
      <c r="J104" s="28" t="str">
        <f>VLOOKUP(I104,'[2]IPS CTA BANCARIA (2)'!$B$2:$H$170,2,0)</f>
        <v>#REF!</v>
      </c>
      <c r="K104" s="33">
        <v>2244815.0</v>
      </c>
      <c r="L104" s="35" t="str">
        <f>VLOOKUP(I104,'[2]IPS CTA BANCARIA (2)'!$B$2:$H$170,4,0)</f>
        <v>#REF!</v>
      </c>
      <c r="M104" s="36" t="str">
        <f>VLOOKUP(I104,'[2]IPS CTA BANCARIA (2)'!$B$2:$H$170,5,0)</f>
        <v>#REF!</v>
      </c>
      <c r="N104" s="37" t="s">
        <v>386</v>
      </c>
      <c r="O104" s="28" t="s">
        <v>387</v>
      </c>
      <c r="P104" s="37">
        <v>41967.0</v>
      </c>
    </row>
    <row r="105" ht="15.75" customHeight="1">
      <c r="A105" s="28" t="s">
        <v>85</v>
      </c>
      <c r="B105" s="31" t="s">
        <v>32</v>
      </c>
      <c r="C105" s="30" t="s">
        <v>33</v>
      </c>
      <c r="D105" s="32">
        <v>19533.06</v>
      </c>
      <c r="E105" s="31">
        <v>0.0</v>
      </c>
      <c r="F105" s="33"/>
      <c r="G105" s="34">
        <v>19533.0</v>
      </c>
      <c r="H105" s="30">
        <v>0.0</v>
      </c>
      <c r="I105" s="38"/>
      <c r="J105" s="28"/>
      <c r="K105" s="33"/>
      <c r="L105" s="35"/>
      <c r="M105" s="36"/>
      <c r="N105" s="37"/>
      <c r="O105" s="28"/>
      <c r="P105" s="37"/>
    </row>
    <row r="106" ht="15.75" customHeight="1">
      <c r="A106" s="28" t="s">
        <v>85</v>
      </c>
      <c r="B106" s="31" t="s">
        <v>34</v>
      </c>
      <c r="C106" s="30" t="s">
        <v>35</v>
      </c>
      <c r="D106" s="32">
        <v>5003.35</v>
      </c>
      <c r="E106" s="31">
        <v>0.0</v>
      </c>
      <c r="F106" s="33"/>
      <c r="G106" s="34">
        <v>5003.0</v>
      </c>
      <c r="H106" s="30">
        <v>0.0</v>
      </c>
      <c r="I106" s="38"/>
      <c r="J106" s="28"/>
      <c r="K106" s="33"/>
      <c r="L106" s="35"/>
      <c r="M106" s="36"/>
      <c r="N106" s="37"/>
      <c r="O106" s="28"/>
      <c r="P106" s="37"/>
    </row>
    <row r="107" ht="15.75" customHeight="1">
      <c r="A107" s="28" t="s">
        <v>85</v>
      </c>
      <c r="B107" s="31" t="s">
        <v>86</v>
      </c>
      <c r="C107" s="30" t="s">
        <v>87</v>
      </c>
      <c r="D107" s="32">
        <v>8339.7</v>
      </c>
      <c r="E107" s="31">
        <v>0.0</v>
      </c>
      <c r="F107" s="33"/>
      <c r="G107" s="34">
        <v>8340.0</v>
      </c>
      <c r="H107" s="30">
        <v>0.0</v>
      </c>
      <c r="I107" s="38"/>
      <c r="J107" s="28"/>
      <c r="K107" s="33"/>
      <c r="L107" s="35"/>
      <c r="M107" s="36"/>
      <c r="N107" s="37"/>
      <c r="O107" s="28"/>
      <c r="P107" s="37"/>
    </row>
    <row r="108" ht="15.75" customHeight="1">
      <c r="A108" s="28" t="s">
        <v>85</v>
      </c>
      <c r="B108" s="31" t="s">
        <v>42</v>
      </c>
      <c r="C108" s="30" t="s">
        <v>43</v>
      </c>
      <c r="D108" s="32">
        <v>1818.22</v>
      </c>
      <c r="E108" s="31">
        <v>0.0</v>
      </c>
      <c r="F108" s="33"/>
      <c r="G108" s="34">
        <v>1818.0</v>
      </c>
      <c r="H108" s="30">
        <v>0.0</v>
      </c>
      <c r="I108" s="38"/>
      <c r="J108" s="28"/>
      <c r="K108" s="33"/>
      <c r="L108" s="35"/>
      <c r="M108" s="36"/>
      <c r="N108" s="37"/>
      <c r="O108" s="28"/>
      <c r="P108" s="37"/>
    </row>
    <row r="109" ht="15.75" customHeight="1">
      <c r="A109" s="28" t="s">
        <v>85</v>
      </c>
      <c r="B109" s="31" t="s">
        <v>48</v>
      </c>
      <c r="C109" s="30" t="s">
        <v>49</v>
      </c>
      <c r="D109" s="32">
        <v>7936245.35</v>
      </c>
      <c r="E109" s="31">
        <v>0.0</v>
      </c>
      <c r="F109" s="33">
        <v>7936245.0</v>
      </c>
      <c r="G109" s="34"/>
      <c r="H109" s="30">
        <v>7936245.0</v>
      </c>
      <c r="I109" s="38">
        <v>8.90982153E8</v>
      </c>
      <c r="J109" s="28" t="str">
        <f t="shared" ref="J109:J110" si="28">VLOOKUP(I109,'[2]IPS CTA BANCARIA (2)'!$B$2:$H$170,2,0)</f>
        <v>#REF!</v>
      </c>
      <c r="K109" s="33">
        <v>7525464.0</v>
      </c>
      <c r="L109" s="35" t="str">
        <f t="shared" ref="L109:L110" si="29">VLOOKUP(I109,'[2]IPS CTA BANCARIA (2)'!$B$2:$H$170,4,0)</f>
        <v>#REF!</v>
      </c>
      <c r="M109" s="36" t="str">
        <f t="shared" ref="M109:M110" si="30">VLOOKUP(I109,'[2]IPS CTA BANCARIA (2)'!$B$2:$H$170,5,0)</f>
        <v>#REF!</v>
      </c>
      <c r="N109" s="37" t="s">
        <v>388</v>
      </c>
      <c r="O109" s="28" t="s">
        <v>389</v>
      </c>
      <c r="P109" s="37">
        <v>41969.0</v>
      </c>
    </row>
    <row r="110" ht="15.75" customHeight="1">
      <c r="A110" s="28" t="s">
        <v>89</v>
      </c>
      <c r="B110" s="31" t="s">
        <v>20</v>
      </c>
      <c r="C110" s="30" t="s">
        <v>21</v>
      </c>
      <c r="D110" s="32">
        <v>4.513700511E7</v>
      </c>
      <c r="E110" s="31">
        <v>3133884.1099999994</v>
      </c>
      <c r="F110" s="33">
        <v>4.2003121E7</v>
      </c>
      <c r="G110" s="34"/>
      <c r="H110" s="30">
        <v>4.2003121E7</v>
      </c>
      <c r="I110" s="38">
        <v>8.90907254E8</v>
      </c>
      <c r="J110" s="28" t="str">
        <f t="shared" si="28"/>
        <v>#REF!</v>
      </c>
      <c r="K110" s="33">
        <v>4.0310453E7</v>
      </c>
      <c r="L110" s="35" t="str">
        <f t="shared" si="29"/>
        <v>#REF!</v>
      </c>
      <c r="M110" s="36" t="str">
        <f t="shared" si="30"/>
        <v>#REF!</v>
      </c>
      <c r="N110" s="37" t="s">
        <v>390</v>
      </c>
      <c r="O110" s="28" t="s">
        <v>391</v>
      </c>
      <c r="P110" s="37">
        <v>41967.0</v>
      </c>
    </row>
    <row r="111" ht="15.75" customHeight="1">
      <c r="A111" s="28" t="s">
        <v>89</v>
      </c>
      <c r="B111" s="31" t="s">
        <v>30</v>
      </c>
      <c r="C111" s="30" t="s">
        <v>31</v>
      </c>
      <c r="D111" s="32">
        <v>26714.66</v>
      </c>
      <c r="E111" s="31">
        <v>1854.6599999999999</v>
      </c>
      <c r="F111" s="33"/>
      <c r="G111" s="34">
        <v>24860.0</v>
      </c>
      <c r="H111" s="30">
        <v>0.0</v>
      </c>
      <c r="I111" s="38"/>
      <c r="J111" s="28"/>
      <c r="K111" s="33"/>
      <c r="L111" s="35"/>
      <c r="M111" s="36"/>
      <c r="N111" s="37"/>
      <c r="O111" s="28"/>
      <c r="P111" s="37"/>
    </row>
    <row r="112" ht="15.75" customHeight="1">
      <c r="A112" s="28" t="s">
        <v>89</v>
      </c>
      <c r="B112" s="31" t="s">
        <v>32</v>
      </c>
      <c r="C112" s="30" t="s">
        <v>33</v>
      </c>
      <c r="D112" s="32">
        <v>112686.81</v>
      </c>
      <c r="E112" s="31">
        <v>7823.809999999998</v>
      </c>
      <c r="F112" s="33">
        <v>104863.0</v>
      </c>
      <c r="G112" s="34"/>
      <c r="H112" s="30">
        <v>104863.0</v>
      </c>
      <c r="I112" s="38"/>
      <c r="J112" s="28"/>
      <c r="K112" s="33"/>
      <c r="L112" s="35"/>
      <c r="M112" s="36"/>
      <c r="N112" s="37"/>
      <c r="O112" s="28"/>
      <c r="P112" s="37"/>
    </row>
    <row r="113" ht="15.75" customHeight="1">
      <c r="A113" s="28" t="s">
        <v>89</v>
      </c>
      <c r="B113" s="31" t="s">
        <v>34</v>
      </c>
      <c r="C113" s="30" t="s">
        <v>35</v>
      </c>
      <c r="D113" s="32">
        <v>63429.57</v>
      </c>
      <c r="E113" s="31">
        <v>4403.57</v>
      </c>
      <c r="F113" s="33"/>
      <c r="G113" s="34">
        <v>59026.0</v>
      </c>
      <c r="H113" s="30">
        <v>0.0</v>
      </c>
      <c r="I113" s="38"/>
      <c r="J113" s="28"/>
      <c r="K113" s="33"/>
      <c r="L113" s="35"/>
      <c r="M113" s="36"/>
      <c r="N113" s="37"/>
      <c r="O113" s="28"/>
      <c r="P113" s="37"/>
    </row>
    <row r="114" ht="15.75" customHeight="1">
      <c r="A114" s="28" t="s">
        <v>89</v>
      </c>
      <c r="B114" s="31" t="s">
        <v>42</v>
      </c>
      <c r="C114" s="30" t="s">
        <v>43</v>
      </c>
      <c r="D114" s="32">
        <v>96717.85</v>
      </c>
      <c r="E114" s="31">
        <v>6714.850000000006</v>
      </c>
      <c r="F114" s="33"/>
      <c r="G114" s="34">
        <v>90003.0</v>
      </c>
      <c r="H114" s="30">
        <v>0.0</v>
      </c>
      <c r="I114" s="38"/>
      <c r="J114" s="28"/>
      <c r="K114" s="33"/>
      <c r="L114" s="35"/>
      <c r="M114" s="36"/>
      <c r="N114" s="37"/>
      <c r="O114" s="28"/>
      <c r="P114" s="37"/>
    </row>
    <row r="115" ht="15.75" customHeight="1">
      <c r="A115" s="28" t="s">
        <v>91</v>
      </c>
      <c r="B115" s="31" t="s">
        <v>20</v>
      </c>
      <c r="C115" s="30" t="s">
        <v>21</v>
      </c>
      <c r="D115" s="32">
        <v>4.263610588E7</v>
      </c>
      <c r="E115" s="31">
        <v>0.0</v>
      </c>
      <c r="F115" s="33">
        <v>4.2636106E7</v>
      </c>
      <c r="G115" s="34"/>
      <c r="H115" s="30">
        <v>4.2636106E7</v>
      </c>
      <c r="I115" s="38">
        <v>8.90907254E8</v>
      </c>
      <c r="J115" s="28" t="str">
        <f>VLOOKUP(I115,'[2]IPS CTA BANCARIA (2)'!$B$2:$H$170,2,0)</f>
        <v>#REF!</v>
      </c>
      <c r="K115" s="33">
        <v>4.07056E7</v>
      </c>
      <c r="L115" s="35" t="str">
        <f>VLOOKUP(I115,'[2]IPS CTA BANCARIA (2)'!$B$2:$H$170,4,0)</f>
        <v>#REF!</v>
      </c>
      <c r="M115" s="36" t="str">
        <f>VLOOKUP(I115,'[2]IPS CTA BANCARIA (2)'!$B$2:$H$170,5,0)</f>
        <v>#REF!</v>
      </c>
      <c r="N115" s="37" t="s">
        <v>392</v>
      </c>
      <c r="O115" s="28" t="s">
        <v>393</v>
      </c>
      <c r="P115" s="37">
        <v>41967.0</v>
      </c>
    </row>
    <row r="116" ht="15.75" customHeight="1">
      <c r="A116" s="28" t="s">
        <v>91</v>
      </c>
      <c r="B116" s="31" t="s">
        <v>32</v>
      </c>
      <c r="C116" s="30" t="s">
        <v>33</v>
      </c>
      <c r="D116" s="32">
        <v>63683.75</v>
      </c>
      <c r="E116" s="31">
        <v>0.0</v>
      </c>
      <c r="F116" s="33"/>
      <c r="G116" s="34">
        <v>63684.0</v>
      </c>
      <c r="H116" s="30">
        <v>0.0</v>
      </c>
      <c r="I116" s="38"/>
      <c r="J116" s="28"/>
      <c r="K116" s="33"/>
      <c r="L116" s="35"/>
      <c r="M116" s="36"/>
      <c r="N116" s="37"/>
      <c r="O116" s="28"/>
      <c r="P116" s="37"/>
    </row>
    <row r="117" ht="15.75" customHeight="1">
      <c r="A117" s="28" t="s">
        <v>91</v>
      </c>
      <c r="B117" s="31" t="s">
        <v>34</v>
      </c>
      <c r="C117" s="30" t="s">
        <v>35</v>
      </c>
      <c r="D117" s="32">
        <v>51038.68</v>
      </c>
      <c r="E117" s="31">
        <v>0.0</v>
      </c>
      <c r="F117" s="33"/>
      <c r="G117" s="34">
        <v>51039.0</v>
      </c>
      <c r="H117" s="30">
        <v>0.0</v>
      </c>
      <c r="I117" s="38"/>
      <c r="J117" s="28"/>
      <c r="K117" s="33"/>
      <c r="L117" s="35"/>
      <c r="M117" s="36"/>
      <c r="N117" s="37"/>
      <c r="O117" s="28"/>
      <c r="P117" s="37"/>
    </row>
    <row r="118" ht="15.75" customHeight="1">
      <c r="A118" s="28" t="s">
        <v>91</v>
      </c>
      <c r="B118" s="31" t="s">
        <v>42</v>
      </c>
      <c r="C118" s="30" t="s">
        <v>43</v>
      </c>
      <c r="D118" s="32">
        <v>48098.69</v>
      </c>
      <c r="E118" s="31">
        <v>0.0</v>
      </c>
      <c r="F118" s="33"/>
      <c r="G118" s="34">
        <v>48099.0</v>
      </c>
      <c r="H118" s="30">
        <v>0.0</v>
      </c>
      <c r="I118" s="38"/>
      <c r="J118" s="28"/>
      <c r="K118" s="33"/>
      <c r="L118" s="35"/>
      <c r="M118" s="36"/>
      <c r="N118" s="37"/>
      <c r="O118" s="28"/>
      <c r="P118" s="37"/>
    </row>
    <row r="119" ht="15.75" customHeight="1">
      <c r="A119" s="28" t="s">
        <v>93</v>
      </c>
      <c r="B119" s="31" t="s">
        <v>20</v>
      </c>
      <c r="C119" s="30" t="s">
        <v>21</v>
      </c>
      <c r="D119" s="32">
        <v>8698407.18</v>
      </c>
      <c r="E119" s="31">
        <v>8698407.18</v>
      </c>
      <c r="F119" s="33">
        <v>0.0</v>
      </c>
      <c r="G119" s="34"/>
      <c r="H119" s="30">
        <v>0.0</v>
      </c>
      <c r="I119" s="38"/>
      <c r="J119" s="28"/>
      <c r="K119" s="33"/>
      <c r="L119" s="35"/>
      <c r="M119" s="36"/>
      <c r="N119" s="37"/>
      <c r="O119" s="28"/>
      <c r="P119" s="37"/>
    </row>
    <row r="120" ht="15.75" customHeight="1">
      <c r="A120" s="28" t="s">
        <v>93</v>
      </c>
      <c r="B120" s="31" t="s">
        <v>46</v>
      </c>
      <c r="C120" s="30" t="s">
        <v>47</v>
      </c>
      <c r="D120" s="32">
        <v>1705189.9</v>
      </c>
      <c r="E120" s="31">
        <v>1705189.9</v>
      </c>
      <c r="F120" s="33">
        <v>0.0</v>
      </c>
      <c r="G120" s="34"/>
      <c r="H120" s="30">
        <v>0.0</v>
      </c>
      <c r="I120" s="38"/>
      <c r="J120" s="28"/>
      <c r="K120" s="33"/>
      <c r="L120" s="35"/>
      <c r="M120" s="36"/>
      <c r="N120" s="37"/>
      <c r="O120" s="28"/>
      <c r="P120" s="37"/>
    </row>
    <row r="121" ht="15.75" customHeight="1">
      <c r="A121" s="28" t="s">
        <v>93</v>
      </c>
      <c r="B121" s="31" t="s">
        <v>22</v>
      </c>
      <c r="C121" s="30" t="s">
        <v>23</v>
      </c>
      <c r="D121" s="32">
        <v>7616.39</v>
      </c>
      <c r="E121" s="31">
        <v>7616.39</v>
      </c>
      <c r="F121" s="33"/>
      <c r="G121" s="34">
        <v>0.0</v>
      </c>
      <c r="H121" s="30">
        <v>0.0</v>
      </c>
      <c r="I121" s="38"/>
      <c r="J121" s="28"/>
      <c r="K121" s="33"/>
      <c r="L121" s="35"/>
      <c r="M121" s="36"/>
      <c r="N121" s="37"/>
      <c r="O121" s="28"/>
      <c r="P121" s="37"/>
    </row>
    <row r="122" ht="15.75" customHeight="1">
      <c r="A122" s="28" t="s">
        <v>93</v>
      </c>
      <c r="B122" s="31" t="s">
        <v>24</v>
      </c>
      <c r="C122" s="30" t="s">
        <v>25</v>
      </c>
      <c r="D122" s="32">
        <v>33569.64</v>
      </c>
      <c r="E122" s="31">
        <v>33569.64</v>
      </c>
      <c r="F122" s="33"/>
      <c r="G122" s="34">
        <v>0.0</v>
      </c>
      <c r="H122" s="30">
        <v>0.0</v>
      </c>
      <c r="I122" s="38"/>
      <c r="J122" s="28"/>
      <c r="K122" s="33"/>
      <c r="L122" s="35"/>
      <c r="M122" s="36"/>
      <c r="N122" s="37"/>
      <c r="O122" s="28"/>
      <c r="P122" s="37"/>
    </row>
    <row r="123" ht="15.75" customHeight="1">
      <c r="A123" s="28" t="s">
        <v>93</v>
      </c>
      <c r="B123" s="31" t="s">
        <v>28</v>
      </c>
      <c r="C123" s="30" t="s">
        <v>29</v>
      </c>
      <c r="D123" s="32">
        <v>282.77</v>
      </c>
      <c r="E123" s="31">
        <v>282.77</v>
      </c>
      <c r="F123" s="33"/>
      <c r="G123" s="34">
        <v>0.0</v>
      </c>
      <c r="H123" s="30">
        <v>0.0</v>
      </c>
      <c r="I123" s="38"/>
      <c r="J123" s="28"/>
      <c r="K123" s="33"/>
      <c r="L123" s="35"/>
      <c r="M123" s="36"/>
      <c r="N123" s="37"/>
      <c r="O123" s="28"/>
      <c r="P123" s="37"/>
    </row>
    <row r="124" ht="15.75" customHeight="1">
      <c r="A124" s="28" t="s">
        <v>93</v>
      </c>
      <c r="B124" s="31" t="s">
        <v>30</v>
      </c>
      <c r="C124" s="30" t="s">
        <v>31</v>
      </c>
      <c r="D124" s="32">
        <v>16688.34</v>
      </c>
      <c r="E124" s="31">
        <v>16688.34</v>
      </c>
      <c r="F124" s="33"/>
      <c r="G124" s="34">
        <v>0.0</v>
      </c>
      <c r="H124" s="30">
        <v>0.0</v>
      </c>
      <c r="I124" s="38"/>
      <c r="J124" s="28"/>
      <c r="K124" s="33"/>
      <c r="L124" s="35"/>
      <c r="M124" s="36"/>
      <c r="N124" s="37"/>
      <c r="O124" s="28"/>
      <c r="P124" s="37"/>
    </row>
    <row r="125" ht="15.75" customHeight="1">
      <c r="A125" s="28" t="s">
        <v>93</v>
      </c>
      <c r="B125" s="31" t="s">
        <v>32</v>
      </c>
      <c r="C125" s="30" t="s">
        <v>33</v>
      </c>
      <c r="D125" s="32">
        <v>30717.1</v>
      </c>
      <c r="E125" s="31">
        <v>30717.1</v>
      </c>
      <c r="F125" s="33"/>
      <c r="G125" s="34">
        <v>0.0</v>
      </c>
      <c r="H125" s="30">
        <v>0.0</v>
      </c>
      <c r="I125" s="38"/>
      <c r="J125" s="28"/>
      <c r="K125" s="33"/>
      <c r="L125" s="35"/>
      <c r="M125" s="36"/>
      <c r="N125" s="37"/>
      <c r="O125" s="28"/>
      <c r="P125" s="37"/>
    </row>
    <row r="126" ht="15.75" customHeight="1">
      <c r="A126" s="28" t="s">
        <v>93</v>
      </c>
      <c r="B126" s="31" t="s">
        <v>34</v>
      </c>
      <c r="C126" s="30" t="s">
        <v>35</v>
      </c>
      <c r="D126" s="32">
        <v>7606.21</v>
      </c>
      <c r="E126" s="31">
        <v>7606.21</v>
      </c>
      <c r="F126" s="33"/>
      <c r="G126" s="34">
        <v>0.0</v>
      </c>
      <c r="H126" s="30">
        <v>0.0</v>
      </c>
      <c r="I126" s="38"/>
      <c r="J126" s="28"/>
      <c r="K126" s="33"/>
      <c r="L126" s="35"/>
      <c r="M126" s="36"/>
      <c r="N126" s="37"/>
      <c r="O126" s="28"/>
      <c r="P126" s="37"/>
    </row>
    <row r="127" ht="15.75" customHeight="1">
      <c r="A127" s="28" t="s">
        <v>93</v>
      </c>
      <c r="B127" s="31" t="s">
        <v>40</v>
      </c>
      <c r="C127" s="30" t="s">
        <v>41</v>
      </c>
      <c r="D127" s="32">
        <v>4745.44</v>
      </c>
      <c r="E127" s="31">
        <v>4745.44</v>
      </c>
      <c r="F127" s="33"/>
      <c r="G127" s="34">
        <v>0.0</v>
      </c>
      <c r="H127" s="30">
        <v>0.0</v>
      </c>
      <c r="I127" s="38"/>
      <c r="J127" s="28"/>
      <c r="K127" s="33"/>
      <c r="L127" s="35"/>
      <c r="M127" s="36"/>
      <c r="N127" s="37"/>
      <c r="O127" s="28"/>
      <c r="P127" s="37"/>
    </row>
    <row r="128" ht="15.75" customHeight="1">
      <c r="A128" s="28" t="s">
        <v>93</v>
      </c>
      <c r="B128" s="31" t="s">
        <v>42</v>
      </c>
      <c r="C128" s="30" t="s">
        <v>43</v>
      </c>
      <c r="D128" s="32">
        <v>17157.03</v>
      </c>
      <c r="E128" s="31">
        <v>17157.03</v>
      </c>
      <c r="F128" s="33"/>
      <c r="G128" s="34">
        <v>0.0</v>
      </c>
      <c r="H128" s="30">
        <v>0.0</v>
      </c>
      <c r="I128" s="38"/>
      <c r="J128" s="28"/>
      <c r="K128" s="33"/>
      <c r="L128" s="35"/>
      <c r="M128" s="36"/>
      <c r="N128" s="37"/>
      <c r="O128" s="28"/>
      <c r="P128" s="37"/>
    </row>
    <row r="129" ht="15.75" customHeight="1">
      <c r="A129" s="28" t="s">
        <v>95</v>
      </c>
      <c r="B129" s="31" t="s">
        <v>20</v>
      </c>
      <c r="C129" s="30" t="s">
        <v>21</v>
      </c>
      <c r="D129" s="32">
        <v>1.871390588E7</v>
      </c>
      <c r="E129" s="31">
        <v>0.0</v>
      </c>
      <c r="F129" s="33">
        <v>1.8713906E7</v>
      </c>
      <c r="G129" s="34"/>
      <c r="H129" s="30">
        <v>1.8713906E7</v>
      </c>
      <c r="I129" s="38">
        <v>8.90907254E8</v>
      </c>
      <c r="J129" s="28" t="str">
        <f>VLOOKUP(I129,'[2]IPS CTA BANCARIA (2)'!$B$2:$H$170,2,0)</f>
        <v>#REF!</v>
      </c>
      <c r="K129" s="33">
        <v>1.8713906E7</v>
      </c>
      <c r="L129" s="35" t="str">
        <f>VLOOKUP(I129,'[2]IPS CTA BANCARIA (2)'!$B$2:$H$170,4,0)</f>
        <v>#REF!</v>
      </c>
      <c r="M129" s="36" t="str">
        <f>VLOOKUP(I129,'[2]IPS CTA BANCARIA (2)'!$B$2:$H$170,5,0)</f>
        <v>#REF!</v>
      </c>
      <c r="N129" s="37" t="s">
        <v>394</v>
      </c>
      <c r="O129" s="28" t="s">
        <v>395</v>
      </c>
      <c r="P129" s="37">
        <v>41967.0</v>
      </c>
    </row>
    <row r="130" ht="15.75" customHeight="1">
      <c r="A130" s="28" t="s">
        <v>95</v>
      </c>
      <c r="B130" s="31" t="s">
        <v>32</v>
      </c>
      <c r="C130" s="30" t="s">
        <v>33</v>
      </c>
      <c r="D130" s="32">
        <v>66407.37</v>
      </c>
      <c r="E130" s="31">
        <v>0.0</v>
      </c>
      <c r="F130" s="33"/>
      <c r="G130" s="34">
        <v>66407.0</v>
      </c>
      <c r="H130" s="30">
        <v>0.0</v>
      </c>
      <c r="I130" s="38"/>
      <c r="J130" s="28"/>
      <c r="K130" s="33"/>
      <c r="L130" s="35"/>
      <c r="M130" s="36"/>
      <c r="N130" s="37"/>
      <c r="O130" s="28"/>
      <c r="P130" s="37"/>
    </row>
    <row r="131" ht="15.75" customHeight="1">
      <c r="A131" s="28" t="s">
        <v>95</v>
      </c>
      <c r="B131" s="31" t="s">
        <v>34</v>
      </c>
      <c r="C131" s="30" t="s">
        <v>35</v>
      </c>
      <c r="D131" s="32">
        <v>4461.09</v>
      </c>
      <c r="E131" s="31">
        <v>0.0</v>
      </c>
      <c r="F131" s="33"/>
      <c r="G131" s="34">
        <v>4461.0</v>
      </c>
      <c r="H131" s="30">
        <v>0.0</v>
      </c>
      <c r="I131" s="38"/>
      <c r="J131" s="28"/>
      <c r="K131" s="33"/>
      <c r="L131" s="35"/>
      <c r="M131" s="36"/>
      <c r="N131" s="37"/>
      <c r="O131" s="28"/>
      <c r="P131" s="37"/>
    </row>
    <row r="132" ht="15.75" customHeight="1">
      <c r="A132" s="28" t="s">
        <v>95</v>
      </c>
      <c r="B132" s="31" t="s">
        <v>42</v>
      </c>
      <c r="C132" s="30" t="s">
        <v>43</v>
      </c>
      <c r="D132" s="32">
        <v>9021.33</v>
      </c>
      <c r="E132" s="31">
        <v>0.0</v>
      </c>
      <c r="F132" s="33"/>
      <c r="G132" s="34">
        <v>9021.0</v>
      </c>
      <c r="H132" s="30">
        <v>0.0</v>
      </c>
      <c r="I132" s="38"/>
      <c r="J132" s="28"/>
      <c r="K132" s="33"/>
      <c r="L132" s="35"/>
      <c r="M132" s="36"/>
      <c r="N132" s="37"/>
      <c r="O132" s="28"/>
      <c r="P132" s="37"/>
    </row>
    <row r="133" ht="15.75" customHeight="1">
      <c r="A133" s="28" t="s">
        <v>95</v>
      </c>
      <c r="B133" s="31" t="s">
        <v>60</v>
      </c>
      <c r="C133" s="30" t="s">
        <v>61</v>
      </c>
      <c r="D133" s="32">
        <v>1.838114933E7</v>
      </c>
      <c r="E133" s="31">
        <v>0.0</v>
      </c>
      <c r="F133" s="33">
        <v>1.8381149E7</v>
      </c>
      <c r="G133" s="34"/>
      <c r="H133" s="30">
        <v>1.8381149E7</v>
      </c>
      <c r="I133" s="38">
        <v>8.90981494E8</v>
      </c>
      <c r="J133" s="28" t="str">
        <f t="shared" ref="J133:J134" si="31">VLOOKUP(I133,'[2]IPS CTA BANCARIA (2)'!$B$2:$H$170,2,0)</f>
        <v>#REF!</v>
      </c>
      <c r="K133" s="33">
        <v>1.6673645E7</v>
      </c>
      <c r="L133" s="35" t="str">
        <f t="shared" ref="L133:L134" si="32">VLOOKUP(I133,'[2]IPS CTA BANCARIA (2)'!$B$2:$H$170,4,0)</f>
        <v>#REF!</v>
      </c>
      <c r="M133" s="36" t="str">
        <f t="shared" ref="M133:M134" si="33">VLOOKUP(I133,'[2]IPS CTA BANCARIA (2)'!$B$2:$H$170,5,0)</f>
        <v>#REF!</v>
      </c>
      <c r="N133" s="37" t="s">
        <v>396</v>
      </c>
      <c r="O133" s="28" t="s">
        <v>397</v>
      </c>
      <c r="P133" s="37">
        <v>41971.0</v>
      </c>
    </row>
    <row r="134" ht="15.75" customHeight="1">
      <c r="A134" s="28" t="s">
        <v>97</v>
      </c>
      <c r="B134" s="31" t="s">
        <v>20</v>
      </c>
      <c r="C134" s="30" t="s">
        <v>21</v>
      </c>
      <c r="D134" s="32">
        <v>5.433183135E7</v>
      </c>
      <c r="E134" s="31">
        <v>0.0</v>
      </c>
      <c r="F134" s="33">
        <v>5.4331831E7</v>
      </c>
      <c r="G134" s="34"/>
      <c r="H134" s="30">
        <v>5.4331831E7</v>
      </c>
      <c r="I134" s="38">
        <v>8.90980066E8</v>
      </c>
      <c r="J134" s="28" t="str">
        <f t="shared" si="31"/>
        <v>#REF!</v>
      </c>
      <c r="K134" s="33">
        <v>5.3620445E7</v>
      </c>
      <c r="L134" s="35" t="str">
        <f t="shared" si="32"/>
        <v>#REF!</v>
      </c>
      <c r="M134" s="36" t="str">
        <f t="shared" si="33"/>
        <v>#REF!</v>
      </c>
      <c r="N134" s="37" t="s">
        <v>398</v>
      </c>
      <c r="O134" s="28" t="s">
        <v>399</v>
      </c>
      <c r="P134" s="37">
        <v>41967.0</v>
      </c>
    </row>
    <row r="135" ht="15.75" customHeight="1">
      <c r="A135" s="28" t="s">
        <v>97</v>
      </c>
      <c r="B135" s="31" t="s">
        <v>46</v>
      </c>
      <c r="C135" s="30" t="s">
        <v>47</v>
      </c>
      <c r="D135" s="32">
        <v>1451687.82</v>
      </c>
      <c r="E135" s="31">
        <v>0.0</v>
      </c>
      <c r="F135" s="33">
        <v>1451688.0</v>
      </c>
      <c r="G135" s="34"/>
      <c r="H135" s="30">
        <v>1451688.0</v>
      </c>
      <c r="I135" s="38"/>
      <c r="J135" s="28"/>
      <c r="K135" s="33"/>
      <c r="L135" s="35"/>
      <c r="M135" s="36"/>
      <c r="N135" s="37"/>
      <c r="O135" s="28"/>
      <c r="P135" s="37"/>
    </row>
    <row r="136" ht="15.75" customHeight="1">
      <c r="A136" s="28" t="s">
        <v>97</v>
      </c>
      <c r="B136" s="31" t="s">
        <v>32</v>
      </c>
      <c r="C136" s="30" t="s">
        <v>33</v>
      </c>
      <c r="D136" s="32">
        <v>207985.95</v>
      </c>
      <c r="E136" s="31">
        <v>0.0</v>
      </c>
      <c r="F136" s="33">
        <v>207986.0</v>
      </c>
      <c r="G136" s="34"/>
      <c r="H136" s="30">
        <v>207986.0</v>
      </c>
      <c r="I136" s="38"/>
      <c r="J136" s="28"/>
      <c r="K136" s="33"/>
      <c r="L136" s="35"/>
      <c r="M136" s="36"/>
      <c r="N136" s="37"/>
      <c r="O136" s="28"/>
      <c r="P136" s="37"/>
    </row>
    <row r="137" ht="15.75" customHeight="1">
      <c r="A137" s="28" t="s">
        <v>97</v>
      </c>
      <c r="B137" s="31" t="s">
        <v>42</v>
      </c>
      <c r="C137" s="30" t="s">
        <v>43</v>
      </c>
      <c r="D137" s="32">
        <v>57853.88</v>
      </c>
      <c r="E137" s="31">
        <v>0.0</v>
      </c>
      <c r="F137" s="33"/>
      <c r="G137" s="34">
        <v>57854.0</v>
      </c>
      <c r="H137" s="30">
        <v>0.0</v>
      </c>
      <c r="I137" s="38"/>
      <c r="J137" s="28"/>
      <c r="K137" s="33"/>
      <c r="L137" s="35"/>
      <c r="M137" s="36"/>
      <c r="N137" s="37"/>
      <c r="O137" s="28"/>
      <c r="P137" s="37"/>
    </row>
    <row r="138" ht="15.75" customHeight="1">
      <c r="A138" s="28" t="s">
        <v>99</v>
      </c>
      <c r="B138" s="31" t="s">
        <v>20</v>
      </c>
      <c r="C138" s="30" t="s">
        <v>21</v>
      </c>
      <c r="D138" s="32">
        <v>3.684767883E7</v>
      </c>
      <c r="E138" s="31">
        <v>0.0</v>
      </c>
      <c r="F138" s="33">
        <v>3.6847679E7</v>
      </c>
      <c r="G138" s="34"/>
      <c r="H138" s="30">
        <v>3.6847679E7</v>
      </c>
      <c r="I138" s="38">
        <v>8.90907254E8</v>
      </c>
      <c r="J138" s="28" t="str">
        <f>VLOOKUP(I138,'[2]IPS CTA BANCARIA (2)'!$B$2:$H$170,2,0)</f>
        <v>#REF!</v>
      </c>
      <c r="K138" s="33">
        <v>3.6847679E7</v>
      </c>
      <c r="L138" s="35" t="str">
        <f>VLOOKUP(I138,'[2]IPS CTA BANCARIA (2)'!$B$2:$H$170,4,0)</f>
        <v>#REF!</v>
      </c>
      <c r="M138" s="36" t="str">
        <f>VLOOKUP(I138,'[2]IPS CTA BANCARIA (2)'!$B$2:$H$170,5,0)</f>
        <v>#REF!</v>
      </c>
      <c r="N138" s="37" t="s">
        <v>400</v>
      </c>
      <c r="O138" s="28" t="s">
        <v>401</v>
      </c>
      <c r="P138" s="37">
        <v>41967.0</v>
      </c>
    </row>
    <row r="139" ht="15.75" customHeight="1">
      <c r="A139" s="28" t="s">
        <v>99</v>
      </c>
      <c r="B139" s="31" t="s">
        <v>46</v>
      </c>
      <c r="C139" s="30" t="s">
        <v>47</v>
      </c>
      <c r="D139" s="32">
        <v>8364373.71</v>
      </c>
      <c r="E139" s="31">
        <v>0.0</v>
      </c>
      <c r="F139" s="33">
        <v>8364374.0</v>
      </c>
      <c r="G139" s="34"/>
      <c r="H139" s="30">
        <v>8364374.0</v>
      </c>
      <c r="I139" s="38"/>
      <c r="J139" s="28"/>
      <c r="K139" s="33"/>
      <c r="L139" s="35"/>
      <c r="M139" s="36"/>
      <c r="N139" s="37"/>
      <c r="O139" s="28"/>
      <c r="P139" s="37"/>
    </row>
    <row r="140" ht="15.75" customHeight="1">
      <c r="A140" s="28" t="s">
        <v>99</v>
      </c>
      <c r="B140" s="31" t="s">
        <v>22</v>
      </c>
      <c r="C140" s="30" t="s">
        <v>23</v>
      </c>
      <c r="D140" s="32">
        <v>25382.89</v>
      </c>
      <c r="E140" s="31">
        <v>0.0</v>
      </c>
      <c r="F140" s="33"/>
      <c r="G140" s="34">
        <v>25383.0</v>
      </c>
      <c r="H140" s="30">
        <v>0.0</v>
      </c>
      <c r="I140" s="38"/>
      <c r="J140" s="28"/>
      <c r="K140" s="33"/>
      <c r="L140" s="35"/>
      <c r="M140" s="36"/>
      <c r="N140" s="37"/>
      <c r="O140" s="28"/>
      <c r="P140" s="37"/>
    </row>
    <row r="141" ht="15.75" customHeight="1">
      <c r="A141" s="28" t="s">
        <v>99</v>
      </c>
      <c r="B141" s="31" t="s">
        <v>100</v>
      </c>
      <c r="C141" s="30" t="s">
        <v>101</v>
      </c>
      <c r="D141" s="32">
        <v>0.0</v>
      </c>
      <c r="E141" s="31">
        <v>0.0</v>
      </c>
      <c r="F141" s="33">
        <v>0.0</v>
      </c>
      <c r="G141" s="34"/>
      <c r="H141" s="30">
        <v>0.0</v>
      </c>
      <c r="I141" s="38"/>
      <c r="J141" s="28"/>
      <c r="K141" s="33"/>
      <c r="L141" s="35"/>
      <c r="M141" s="36"/>
      <c r="N141" s="37"/>
      <c r="O141" s="28"/>
      <c r="P141" s="37"/>
    </row>
    <row r="142" ht="15.75" customHeight="1">
      <c r="A142" s="28" t="s">
        <v>99</v>
      </c>
      <c r="B142" s="31" t="s">
        <v>32</v>
      </c>
      <c r="C142" s="30" t="s">
        <v>33</v>
      </c>
      <c r="D142" s="32">
        <v>252588.39</v>
      </c>
      <c r="E142" s="31">
        <v>0.0</v>
      </c>
      <c r="F142" s="33">
        <v>252588.0</v>
      </c>
      <c r="G142" s="34"/>
      <c r="H142" s="30">
        <v>252588.0</v>
      </c>
      <c r="I142" s="38"/>
      <c r="J142" s="28"/>
      <c r="K142" s="33"/>
      <c r="L142" s="35"/>
      <c r="M142" s="36"/>
      <c r="N142" s="37"/>
      <c r="O142" s="28"/>
      <c r="P142" s="37"/>
    </row>
    <row r="143" ht="15.75" customHeight="1">
      <c r="A143" s="28" t="s">
        <v>99</v>
      </c>
      <c r="B143" s="31" t="s">
        <v>34</v>
      </c>
      <c r="C143" s="30" t="s">
        <v>35</v>
      </c>
      <c r="D143" s="32">
        <v>246804.21</v>
      </c>
      <c r="E143" s="31">
        <v>0.0</v>
      </c>
      <c r="F143" s="33">
        <v>246804.0</v>
      </c>
      <c r="G143" s="34"/>
      <c r="H143" s="30">
        <v>246804.0</v>
      </c>
      <c r="I143" s="38"/>
      <c r="J143" s="28"/>
      <c r="K143" s="33"/>
      <c r="L143" s="35"/>
      <c r="M143" s="36"/>
      <c r="N143" s="37"/>
      <c r="O143" s="28"/>
      <c r="P143" s="37"/>
    </row>
    <row r="144" ht="15.75" customHeight="1">
      <c r="A144" s="28" t="s">
        <v>99</v>
      </c>
      <c r="B144" s="31" t="s">
        <v>42</v>
      </c>
      <c r="C144" s="30" t="s">
        <v>43</v>
      </c>
      <c r="D144" s="32">
        <v>118378.02</v>
      </c>
      <c r="E144" s="31">
        <v>0.0</v>
      </c>
      <c r="F144" s="33">
        <v>118378.0</v>
      </c>
      <c r="G144" s="34"/>
      <c r="H144" s="30">
        <v>118378.0</v>
      </c>
      <c r="I144" s="38"/>
      <c r="J144" s="28"/>
      <c r="K144" s="33"/>
      <c r="L144" s="35"/>
      <c r="M144" s="36"/>
      <c r="N144" s="37"/>
      <c r="O144" s="28"/>
      <c r="P144" s="37"/>
    </row>
    <row r="145" ht="15.75" customHeight="1">
      <c r="A145" s="28" t="s">
        <v>99</v>
      </c>
      <c r="B145" s="31" t="s">
        <v>48</v>
      </c>
      <c r="C145" s="30" t="s">
        <v>49</v>
      </c>
      <c r="D145" s="32">
        <v>4.408130095E7</v>
      </c>
      <c r="E145" s="31">
        <v>0.0</v>
      </c>
      <c r="F145" s="33">
        <v>4.4081301E7</v>
      </c>
      <c r="G145" s="34"/>
      <c r="H145" s="30">
        <v>4.4081301E7</v>
      </c>
      <c r="I145" s="38">
        <v>8.90907241E8</v>
      </c>
      <c r="J145" s="28" t="str">
        <f t="shared" ref="J145:J146" si="34">VLOOKUP(I145,'[2]IPS CTA BANCARIA (2)'!$B$2:$H$170,2,0)</f>
        <v>#REF!</v>
      </c>
      <c r="K145" s="33">
        <v>4.4081301E7</v>
      </c>
      <c r="L145" s="35" t="str">
        <f t="shared" ref="L145:L146" si="35">VLOOKUP(I145,'[2]IPS CTA BANCARIA (2)'!$B$2:$H$170,4,0)</f>
        <v>#REF!</v>
      </c>
      <c r="M145" s="36" t="str">
        <f t="shared" ref="M145:M146" si="36">VLOOKUP(I145,'[2]IPS CTA BANCARIA (2)'!$B$2:$H$170,5,0)</f>
        <v>#REF!</v>
      </c>
      <c r="N145" s="37" t="s">
        <v>402</v>
      </c>
      <c r="O145" s="28" t="s">
        <v>403</v>
      </c>
      <c r="P145" s="37">
        <v>41969.0</v>
      </c>
    </row>
    <row r="146" ht="15.75" customHeight="1">
      <c r="A146" s="28" t="s">
        <v>103</v>
      </c>
      <c r="B146" s="31" t="s">
        <v>20</v>
      </c>
      <c r="C146" s="30" t="s">
        <v>21</v>
      </c>
      <c r="D146" s="32">
        <v>1.316254231E7</v>
      </c>
      <c r="E146" s="31">
        <v>0.0</v>
      </c>
      <c r="F146" s="33">
        <v>1.3162542E7</v>
      </c>
      <c r="G146" s="34"/>
      <c r="H146" s="30">
        <v>1.3162542E7</v>
      </c>
      <c r="I146" s="38">
        <v>8.90982264E8</v>
      </c>
      <c r="J146" s="28" t="str">
        <f t="shared" si="34"/>
        <v>#REF!</v>
      </c>
      <c r="K146" s="33">
        <v>1.3162542E7</v>
      </c>
      <c r="L146" s="35" t="str">
        <f t="shared" si="35"/>
        <v>#REF!</v>
      </c>
      <c r="M146" s="36" t="str">
        <f t="shared" si="36"/>
        <v>#REF!</v>
      </c>
      <c r="N146" s="37" t="s">
        <v>404</v>
      </c>
      <c r="O146" s="28" t="s">
        <v>405</v>
      </c>
      <c r="P146" s="37">
        <v>41967.0</v>
      </c>
    </row>
    <row r="147" ht="15.75" customHeight="1">
      <c r="A147" s="28" t="s">
        <v>103</v>
      </c>
      <c r="B147" s="31" t="s">
        <v>46</v>
      </c>
      <c r="C147" s="30" t="s">
        <v>47</v>
      </c>
      <c r="D147" s="32">
        <v>2486266.09</v>
      </c>
      <c r="E147" s="31">
        <v>0.0</v>
      </c>
      <c r="F147" s="33">
        <v>2486266.0</v>
      </c>
      <c r="G147" s="34"/>
      <c r="H147" s="30">
        <v>2486266.0</v>
      </c>
      <c r="I147" s="38"/>
      <c r="J147" s="28"/>
      <c r="K147" s="33"/>
      <c r="L147" s="35"/>
      <c r="M147" s="36"/>
      <c r="N147" s="37"/>
      <c r="O147" s="28"/>
      <c r="P147" s="37"/>
    </row>
    <row r="148" ht="15.75" customHeight="1">
      <c r="A148" s="28" t="s">
        <v>103</v>
      </c>
      <c r="B148" s="31" t="s">
        <v>32</v>
      </c>
      <c r="C148" s="30" t="s">
        <v>33</v>
      </c>
      <c r="D148" s="32">
        <v>348692.35</v>
      </c>
      <c r="E148" s="31">
        <v>0.0</v>
      </c>
      <c r="F148" s="33">
        <v>348692.0</v>
      </c>
      <c r="G148" s="34"/>
      <c r="H148" s="30">
        <v>348692.0</v>
      </c>
      <c r="I148" s="38"/>
      <c r="J148" s="28"/>
      <c r="K148" s="33"/>
      <c r="L148" s="35"/>
      <c r="M148" s="36"/>
      <c r="N148" s="37"/>
      <c r="O148" s="28"/>
      <c r="P148" s="37"/>
    </row>
    <row r="149" ht="15.75" customHeight="1">
      <c r="A149" s="28" t="s">
        <v>103</v>
      </c>
      <c r="B149" s="31" t="s">
        <v>42</v>
      </c>
      <c r="C149" s="30" t="s">
        <v>43</v>
      </c>
      <c r="D149" s="32">
        <v>39049.53</v>
      </c>
      <c r="E149" s="31">
        <v>0.0</v>
      </c>
      <c r="F149" s="33"/>
      <c r="G149" s="34">
        <v>39050.0</v>
      </c>
      <c r="H149" s="30">
        <v>0.0</v>
      </c>
      <c r="I149" s="38"/>
      <c r="J149" s="28"/>
      <c r="K149" s="33"/>
      <c r="L149" s="35"/>
      <c r="M149" s="36"/>
      <c r="N149" s="37"/>
      <c r="O149" s="28"/>
      <c r="P149" s="37"/>
    </row>
    <row r="150" ht="15.75" customHeight="1">
      <c r="A150" s="28" t="s">
        <v>103</v>
      </c>
      <c r="B150" s="31" t="s">
        <v>48</v>
      </c>
      <c r="C150" s="30" t="s">
        <v>49</v>
      </c>
      <c r="D150" s="32">
        <v>2.054067872E7</v>
      </c>
      <c r="E150" s="31">
        <v>0.0</v>
      </c>
      <c r="F150" s="33">
        <v>2.0540679E7</v>
      </c>
      <c r="G150" s="34"/>
      <c r="H150" s="30">
        <v>2.0540679E7</v>
      </c>
      <c r="I150" s="38">
        <v>8.0004432E8</v>
      </c>
      <c r="J150" s="28" t="str">
        <f t="shared" ref="J150:J151" si="37">VLOOKUP(I150,'[2]IPS CTA BANCARIA (2)'!$B$2:$H$170,2,0)</f>
        <v>#REF!</v>
      </c>
      <c r="K150" s="33">
        <v>2.0540679E7</v>
      </c>
      <c r="L150" s="35" t="str">
        <f t="shared" ref="L150:L151" si="38">VLOOKUP(I150,'[2]IPS CTA BANCARIA (2)'!$B$2:$H$170,4,0)</f>
        <v>#REF!</v>
      </c>
      <c r="M150" s="36" t="str">
        <f t="shared" ref="M150:M151" si="39">VLOOKUP(I150,'[2]IPS CTA BANCARIA (2)'!$B$2:$H$170,5,0)</f>
        <v>#REF!</v>
      </c>
      <c r="N150" s="37" t="s">
        <v>406</v>
      </c>
      <c r="O150" s="28" t="s">
        <v>407</v>
      </c>
      <c r="P150" s="37">
        <v>41969.0</v>
      </c>
    </row>
    <row r="151" ht="15.75" customHeight="1">
      <c r="A151" s="28" t="s">
        <v>105</v>
      </c>
      <c r="B151" s="31" t="s">
        <v>20</v>
      </c>
      <c r="C151" s="30" t="s">
        <v>21</v>
      </c>
      <c r="D151" s="32">
        <v>1.84314128E7</v>
      </c>
      <c r="E151" s="31">
        <v>0.0</v>
      </c>
      <c r="F151" s="33">
        <v>1.8431413E7</v>
      </c>
      <c r="G151" s="34"/>
      <c r="H151" s="30">
        <v>1.8431413E7</v>
      </c>
      <c r="I151" s="38">
        <v>8.90907254E8</v>
      </c>
      <c r="J151" s="28" t="str">
        <f t="shared" si="37"/>
        <v>#REF!</v>
      </c>
      <c r="K151" s="33">
        <v>1.8431413E7</v>
      </c>
      <c r="L151" s="35" t="str">
        <f t="shared" si="38"/>
        <v>#REF!</v>
      </c>
      <c r="M151" s="36" t="str">
        <f t="shared" si="39"/>
        <v>#REF!</v>
      </c>
      <c r="N151" s="37" t="s">
        <v>408</v>
      </c>
      <c r="O151" s="28" t="s">
        <v>409</v>
      </c>
      <c r="P151" s="37">
        <v>41967.0</v>
      </c>
    </row>
    <row r="152" ht="15.75" customHeight="1">
      <c r="A152" s="28" t="s">
        <v>105</v>
      </c>
      <c r="B152" s="31" t="s">
        <v>46</v>
      </c>
      <c r="C152" s="30" t="s">
        <v>47</v>
      </c>
      <c r="D152" s="32">
        <v>3641296.54</v>
      </c>
      <c r="E152" s="31">
        <v>0.0</v>
      </c>
      <c r="F152" s="33">
        <v>3641297.0</v>
      </c>
      <c r="G152" s="34"/>
      <c r="H152" s="30">
        <v>3641297.0</v>
      </c>
      <c r="I152" s="38"/>
      <c r="J152" s="28"/>
      <c r="K152" s="33"/>
      <c r="L152" s="35"/>
      <c r="M152" s="36"/>
      <c r="N152" s="37"/>
      <c r="O152" s="28"/>
      <c r="P152" s="37"/>
    </row>
    <row r="153" ht="15.75" customHeight="1">
      <c r="A153" s="28" t="s">
        <v>105</v>
      </c>
      <c r="B153" s="31" t="s">
        <v>32</v>
      </c>
      <c r="C153" s="30" t="s">
        <v>33</v>
      </c>
      <c r="D153" s="32">
        <v>314987.78</v>
      </c>
      <c r="E153" s="31">
        <v>0.0</v>
      </c>
      <c r="F153" s="33">
        <v>314988.0</v>
      </c>
      <c r="G153" s="34"/>
      <c r="H153" s="30">
        <v>314988.0</v>
      </c>
      <c r="I153" s="38"/>
      <c r="J153" s="28"/>
      <c r="K153" s="33"/>
      <c r="L153" s="35"/>
      <c r="M153" s="36"/>
      <c r="N153" s="37"/>
      <c r="O153" s="28"/>
      <c r="P153" s="37"/>
    </row>
    <row r="154" ht="15.75" customHeight="1">
      <c r="A154" s="28" t="s">
        <v>105</v>
      </c>
      <c r="B154" s="31" t="s">
        <v>42</v>
      </c>
      <c r="C154" s="30" t="s">
        <v>43</v>
      </c>
      <c r="D154" s="32">
        <v>314456.47</v>
      </c>
      <c r="E154" s="31">
        <v>0.0</v>
      </c>
      <c r="F154" s="33">
        <v>314456.0</v>
      </c>
      <c r="G154" s="34"/>
      <c r="H154" s="30">
        <v>314456.0</v>
      </c>
      <c r="I154" s="38"/>
      <c r="J154" s="28"/>
      <c r="K154" s="33"/>
      <c r="L154" s="35"/>
      <c r="M154" s="36"/>
      <c r="N154" s="37"/>
      <c r="O154" s="28"/>
      <c r="P154" s="37"/>
    </row>
    <row r="155" ht="15.75" customHeight="1">
      <c r="A155" s="28" t="s">
        <v>105</v>
      </c>
      <c r="B155" s="31" t="s">
        <v>60</v>
      </c>
      <c r="C155" s="30" t="s">
        <v>61</v>
      </c>
      <c r="D155" s="32">
        <v>3813698.41</v>
      </c>
      <c r="E155" s="31">
        <v>0.0</v>
      </c>
      <c r="F155" s="33">
        <v>3813698.0</v>
      </c>
      <c r="G155" s="34"/>
      <c r="H155" s="30">
        <v>3813698.0</v>
      </c>
      <c r="I155" s="38">
        <v>8.90904646E8</v>
      </c>
      <c r="J155" s="28" t="str">
        <f>VLOOKUP(I155,'[2]IPS CTA BANCARIA (2)'!$B$2:$H$170,2,0)</f>
        <v>#REF!</v>
      </c>
      <c r="K155" s="33">
        <v>3813698.0</v>
      </c>
      <c r="L155" s="35" t="str">
        <f>VLOOKUP(I155,'[2]IPS CTA BANCARIA (2)'!$B$2:$H$170,4,0)</f>
        <v>#REF!</v>
      </c>
      <c r="M155" s="36" t="str">
        <f>VLOOKUP(I155,'[2]IPS CTA BANCARIA (2)'!$B$2:$H$170,5,0)</f>
        <v>#REF!</v>
      </c>
      <c r="N155" s="37" t="s">
        <v>410</v>
      </c>
      <c r="O155" s="28" t="s">
        <v>411</v>
      </c>
      <c r="P155" s="37">
        <v>41971.0</v>
      </c>
    </row>
    <row r="156" ht="15.75" customHeight="1">
      <c r="A156" s="28" t="s">
        <v>107</v>
      </c>
      <c r="B156" s="31" t="s">
        <v>46</v>
      </c>
      <c r="C156" s="30" t="s">
        <v>47</v>
      </c>
      <c r="D156" s="32">
        <v>3.074305185E7</v>
      </c>
      <c r="E156" s="31">
        <v>0.0</v>
      </c>
      <c r="F156" s="33">
        <v>3.0743052E7</v>
      </c>
      <c r="G156" s="34"/>
      <c r="H156" s="30">
        <v>3.0743052E7</v>
      </c>
      <c r="I156" s="38"/>
      <c r="J156" s="28"/>
      <c r="K156" s="33"/>
      <c r="L156" s="35"/>
      <c r="M156" s="36"/>
      <c r="N156" s="37"/>
      <c r="O156" s="28"/>
      <c r="P156" s="37"/>
    </row>
    <row r="157" ht="15.75" customHeight="1">
      <c r="A157" s="28" t="s">
        <v>107</v>
      </c>
      <c r="B157" s="31" t="s">
        <v>74</v>
      </c>
      <c r="C157" s="30" t="s">
        <v>75</v>
      </c>
      <c r="D157" s="32">
        <v>1.014586538E7</v>
      </c>
      <c r="E157" s="31">
        <v>0.0</v>
      </c>
      <c r="F157" s="33">
        <v>1.0145865E7</v>
      </c>
      <c r="G157" s="34"/>
      <c r="H157" s="30">
        <v>1.0145865E7</v>
      </c>
      <c r="I157" s="38">
        <v>8.90900518E8</v>
      </c>
      <c r="J157" s="28" t="str">
        <f>VLOOKUP(I157,'[2]IPS CTA BANCARIA (2)'!$B$2:$H$170,2,0)</f>
        <v>#REF!</v>
      </c>
      <c r="K157" s="33">
        <v>1.0145865E7</v>
      </c>
      <c r="L157" s="35" t="str">
        <f>VLOOKUP(I157,'[2]IPS CTA BANCARIA (2)'!$B$2:$H$170,4,0)</f>
        <v>#REF!</v>
      </c>
      <c r="M157" s="36" t="str">
        <f>VLOOKUP(I157,'[2]IPS CTA BANCARIA (2)'!$B$2:$H$170,5,0)</f>
        <v>#REF!</v>
      </c>
      <c r="N157" s="37" t="s">
        <v>412</v>
      </c>
      <c r="O157" s="28" t="s">
        <v>413</v>
      </c>
      <c r="P157" s="37">
        <v>41969.0</v>
      </c>
    </row>
    <row r="158" ht="15.75" customHeight="1">
      <c r="A158" s="28" t="s">
        <v>107</v>
      </c>
      <c r="B158" s="31" t="s">
        <v>32</v>
      </c>
      <c r="C158" s="30" t="s">
        <v>33</v>
      </c>
      <c r="D158" s="32">
        <v>282885.88</v>
      </c>
      <c r="E158" s="31">
        <v>0.0</v>
      </c>
      <c r="F158" s="33">
        <v>282886.0</v>
      </c>
      <c r="G158" s="34"/>
      <c r="H158" s="30">
        <v>282886.0</v>
      </c>
      <c r="I158" s="38"/>
      <c r="J158" s="28"/>
      <c r="K158" s="33"/>
      <c r="L158" s="35"/>
      <c r="M158" s="36"/>
      <c r="N158" s="37"/>
      <c r="O158" s="28"/>
      <c r="P158" s="37"/>
    </row>
    <row r="159" ht="15.75" customHeight="1">
      <c r="A159" s="28" t="s">
        <v>107</v>
      </c>
      <c r="B159" s="31" t="s">
        <v>42</v>
      </c>
      <c r="C159" s="30" t="s">
        <v>43</v>
      </c>
      <c r="D159" s="32">
        <v>23140.86</v>
      </c>
      <c r="E159" s="31">
        <v>0.0</v>
      </c>
      <c r="F159" s="33"/>
      <c r="G159" s="34">
        <v>23141.0</v>
      </c>
      <c r="H159" s="30">
        <v>0.0</v>
      </c>
      <c r="I159" s="38"/>
      <c r="J159" s="28"/>
      <c r="K159" s="33"/>
      <c r="L159" s="35"/>
      <c r="M159" s="36"/>
      <c r="N159" s="37"/>
      <c r="O159" s="28"/>
      <c r="P159" s="37"/>
    </row>
    <row r="160" ht="15.75" customHeight="1">
      <c r="A160" s="28" t="s">
        <v>107</v>
      </c>
      <c r="B160" s="31" t="s">
        <v>48</v>
      </c>
      <c r="C160" s="30" t="s">
        <v>49</v>
      </c>
      <c r="D160" s="32">
        <v>1.1818417503E8</v>
      </c>
      <c r="E160" s="31">
        <v>0.0</v>
      </c>
      <c r="F160" s="33">
        <v>1.18184175E8</v>
      </c>
      <c r="G160" s="34"/>
      <c r="H160" s="30">
        <v>1.18184175E8</v>
      </c>
      <c r="I160" s="38">
        <v>8.9098243E8</v>
      </c>
      <c r="J160" s="28" t="str">
        <f t="shared" ref="J160:J161" si="40">VLOOKUP(I160,'[2]IPS CTA BANCARIA (2)'!$B$2:$H$170,2,0)</f>
        <v>#REF!</v>
      </c>
      <c r="K160" s="33">
        <v>1.18184175E8</v>
      </c>
      <c r="L160" s="35" t="str">
        <f t="shared" ref="L160:L161" si="41">VLOOKUP(I160,'[2]IPS CTA BANCARIA (2)'!$B$2:$H$170,4,0)</f>
        <v>#REF!</v>
      </c>
      <c r="M160" s="36" t="str">
        <f t="shared" ref="M160:M161" si="42">VLOOKUP(I160,'[2]IPS CTA BANCARIA (2)'!$B$2:$H$170,5,0)</f>
        <v>#REF!</v>
      </c>
      <c r="N160" s="37" t="s">
        <v>414</v>
      </c>
      <c r="O160" s="28" t="s">
        <v>415</v>
      </c>
      <c r="P160" s="37">
        <v>41969.0</v>
      </c>
    </row>
    <row r="161" ht="15.75" customHeight="1">
      <c r="A161" s="28" t="s">
        <v>109</v>
      </c>
      <c r="B161" s="31" t="s">
        <v>20</v>
      </c>
      <c r="C161" s="30" t="s">
        <v>21</v>
      </c>
      <c r="D161" s="32">
        <v>6.542593597E7</v>
      </c>
      <c r="E161" s="31">
        <v>0.0</v>
      </c>
      <c r="F161" s="33">
        <v>6.5425936E7</v>
      </c>
      <c r="G161" s="34"/>
      <c r="H161" s="30">
        <v>6.5425936E7</v>
      </c>
      <c r="I161" s="38">
        <v>8.90980066E8</v>
      </c>
      <c r="J161" s="28" t="str">
        <f t="shared" si="40"/>
        <v>#REF!</v>
      </c>
      <c r="K161" s="33">
        <v>6.2426693E7</v>
      </c>
      <c r="L161" s="35" t="str">
        <f t="shared" si="41"/>
        <v>#REF!</v>
      </c>
      <c r="M161" s="36" t="str">
        <f t="shared" si="42"/>
        <v>#REF!</v>
      </c>
      <c r="N161" s="37" t="s">
        <v>416</v>
      </c>
      <c r="O161" s="28" t="s">
        <v>417</v>
      </c>
      <c r="P161" s="37">
        <v>41967.0</v>
      </c>
    </row>
    <row r="162" ht="15.75" customHeight="1">
      <c r="A162" s="28" t="s">
        <v>109</v>
      </c>
      <c r="B162" s="31" t="s">
        <v>32</v>
      </c>
      <c r="C162" s="30" t="s">
        <v>33</v>
      </c>
      <c r="D162" s="32">
        <v>215105.48</v>
      </c>
      <c r="E162" s="31">
        <v>0.0</v>
      </c>
      <c r="F162" s="33">
        <v>215105.0</v>
      </c>
      <c r="G162" s="34"/>
      <c r="H162" s="30">
        <v>215105.0</v>
      </c>
      <c r="I162" s="38"/>
      <c r="J162" s="28"/>
      <c r="K162" s="33"/>
      <c r="L162" s="35"/>
      <c r="M162" s="36"/>
      <c r="N162" s="37"/>
      <c r="O162" s="28"/>
      <c r="P162" s="37"/>
    </row>
    <row r="163" ht="15.75" customHeight="1">
      <c r="A163" s="28" t="s">
        <v>109</v>
      </c>
      <c r="B163" s="31" t="s">
        <v>42</v>
      </c>
      <c r="C163" s="30" t="s">
        <v>43</v>
      </c>
      <c r="D163" s="32">
        <v>22221.55</v>
      </c>
      <c r="E163" s="31">
        <v>0.0</v>
      </c>
      <c r="F163" s="33"/>
      <c r="G163" s="34">
        <v>22222.0</v>
      </c>
      <c r="H163" s="30">
        <v>0.0</v>
      </c>
      <c r="I163" s="38"/>
      <c r="J163" s="28"/>
      <c r="K163" s="33"/>
      <c r="L163" s="35"/>
      <c r="M163" s="36"/>
      <c r="N163" s="37"/>
      <c r="O163" s="28"/>
      <c r="P163" s="37"/>
    </row>
    <row r="164" ht="15.75" customHeight="1">
      <c r="A164" s="28" t="s">
        <v>111</v>
      </c>
      <c r="B164" s="31" t="s">
        <v>20</v>
      </c>
      <c r="C164" s="30" t="s">
        <v>21</v>
      </c>
      <c r="D164" s="32">
        <v>1.4700120902E8</v>
      </c>
      <c r="E164" s="31">
        <v>3.005238402000001E7</v>
      </c>
      <c r="F164" s="33">
        <v>1.16948825E8</v>
      </c>
      <c r="G164" s="34"/>
      <c r="H164" s="30">
        <v>1.16948825E8</v>
      </c>
      <c r="I164" s="38">
        <v>8.90905166E8</v>
      </c>
      <c r="J164" s="28" t="str">
        <f>VLOOKUP(I164,'[2]IPS CTA BANCARIA (2)'!$B$2:$H$170,2,0)</f>
        <v>#REF!</v>
      </c>
      <c r="K164" s="33">
        <v>1.16948825E8</v>
      </c>
      <c r="L164" s="35" t="str">
        <f>VLOOKUP(I164,'[2]IPS CTA BANCARIA (2)'!$B$2:$H$170,4,0)</f>
        <v>#REF!</v>
      </c>
      <c r="M164" s="36" t="str">
        <f>VLOOKUP(I164,'[2]IPS CTA BANCARIA (2)'!$B$2:$H$170,5,0)</f>
        <v>#REF!</v>
      </c>
      <c r="N164" s="37" t="s">
        <v>418</v>
      </c>
      <c r="O164" s="28" t="s">
        <v>419</v>
      </c>
      <c r="P164" s="37">
        <v>41967.0</v>
      </c>
    </row>
    <row r="165" ht="15.75" customHeight="1">
      <c r="A165" s="28" t="s">
        <v>111</v>
      </c>
      <c r="B165" s="31" t="s">
        <v>46</v>
      </c>
      <c r="C165" s="30" t="s">
        <v>47</v>
      </c>
      <c r="D165" s="32">
        <v>818753.03</v>
      </c>
      <c r="E165" s="31">
        <v>167383.03000000003</v>
      </c>
      <c r="F165" s="33">
        <v>651370.0</v>
      </c>
      <c r="G165" s="34"/>
      <c r="H165" s="30">
        <v>651370.0</v>
      </c>
      <c r="I165" s="38"/>
      <c r="J165" s="28"/>
      <c r="K165" s="33"/>
      <c r="L165" s="35"/>
      <c r="M165" s="36"/>
      <c r="N165" s="37"/>
      <c r="O165" s="28"/>
      <c r="P165" s="37"/>
    </row>
    <row r="166" ht="15.75" customHeight="1">
      <c r="A166" s="28" t="s">
        <v>111</v>
      </c>
      <c r="B166" s="31" t="s">
        <v>22</v>
      </c>
      <c r="C166" s="30" t="s">
        <v>23</v>
      </c>
      <c r="D166" s="32">
        <v>202325.06</v>
      </c>
      <c r="E166" s="31">
        <v>41363.06</v>
      </c>
      <c r="F166" s="33">
        <v>160962.0</v>
      </c>
      <c r="G166" s="34"/>
      <c r="H166" s="30">
        <v>160962.0</v>
      </c>
      <c r="I166" s="38"/>
      <c r="J166" s="28"/>
      <c r="K166" s="33"/>
      <c r="L166" s="35"/>
      <c r="M166" s="36"/>
      <c r="N166" s="37"/>
      <c r="O166" s="28"/>
      <c r="P166" s="37"/>
    </row>
    <row r="167" ht="15.75" customHeight="1">
      <c r="A167" s="28" t="s">
        <v>111</v>
      </c>
      <c r="B167" s="31" t="s">
        <v>24</v>
      </c>
      <c r="C167" s="30" t="s">
        <v>25</v>
      </c>
      <c r="D167" s="32">
        <v>188454.48</v>
      </c>
      <c r="E167" s="31">
        <v>38526.48000000001</v>
      </c>
      <c r="F167" s="33">
        <v>149928.0</v>
      </c>
      <c r="G167" s="34"/>
      <c r="H167" s="30">
        <v>149928.0</v>
      </c>
      <c r="I167" s="38"/>
      <c r="J167" s="28"/>
      <c r="K167" s="33"/>
      <c r="L167" s="35"/>
      <c r="M167" s="36"/>
      <c r="N167" s="37"/>
      <c r="O167" s="28"/>
      <c r="P167" s="37"/>
    </row>
    <row r="168" ht="15.75" customHeight="1">
      <c r="A168" s="28" t="s">
        <v>111</v>
      </c>
      <c r="B168" s="31" t="s">
        <v>30</v>
      </c>
      <c r="C168" s="30" t="s">
        <v>31</v>
      </c>
      <c r="D168" s="32">
        <v>423815.28</v>
      </c>
      <c r="E168" s="31">
        <v>86643.28000000003</v>
      </c>
      <c r="F168" s="33">
        <v>337172.0</v>
      </c>
      <c r="G168" s="34"/>
      <c r="H168" s="30">
        <v>337172.0</v>
      </c>
      <c r="I168" s="38"/>
      <c r="J168" s="28"/>
      <c r="K168" s="33"/>
      <c r="L168" s="35"/>
      <c r="M168" s="36"/>
      <c r="N168" s="37"/>
      <c r="O168" s="28"/>
      <c r="P168" s="37"/>
    </row>
    <row r="169" ht="15.75" customHeight="1">
      <c r="A169" s="28" t="s">
        <v>111</v>
      </c>
      <c r="B169" s="31" t="s">
        <v>32</v>
      </c>
      <c r="C169" s="30" t="s">
        <v>33</v>
      </c>
      <c r="D169" s="32">
        <v>326866.84</v>
      </c>
      <c r="E169" s="31">
        <v>66823.84000000003</v>
      </c>
      <c r="F169" s="33">
        <v>260043.0</v>
      </c>
      <c r="G169" s="34"/>
      <c r="H169" s="30">
        <v>260043.0</v>
      </c>
      <c r="I169" s="38"/>
      <c r="J169" s="28"/>
      <c r="K169" s="33"/>
      <c r="L169" s="35"/>
      <c r="M169" s="36"/>
      <c r="N169" s="37"/>
      <c r="O169" s="28"/>
      <c r="P169" s="37"/>
    </row>
    <row r="170" ht="15.75" customHeight="1">
      <c r="A170" s="28" t="s">
        <v>111</v>
      </c>
      <c r="B170" s="31" t="s">
        <v>34</v>
      </c>
      <c r="C170" s="30" t="s">
        <v>35</v>
      </c>
      <c r="D170" s="32">
        <v>87722.83</v>
      </c>
      <c r="E170" s="31">
        <v>17933.83</v>
      </c>
      <c r="F170" s="33"/>
      <c r="G170" s="34">
        <v>69789.0</v>
      </c>
      <c r="H170" s="30">
        <v>0.0</v>
      </c>
      <c r="I170" s="38"/>
      <c r="J170" s="28"/>
      <c r="K170" s="33"/>
      <c r="L170" s="35"/>
      <c r="M170" s="36"/>
      <c r="N170" s="37"/>
      <c r="O170" s="28"/>
      <c r="P170" s="37"/>
    </row>
    <row r="171" ht="15.75" customHeight="1">
      <c r="A171" s="28" t="s">
        <v>111</v>
      </c>
      <c r="B171" s="31" t="s">
        <v>40</v>
      </c>
      <c r="C171" s="30" t="s">
        <v>41</v>
      </c>
      <c r="D171" s="32">
        <v>9865.39</v>
      </c>
      <c r="E171" s="31">
        <v>9865.39</v>
      </c>
      <c r="F171" s="33"/>
      <c r="G171" s="34">
        <v>0.0</v>
      </c>
      <c r="H171" s="30">
        <v>0.0</v>
      </c>
      <c r="I171" s="38"/>
      <c r="J171" s="28"/>
      <c r="K171" s="33"/>
      <c r="L171" s="35"/>
      <c r="M171" s="36"/>
      <c r="N171" s="37"/>
      <c r="O171" s="28"/>
      <c r="P171" s="37"/>
    </row>
    <row r="172" ht="15.75" customHeight="1">
      <c r="A172" s="28" t="s">
        <v>111</v>
      </c>
      <c r="B172" s="31" t="s">
        <v>42</v>
      </c>
      <c r="C172" s="30" t="s">
        <v>43</v>
      </c>
      <c r="D172" s="32">
        <v>159322.07</v>
      </c>
      <c r="E172" s="31">
        <v>24723.070000000007</v>
      </c>
      <c r="F172" s="33">
        <v>134599.0</v>
      </c>
      <c r="G172" s="34"/>
      <c r="H172" s="30">
        <v>134599.0</v>
      </c>
      <c r="I172" s="38"/>
      <c r="J172" s="28"/>
      <c r="K172" s="33"/>
      <c r="L172" s="35"/>
      <c r="M172" s="36"/>
      <c r="N172" s="37"/>
      <c r="O172" s="28"/>
      <c r="P172" s="37"/>
    </row>
    <row r="173" ht="15.75" customHeight="1">
      <c r="A173" s="28" t="s">
        <v>113</v>
      </c>
      <c r="B173" s="31" t="s">
        <v>20</v>
      </c>
      <c r="C173" s="30" t="s">
        <v>21</v>
      </c>
      <c r="D173" s="32">
        <v>1.324005377E7</v>
      </c>
      <c r="E173" s="31">
        <v>0.0</v>
      </c>
      <c r="F173" s="33">
        <v>1.3240054E7</v>
      </c>
      <c r="G173" s="34"/>
      <c r="H173" s="30">
        <v>1.3240054E7</v>
      </c>
      <c r="I173" s="38">
        <v>8.90907254E8</v>
      </c>
      <c r="J173" s="28" t="str">
        <f>VLOOKUP(I173,'[2]IPS CTA BANCARIA (2)'!$B$2:$H$170,2,0)</f>
        <v>#REF!</v>
      </c>
      <c r="K173" s="33">
        <v>1.3240054E7</v>
      </c>
      <c r="L173" s="35" t="str">
        <f>VLOOKUP(I173,'[2]IPS CTA BANCARIA (2)'!$B$2:$H$170,4,0)</f>
        <v>#REF!</v>
      </c>
      <c r="M173" s="36" t="str">
        <f>VLOOKUP(I173,'[2]IPS CTA BANCARIA (2)'!$B$2:$H$170,5,0)</f>
        <v>#REF!</v>
      </c>
      <c r="N173" s="37" t="s">
        <v>420</v>
      </c>
      <c r="O173" s="28" t="s">
        <v>421</v>
      </c>
      <c r="P173" s="37">
        <v>41967.0</v>
      </c>
    </row>
    <row r="174" ht="15.75" customHeight="1">
      <c r="A174" s="28" t="s">
        <v>113</v>
      </c>
      <c r="B174" s="31" t="s">
        <v>46</v>
      </c>
      <c r="C174" s="30" t="s">
        <v>47</v>
      </c>
      <c r="D174" s="32">
        <v>9242934.96</v>
      </c>
      <c r="E174" s="31">
        <v>0.0</v>
      </c>
      <c r="F174" s="33">
        <v>9242935.0</v>
      </c>
      <c r="G174" s="34"/>
      <c r="H174" s="30">
        <v>9242935.0</v>
      </c>
      <c r="I174" s="38"/>
      <c r="J174" s="28"/>
      <c r="K174" s="33"/>
      <c r="L174" s="35"/>
      <c r="M174" s="36"/>
      <c r="N174" s="37"/>
      <c r="O174" s="28"/>
      <c r="P174" s="37"/>
    </row>
    <row r="175" ht="15.75" customHeight="1">
      <c r="A175" s="28" t="s">
        <v>113</v>
      </c>
      <c r="B175" s="31" t="s">
        <v>32</v>
      </c>
      <c r="C175" s="30" t="s">
        <v>33</v>
      </c>
      <c r="D175" s="32">
        <v>14303.71</v>
      </c>
      <c r="E175" s="31">
        <v>0.0</v>
      </c>
      <c r="F175" s="33"/>
      <c r="G175" s="34">
        <v>14304.0</v>
      </c>
      <c r="H175" s="30">
        <v>0.0</v>
      </c>
      <c r="I175" s="38"/>
      <c r="J175" s="28"/>
      <c r="K175" s="33"/>
      <c r="L175" s="35"/>
      <c r="M175" s="36"/>
      <c r="N175" s="37"/>
      <c r="O175" s="28"/>
      <c r="P175" s="37"/>
    </row>
    <row r="176" ht="15.75" customHeight="1">
      <c r="A176" s="28" t="s">
        <v>113</v>
      </c>
      <c r="B176" s="31" t="s">
        <v>42</v>
      </c>
      <c r="C176" s="30" t="s">
        <v>43</v>
      </c>
      <c r="D176" s="32">
        <v>22811.56</v>
      </c>
      <c r="E176" s="31">
        <v>0.0</v>
      </c>
      <c r="F176" s="33"/>
      <c r="G176" s="34">
        <v>22812.0</v>
      </c>
      <c r="H176" s="30">
        <v>0.0</v>
      </c>
      <c r="I176" s="38"/>
      <c r="J176" s="28"/>
      <c r="K176" s="33"/>
      <c r="L176" s="35"/>
      <c r="M176" s="36"/>
      <c r="N176" s="37"/>
      <c r="O176" s="28"/>
      <c r="P176" s="37"/>
    </row>
    <row r="177" ht="15.75" customHeight="1">
      <c r="A177" s="28" t="s">
        <v>115</v>
      </c>
      <c r="B177" s="31" t="s">
        <v>20</v>
      </c>
      <c r="C177" s="30" t="s">
        <v>21</v>
      </c>
      <c r="D177" s="32">
        <v>2.535118826E7</v>
      </c>
      <c r="E177" s="31">
        <v>0.0</v>
      </c>
      <c r="F177" s="33">
        <v>2.5351188E7</v>
      </c>
      <c r="G177" s="34"/>
      <c r="H177" s="30">
        <v>2.5351188E7</v>
      </c>
      <c r="I177" s="38">
        <v>8.90907254E8</v>
      </c>
      <c r="J177" s="28" t="str">
        <f>VLOOKUP(I177,'[2]IPS CTA BANCARIA (2)'!$B$2:$H$170,2,0)</f>
        <v>#REF!</v>
      </c>
      <c r="K177" s="33">
        <v>2.4249188E7</v>
      </c>
      <c r="L177" s="35" t="str">
        <f>VLOOKUP(I177,'[2]IPS CTA BANCARIA (2)'!$B$2:$H$170,4,0)</f>
        <v>#REF!</v>
      </c>
      <c r="M177" s="36" t="str">
        <f>VLOOKUP(I177,'[2]IPS CTA BANCARIA (2)'!$B$2:$H$170,5,0)</f>
        <v>#REF!</v>
      </c>
      <c r="N177" s="37" t="s">
        <v>422</v>
      </c>
      <c r="O177" s="28" t="s">
        <v>423</v>
      </c>
      <c r="P177" s="37">
        <v>41967.0</v>
      </c>
    </row>
    <row r="178" ht="15.75" customHeight="1">
      <c r="A178" s="28" t="s">
        <v>115</v>
      </c>
      <c r="B178" s="31" t="s">
        <v>32</v>
      </c>
      <c r="C178" s="30" t="s">
        <v>33</v>
      </c>
      <c r="D178" s="32">
        <v>97933.77</v>
      </c>
      <c r="E178" s="31">
        <v>0.0</v>
      </c>
      <c r="F178" s="33"/>
      <c r="G178" s="34">
        <v>97934.0</v>
      </c>
      <c r="H178" s="30">
        <v>0.0</v>
      </c>
      <c r="I178" s="38"/>
      <c r="J178" s="28"/>
      <c r="K178" s="33"/>
      <c r="L178" s="35"/>
      <c r="M178" s="36"/>
      <c r="N178" s="37"/>
      <c r="O178" s="28"/>
      <c r="P178" s="37"/>
    </row>
    <row r="179" ht="15.75" customHeight="1">
      <c r="A179" s="28" t="s">
        <v>115</v>
      </c>
      <c r="B179" s="31" t="s">
        <v>42</v>
      </c>
      <c r="C179" s="30" t="s">
        <v>43</v>
      </c>
      <c r="D179" s="32">
        <v>17182.97</v>
      </c>
      <c r="E179" s="31">
        <v>0.0</v>
      </c>
      <c r="F179" s="33"/>
      <c r="G179" s="34">
        <v>17183.0</v>
      </c>
      <c r="H179" s="30">
        <v>0.0</v>
      </c>
      <c r="I179" s="38"/>
      <c r="J179" s="28"/>
      <c r="K179" s="33"/>
      <c r="L179" s="35"/>
      <c r="M179" s="36"/>
      <c r="N179" s="37"/>
      <c r="O179" s="28"/>
      <c r="P179" s="37"/>
    </row>
    <row r="180" ht="15.75" customHeight="1">
      <c r="A180" s="28" t="s">
        <v>117</v>
      </c>
      <c r="B180" s="31" t="s">
        <v>20</v>
      </c>
      <c r="C180" s="30" t="s">
        <v>21</v>
      </c>
      <c r="D180" s="32">
        <v>9062125.79</v>
      </c>
      <c r="E180" s="31">
        <v>0.0</v>
      </c>
      <c r="F180" s="33">
        <v>9062126.0</v>
      </c>
      <c r="G180" s="34"/>
      <c r="H180" s="30">
        <v>9062126.0</v>
      </c>
      <c r="I180" s="38">
        <v>8.90982264E8</v>
      </c>
      <c r="J180" s="28" t="str">
        <f>VLOOKUP(I180,'[2]IPS CTA BANCARIA (2)'!$B$2:$H$170,2,0)</f>
        <v>#REF!</v>
      </c>
      <c r="K180" s="33">
        <v>8542900.0</v>
      </c>
      <c r="L180" s="35" t="str">
        <f>VLOOKUP(I180,'[2]IPS CTA BANCARIA (2)'!$B$2:$H$170,4,0)</f>
        <v>#REF!</v>
      </c>
      <c r="M180" s="36" t="str">
        <f>VLOOKUP(I180,'[2]IPS CTA BANCARIA (2)'!$B$2:$H$170,5,0)</f>
        <v>#REF!</v>
      </c>
      <c r="N180" s="37" t="s">
        <v>424</v>
      </c>
      <c r="O180" s="28" t="s">
        <v>425</v>
      </c>
      <c r="P180" s="37">
        <v>41967.0</v>
      </c>
    </row>
    <row r="181" ht="15.75" customHeight="1">
      <c r="A181" s="28" t="s">
        <v>117</v>
      </c>
      <c r="B181" s="31" t="s">
        <v>46</v>
      </c>
      <c r="C181" s="30" t="s">
        <v>47</v>
      </c>
      <c r="D181" s="32">
        <v>4999.53</v>
      </c>
      <c r="E181" s="31">
        <v>0.0</v>
      </c>
      <c r="F181" s="33"/>
      <c r="G181" s="34">
        <v>5000.0</v>
      </c>
      <c r="H181" s="30">
        <v>0.0</v>
      </c>
      <c r="I181" s="38"/>
      <c r="J181" s="28"/>
      <c r="K181" s="33"/>
      <c r="L181" s="35"/>
      <c r="M181" s="36"/>
      <c r="N181" s="37"/>
      <c r="O181" s="28"/>
      <c r="P181" s="37"/>
    </row>
    <row r="182" ht="15.75" customHeight="1">
      <c r="A182" s="28" t="s">
        <v>117</v>
      </c>
      <c r="B182" s="31" t="s">
        <v>32</v>
      </c>
      <c r="C182" s="30" t="s">
        <v>33</v>
      </c>
      <c r="D182" s="32">
        <v>28498.16</v>
      </c>
      <c r="E182" s="31">
        <v>0.0</v>
      </c>
      <c r="F182" s="33"/>
      <c r="G182" s="34">
        <v>28498.0</v>
      </c>
      <c r="H182" s="30">
        <v>0.0</v>
      </c>
      <c r="I182" s="38"/>
      <c r="J182" s="28"/>
      <c r="K182" s="33"/>
      <c r="L182" s="35"/>
      <c r="M182" s="36"/>
      <c r="N182" s="37"/>
      <c r="O182" s="28"/>
      <c r="P182" s="37"/>
    </row>
    <row r="183" ht="15.75" customHeight="1">
      <c r="A183" s="28" t="s">
        <v>117</v>
      </c>
      <c r="B183" s="31" t="s">
        <v>42</v>
      </c>
      <c r="C183" s="30" t="s">
        <v>43</v>
      </c>
      <c r="D183" s="32">
        <v>6738.52</v>
      </c>
      <c r="E183" s="31">
        <v>0.0</v>
      </c>
      <c r="F183" s="33"/>
      <c r="G183" s="34">
        <v>6739.0</v>
      </c>
      <c r="H183" s="30">
        <v>0.0</v>
      </c>
      <c r="I183" s="38"/>
      <c r="J183" s="28"/>
      <c r="K183" s="33"/>
      <c r="L183" s="35"/>
      <c r="M183" s="36"/>
      <c r="N183" s="37"/>
      <c r="O183" s="28"/>
      <c r="P183" s="37"/>
    </row>
    <row r="184" ht="15.75" customHeight="1">
      <c r="A184" s="28" t="s">
        <v>119</v>
      </c>
      <c r="B184" s="31" t="s">
        <v>20</v>
      </c>
      <c r="C184" s="30" t="s">
        <v>21</v>
      </c>
      <c r="D184" s="32">
        <v>7261455.28</v>
      </c>
      <c r="E184" s="31">
        <v>0.0</v>
      </c>
      <c r="F184" s="33">
        <v>7261455.0</v>
      </c>
      <c r="G184" s="34"/>
      <c r="H184" s="30">
        <v>7261455.0</v>
      </c>
      <c r="I184" s="38">
        <v>8.90982264E8</v>
      </c>
      <c r="J184" s="28" t="str">
        <f>VLOOKUP(I184,'[2]IPS CTA BANCARIA (2)'!$B$2:$H$170,2,0)</f>
        <v>#REF!</v>
      </c>
      <c r="K184" s="33">
        <v>6954438.0</v>
      </c>
      <c r="L184" s="35" t="str">
        <f>VLOOKUP(I184,'[2]IPS CTA BANCARIA (2)'!$B$2:$H$170,4,0)</f>
        <v>#REF!</v>
      </c>
      <c r="M184" s="36" t="str">
        <f>VLOOKUP(I184,'[2]IPS CTA BANCARIA (2)'!$B$2:$H$170,5,0)</f>
        <v>#REF!</v>
      </c>
      <c r="N184" s="37" t="s">
        <v>426</v>
      </c>
      <c r="O184" s="28" t="s">
        <v>427</v>
      </c>
      <c r="P184" s="37">
        <v>41967.0</v>
      </c>
    </row>
    <row r="185" ht="15.75" customHeight="1">
      <c r="A185" s="28" t="s">
        <v>119</v>
      </c>
      <c r="B185" s="31" t="s">
        <v>46</v>
      </c>
      <c r="C185" s="30" t="s">
        <v>47</v>
      </c>
      <c r="D185" s="32">
        <v>4100.0</v>
      </c>
      <c r="E185" s="31">
        <v>0.0</v>
      </c>
      <c r="F185" s="33"/>
      <c r="G185" s="34">
        <v>4100.0</v>
      </c>
      <c r="H185" s="30">
        <v>0.0</v>
      </c>
      <c r="I185" s="38"/>
      <c r="J185" s="28"/>
      <c r="K185" s="33"/>
      <c r="L185" s="35"/>
      <c r="M185" s="36"/>
      <c r="N185" s="37"/>
      <c r="O185" s="28"/>
      <c r="P185" s="37"/>
    </row>
    <row r="186" ht="15.75" customHeight="1">
      <c r="A186" s="28" t="s">
        <v>119</v>
      </c>
      <c r="B186" s="31" t="s">
        <v>32</v>
      </c>
      <c r="C186" s="30" t="s">
        <v>33</v>
      </c>
      <c r="D186" s="32">
        <v>5802.64</v>
      </c>
      <c r="E186" s="31">
        <v>0.0</v>
      </c>
      <c r="F186" s="33"/>
      <c r="G186" s="34">
        <v>5803.0</v>
      </c>
      <c r="H186" s="30">
        <v>0.0</v>
      </c>
      <c r="I186" s="38"/>
      <c r="J186" s="28"/>
      <c r="K186" s="33"/>
      <c r="L186" s="35"/>
      <c r="M186" s="36"/>
      <c r="N186" s="37"/>
      <c r="O186" s="28"/>
      <c r="P186" s="37"/>
    </row>
    <row r="187" ht="15.75" customHeight="1">
      <c r="A187" s="28" t="s">
        <v>119</v>
      </c>
      <c r="B187" s="31" t="s">
        <v>42</v>
      </c>
      <c r="C187" s="30" t="s">
        <v>43</v>
      </c>
      <c r="D187" s="32">
        <v>6533.08</v>
      </c>
      <c r="E187" s="31">
        <v>0.0</v>
      </c>
      <c r="F187" s="33"/>
      <c r="G187" s="34">
        <v>6533.0</v>
      </c>
      <c r="H187" s="30">
        <v>0.0</v>
      </c>
      <c r="I187" s="38"/>
      <c r="J187" s="28"/>
      <c r="K187" s="33"/>
      <c r="L187" s="35"/>
      <c r="M187" s="36"/>
      <c r="N187" s="37"/>
      <c r="O187" s="28"/>
      <c r="P187" s="37"/>
    </row>
    <row r="188" ht="15.75" customHeight="1">
      <c r="A188" s="28" t="s">
        <v>121</v>
      </c>
      <c r="B188" s="31" t="s">
        <v>20</v>
      </c>
      <c r="C188" s="30" t="s">
        <v>21</v>
      </c>
      <c r="D188" s="32">
        <v>9.802871169E7</v>
      </c>
      <c r="E188" s="31">
        <v>0.0</v>
      </c>
      <c r="F188" s="33">
        <v>9.8028712E7</v>
      </c>
      <c r="G188" s="34"/>
      <c r="H188" s="30">
        <v>9.8028712E7</v>
      </c>
      <c r="I188" s="38">
        <v>8.90905166E8</v>
      </c>
      <c r="J188" s="28" t="str">
        <f>VLOOKUP(I188,'[2]IPS CTA BANCARIA (2)'!$B$2:$H$170,2,0)</f>
        <v>#REF!</v>
      </c>
      <c r="K188" s="33">
        <v>9.8028712E7</v>
      </c>
      <c r="L188" s="35" t="str">
        <f>VLOOKUP(I188,'[2]IPS CTA BANCARIA (2)'!$B$2:$H$170,4,0)</f>
        <v>#REF!</v>
      </c>
      <c r="M188" s="36" t="str">
        <f>VLOOKUP(I188,'[2]IPS CTA BANCARIA (2)'!$B$2:$H$170,5,0)</f>
        <v>#REF!</v>
      </c>
      <c r="N188" s="37" t="s">
        <v>428</v>
      </c>
      <c r="O188" s="28" t="s">
        <v>429</v>
      </c>
      <c r="P188" s="37">
        <v>41967.0</v>
      </c>
    </row>
    <row r="189" ht="15.75" customHeight="1">
      <c r="A189" s="28" t="s">
        <v>121</v>
      </c>
      <c r="B189" s="31" t="s">
        <v>46</v>
      </c>
      <c r="C189" s="30" t="s">
        <v>47</v>
      </c>
      <c r="D189" s="32">
        <v>8061580.11</v>
      </c>
      <c r="E189" s="31">
        <v>0.0</v>
      </c>
      <c r="F189" s="33">
        <v>8061580.0</v>
      </c>
      <c r="G189" s="34"/>
      <c r="H189" s="30">
        <v>8061580.0</v>
      </c>
      <c r="I189" s="38"/>
      <c r="J189" s="28"/>
      <c r="K189" s="33"/>
      <c r="L189" s="35"/>
      <c r="M189" s="36"/>
      <c r="N189" s="37"/>
      <c r="O189" s="28"/>
      <c r="P189" s="37"/>
    </row>
    <row r="190" ht="15.75" customHeight="1">
      <c r="A190" s="28" t="s">
        <v>121</v>
      </c>
      <c r="B190" s="31" t="s">
        <v>30</v>
      </c>
      <c r="C190" s="30" t="s">
        <v>31</v>
      </c>
      <c r="D190" s="32">
        <v>0.0</v>
      </c>
      <c r="E190" s="31">
        <v>0.0</v>
      </c>
      <c r="F190" s="33">
        <v>0.0</v>
      </c>
      <c r="G190" s="34"/>
      <c r="H190" s="30">
        <v>0.0</v>
      </c>
      <c r="I190" s="38"/>
      <c r="J190" s="28"/>
      <c r="K190" s="33"/>
      <c r="L190" s="35"/>
      <c r="M190" s="36"/>
      <c r="N190" s="37"/>
      <c r="O190" s="28"/>
      <c r="P190" s="37"/>
    </row>
    <row r="191" ht="15.75" customHeight="1">
      <c r="A191" s="28" t="s">
        <v>121</v>
      </c>
      <c r="B191" s="31" t="s">
        <v>32</v>
      </c>
      <c r="C191" s="30" t="s">
        <v>33</v>
      </c>
      <c r="D191" s="32">
        <v>190112.27</v>
      </c>
      <c r="E191" s="31">
        <v>0.0</v>
      </c>
      <c r="F191" s="33">
        <v>190112.0</v>
      </c>
      <c r="G191" s="34"/>
      <c r="H191" s="30">
        <v>190112.0</v>
      </c>
      <c r="I191" s="38"/>
      <c r="J191" s="28"/>
      <c r="K191" s="33"/>
      <c r="L191" s="35"/>
      <c r="M191" s="36"/>
      <c r="N191" s="37"/>
      <c r="O191" s="28"/>
      <c r="P191" s="37"/>
    </row>
    <row r="192" ht="15.75" customHeight="1">
      <c r="A192" s="28" t="s">
        <v>121</v>
      </c>
      <c r="B192" s="31" t="s">
        <v>34</v>
      </c>
      <c r="C192" s="30" t="s">
        <v>35</v>
      </c>
      <c r="D192" s="32">
        <v>410984.19</v>
      </c>
      <c r="E192" s="31">
        <v>0.0</v>
      </c>
      <c r="F192" s="33">
        <v>410984.0</v>
      </c>
      <c r="G192" s="34"/>
      <c r="H192" s="30">
        <v>410984.0</v>
      </c>
      <c r="I192" s="38"/>
      <c r="J192" s="28"/>
      <c r="K192" s="33"/>
      <c r="L192" s="35"/>
      <c r="M192" s="36"/>
      <c r="N192" s="37"/>
      <c r="O192" s="28"/>
      <c r="P192" s="37"/>
    </row>
    <row r="193" ht="15.75" customHeight="1">
      <c r="A193" s="28" t="s">
        <v>121</v>
      </c>
      <c r="B193" s="31" t="s">
        <v>42</v>
      </c>
      <c r="C193" s="30" t="s">
        <v>43</v>
      </c>
      <c r="D193" s="32">
        <v>203224.74</v>
      </c>
      <c r="E193" s="31">
        <v>0.0</v>
      </c>
      <c r="F193" s="33">
        <v>203225.0</v>
      </c>
      <c r="G193" s="34"/>
      <c r="H193" s="30">
        <v>203225.0</v>
      </c>
      <c r="I193" s="38"/>
      <c r="J193" s="28"/>
      <c r="K193" s="33"/>
      <c r="L193" s="35"/>
      <c r="M193" s="36"/>
      <c r="N193" s="37"/>
      <c r="O193" s="28"/>
      <c r="P193" s="37"/>
    </row>
    <row r="194" ht="15.75" customHeight="1">
      <c r="A194" s="28" t="s">
        <v>121</v>
      </c>
      <c r="B194" s="31" t="s">
        <v>76</v>
      </c>
      <c r="C194" s="30" t="s">
        <v>77</v>
      </c>
      <c r="D194" s="32">
        <v>0.0</v>
      </c>
      <c r="E194" s="31">
        <v>0.0</v>
      </c>
      <c r="F194" s="33">
        <v>0.0</v>
      </c>
      <c r="G194" s="34"/>
      <c r="H194" s="30">
        <v>0.0</v>
      </c>
      <c r="I194" s="38"/>
      <c r="J194" s="28"/>
      <c r="K194" s="33"/>
      <c r="L194" s="35"/>
      <c r="M194" s="36"/>
      <c r="N194" s="37"/>
      <c r="O194" s="28"/>
      <c r="P194" s="37"/>
    </row>
    <row r="195" ht="15.75" customHeight="1">
      <c r="A195" s="28" t="s">
        <v>123</v>
      </c>
      <c r="B195" s="31" t="s">
        <v>20</v>
      </c>
      <c r="C195" s="30" t="s">
        <v>21</v>
      </c>
      <c r="D195" s="32">
        <v>2.338004378E7</v>
      </c>
      <c r="E195" s="31">
        <v>0.0</v>
      </c>
      <c r="F195" s="33">
        <v>2.3380044E7</v>
      </c>
      <c r="G195" s="34"/>
      <c r="H195" s="30">
        <v>2.3380044E7</v>
      </c>
      <c r="I195" s="38">
        <v>8.90907254E8</v>
      </c>
      <c r="J195" s="28" t="str">
        <f>VLOOKUP(I195,'[2]IPS CTA BANCARIA (2)'!$B$2:$H$170,2,0)</f>
        <v>#REF!</v>
      </c>
      <c r="K195" s="33">
        <v>2.3380044E7</v>
      </c>
      <c r="L195" s="35" t="str">
        <f>VLOOKUP(I195,'[2]IPS CTA BANCARIA (2)'!$B$2:$H$170,4,0)</f>
        <v>#REF!</v>
      </c>
      <c r="M195" s="36" t="str">
        <f>VLOOKUP(I195,'[2]IPS CTA BANCARIA (2)'!$B$2:$H$170,5,0)</f>
        <v>#REF!</v>
      </c>
      <c r="N195" s="37" t="s">
        <v>430</v>
      </c>
      <c r="O195" s="28" t="s">
        <v>431</v>
      </c>
      <c r="P195" s="37">
        <v>41967.0</v>
      </c>
    </row>
    <row r="196" ht="15.75" customHeight="1">
      <c r="A196" s="28" t="s">
        <v>123</v>
      </c>
      <c r="B196" s="31" t="s">
        <v>30</v>
      </c>
      <c r="C196" s="30" t="s">
        <v>31</v>
      </c>
      <c r="D196" s="32">
        <v>0.0</v>
      </c>
      <c r="E196" s="31">
        <v>0.0</v>
      </c>
      <c r="F196" s="33">
        <v>0.0</v>
      </c>
      <c r="G196" s="34"/>
      <c r="H196" s="30">
        <v>0.0</v>
      </c>
      <c r="I196" s="38"/>
      <c r="J196" s="28"/>
      <c r="K196" s="33"/>
      <c r="L196" s="35"/>
      <c r="M196" s="36"/>
      <c r="N196" s="37"/>
      <c r="O196" s="28"/>
      <c r="P196" s="37"/>
    </row>
    <row r="197" ht="15.75" customHeight="1">
      <c r="A197" s="28" t="s">
        <v>123</v>
      </c>
      <c r="B197" s="31" t="s">
        <v>32</v>
      </c>
      <c r="C197" s="30" t="s">
        <v>33</v>
      </c>
      <c r="D197" s="32">
        <v>38580.42</v>
      </c>
      <c r="E197" s="31">
        <v>0.0</v>
      </c>
      <c r="F197" s="33"/>
      <c r="G197" s="34">
        <v>38580.0</v>
      </c>
      <c r="H197" s="30">
        <v>0.0</v>
      </c>
      <c r="I197" s="38"/>
      <c r="J197" s="28"/>
      <c r="K197" s="33"/>
      <c r="L197" s="35"/>
      <c r="M197" s="36"/>
      <c r="N197" s="37"/>
      <c r="O197" s="28"/>
      <c r="P197" s="37"/>
    </row>
    <row r="198" ht="15.75" customHeight="1">
      <c r="A198" s="28" t="s">
        <v>123</v>
      </c>
      <c r="B198" s="31" t="s">
        <v>34</v>
      </c>
      <c r="C198" s="30" t="s">
        <v>35</v>
      </c>
      <c r="D198" s="32">
        <v>209900.71</v>
      </c>
      <c r="E198" s="31">
        <v>0.0</v>
      </c>
      <c r="F198" s="33">
        <v>209901.0</v>
      </c>
      <c r="G198" s="34"/>
      <c r="H198" s="30">
        <v>209901.0</v>
      </c>
      <c r="I198" s="38"/>
      <c r="J198" s="28"/>
      <c r="K198" s="33"/>
      <c r="L198" s="35"/>
      <c r="M198" s="36"/>
      <c r="N198" s="37"/>
      <c r="O198" s="28"/>
      <c r="P198" s="37"/>
    </row>
    <row r="199" ht="15.75" customHeight="1">
      <c r="A199" s="28" t="s">
        <v>123</v>
      </c>
      <c r="B199" s="31" t="s">
        <v>42</v>
      </c>
      <c r="C199" s="30" t="s">
        <v>43</v>
      </c>
      <c r="D199" s="32">
        <v>99109.25</v>
      </c>
      <c r="E199" s="31">
        <v>0.0</v>
      </c>
      <c r="F199" s="33"/>
      <c r="G199" s="34">
        <v>99109.0</v>
      </c>
      <c r="H199" s="30">
        <v>0.0</v>
      </c>
      <c r="I199" s="38"/>
      <c r="J199" s="28"/>
      <c r="K199" s="33"/>
      <c r="L199" s="35"/>
      <c r="M199" s="36"/>
      <c r="N199" s="37"/>
      <c r="O199" s="28"/>
      <c r="P199" s="37"/>
    </row>
    <row r="200" ht="15.75" customHeight="1">
      <c r="A200" s="28" t="s">
        <v>123</v>
      </c>
      <c r="B200" s="31" t="s">
        <v>60</v>
      </c>
      <c r="C200" s="30" t="s">
        <v>61</v>
      </c>
      <c r="D200" s="32">
        <v>6237242.84</v>
      </c>
      <c r="E200" s="31">
        <v>0.0</v>
      </c>
      <c r="F200" s="33">
        <v>6237243.0</v>
      </c>
      <c r="G200" s="34"/>
      <c r="H200" s="30">
        <v>6237243.0</v>
      </c>
      <c r="I200" s="38">
        <v>8.90904646E8</v>
      </c>
      <c r="J200" s="28" t="str">
        <f t="shared" ref="J200:J201" si="43">VLOOKUP(I200,'[2]IPS CTA BANCARIA (2)'!$B$2:$H$170,2,0)</f>
        <v>#REF!</v>
      </c>
      <c r="K200" s="33">
        <v>5210542.0</v>
      </c>
      <c r="L200" s="35" t="str">
        <f t="shared" ref="L200:L201" si="44">VLOOKUP(I200,'[2]IPS CTA BANCARIA (2)'!$B$2:$H$170,4,0)</f>
        <v>#REF!</v>
      </c>
      <c r="M200" s="36" t="str">
        <f t="shared" ref="M200:M201" si="45">VLOOKUP(I200,'[2]IPS CTA BANCARIA (2)'!$B$2:$H$170,5,0)</f>
        <v>#REF!</v>
      </c>
      <c r="N200" s="37" t="s">
        <v>432</v>
      </c>
      <c r="O200" s="28" t="s">
        <v>433</v>
      </c>
      <c r="P200" s="37">
        <v>41971.0</v>
      </c>
    </row>
    <row r="201" ht="15.75" customHeight="1">
      <c r="A201" s="28" t="s">
        <v>125</v>
      </c>
      <c r="B201" s="31" t="s">
        <v>20</v>
      </c>
      <c r="C201" s="30" t="s">
        <v>21</v>
      </c>
      <c r="D201" s="32">
        <v>4341051.64</v>
      </c>
      <c r="E201" s="31">
        <v>0.0</v>
      </c>
      <c r="F201" s="33">
        <v>4341052.0</v>
      </c>
      <c r="G201" s="34"/>
      <c r="H201" s="30">
        <v>4341052.0</v>
      </c>
      <c r="I201" s="38">
        <v>8.90982264E8</v>
      </c>
      <c r="J201" s="28" t="str">
        <f t="shared" si="43"/>
        <v>#REF!</v>
      </c>
      <c r="K201" s="33">
        <v>3829070.0</v>
      </c>
      <c r="L201" s="35" t="str">
        <f t="shared" si="44"/>
        <v>#REF!</v>
      </c>
      <c r="M201" s="36" t="str">
        <f t="shared" si="45"/>
        <v>#REF!</v>
      </c>
      <c r="N201" s="37" t="s">
        <v>434</v>
      </c>
      <c r="O201" s="28" t="s">
        <v>435</v>
      </c>
      <c r="P201" s="37">
        <v>41967.0</v>
      </c>
    </row>
    <row r="202" ht="15.75" customHeight="1">
      <c r="A202" s="28" t="s">
        <v>125</v>
      </c>
      <c r="B202" s="31" t="s">
        <v>32</v>
      </c>
      <c r="C202" s="30" t="s">
        <v>33</v>
      </c>
      <c r="D202" s="32">
        <v>87347.45</v>
      </c>
      <c r="E202" s="31">
        <v>0.0</v>
      </c>
      <c r="F202" s="33"/>
      <c r="G202" s="34">
        <v>87347.0</v>
      </c>
      <c r="H202" s="30">
        <v>0.0</v>
      </c>
      <c r="I202" s="38"/>
      <c r="J202" s="28"/>
      <c r="K202" s="33"/>
      <c r="L202" s="35"/>
      <c r="M202" s="36"/>
      <c r="N202" s="37"/>
      <c r="O202" s="28"/>
      <c r="P202" s="37"/>
    </row>
    <row r="203" ht="15.75" customHeight="1">
      <c r="A203" s="28" t="s">
        <v>125</v>
      </c>
      <c r="B203" s="31" t="s">
        <v>34</v>
      </c>
      <c r="C203" s="30" t="s">
        <v>35</v>
      </c>
      <c r="D203" s="32">
        <v>3527.14</v>
      </c>
      <c r="E203" s="31">
        <v>0.0</v>
      </c>
      <c r="F203" s="33"/>
      <c r="G203" s="34">
        <v>3527.0</v>
      </c>
      <c r="H203" s="30">
        <v>0.0</v>
      </c>
      <c r="I203" s="38"/>
      <c r="J203" s="28"/>
      <c r="K203" s="33"/>
      <c r="L203" s="35"/>
      <c r="M203" s="36"/>
      <c r="N203" s="37"/>
      <c r="O203" s="28"/>
      <c r="P203" s="37"/>
    </row>
    <row r="204" ht="15.75" customHeight="1">
      <c r="A204" s="28" t="s">
        <v>125</v>
      </c>
      <c r="B204" s="31" t="s">
        <v>42</v>
      </c>
      <c r="C204" s="30" t="s">
        <v>43</v>
      </c>
      <c r="D204" s="32">
        <v>1469.77</v>
      </c>
      <c r="E204" s="31">
        <v>0.0</v>
      </c>
      <c r="F204" s="33"/>
      <c r="G204" s="34">
        <v>1470.0</v>
      </c>
      <c r="H204" s="30">
        <v>0.0</v>
      </c>
      <c r="I204" s="38"/>
      <c r="J204" s="28"/>
      <c r="K204" s="33"/>
      <c r="L204" s="35"/>
      <c r="M204" s="36"/>
      <c r="N204" s="37"/>
      <c r="O204" s="28"/>
      <c r="P204" s="37"/>
    </row>
    <row r="205" ht="15.75" customHeight="1">
      <c r="A205" s="28" t="s">
        <v>127</v>
      </c>
      <c r="B205" s="31" t="s">
        <v>20</v>
      </c>
      <c r="C205" s="30" t="s">
        <v>21</v>
      </c>
      <c r="D205" s="32">
        <v>1.7928191499E8</v>
      </c>
      <c r="E205" s="31">
        <v>0.0</v>
      </c>
      <c r="F205" s="33">
        <v>1.79281915E8</v>
      </c>
      <c r="G205" s="34"/>
      <c r="H205" s="30">
        <v>1.79281915E8</v>
      </c>
      <c r="I205" s="38">
        <v>8.90905166E8</v>
      </c>
      <c r="J205" s="28" t="str">
        <f>VLOOKUP(I205,'[2]IPS CTA BANCARIA (2)'!$B$2:$H$170,2,0)</f>
        <v>#REF!</v>
      </c>
      <c r="K205" s="33">
        <v>1.79281915E8</v>
      </c>
      <c r="L205" s="35" t="str">
        <f>VLOOKUP(I205,'[2]IPS CTA BANCARIA (2)'!$B$2:$H$170,4,0)</f>
        <v>#REF!</v>
      </c>
      <c r="M205" s="36" t="str">
        <f>VLOOKUP(I205,'[2]IPS CTA BANCARIA (2)'!$B$2:$H$170,5,0)</f>
        <v>#REF!</v>
      </c>
      <c r="N205" s="37" t="s">
        <v>436</v>
      </c>
      <c r="O205" s="28" t="s">
        <v>437</v>
      </c>
      <c r="P205" s="37">
        <v>41967.0</v>
      </c>
    </row>
    <row r="206" ht="15.75" customHeight="1">
      <c r="A206" s="28" t="s">
        <v>127</v>
      </c>
      <c r="B206" s="31" t="s">
        <v>46</v>
      </c>
      <c r="C206" s="30" t="s">
        <v>47</v>
      </c>
      <c r="D206" s="32">
        <v>5.491468707E7</v>
      </c>
      <c r="E206" s="31">
        <v>0.0</v>
      </c>
      <c r="F206" s="33">
        <v>5.4914687E7</v>
      </c>
      <c r="G206" s="34"/>
      <c r="H206" s="30">
        <v>5.4914687E7</v>
      </c>
      <c r="I206" s="38"/>
      <c r="J206" s="28"/>
      <c r="K206" s="33"/>
      <c r="L206" s="35"/>
      <c r="M206" s="36"/>
      <c r="N206" s="37"/>
      <c r="O206" s="28"/>
      <c r="P206" s="37"/>
    </row>
    <row r="207" ht="15.75" customHeight="1">
      <c r="A207" s="28" t="s">
        <v>127</v>
      </c>
      <c r="B207" s="31" t="s">
        <v>74</v>
      </c>
      <c r="C207" s="30" t="s">
        <v>75</v>
      </c>
      <c r="D207" s="32">
        <v>1.304581029E7</v>
      </c>
      <c r="E207" s="31">
        <v>0.0</v>
      </c>
      <c r="F207" s="33">
        <v>1.304581E7</v>
      </c>
      <c r="G207" s="34"/>
      <c r="H207" s="30">
        <v>1.304581E7</v>
      </c>
      <c r="I207" s="38">
        <v>8.90900518E8</v>
      </c>
      <c r="J207" s="28" t="str">
        <f>VLOOKUP(I207,'[2]IPS CTA BANCARIA (2)'!$B$2:$H$170,2,0)</f>
        <v>#REF!</v>
      </c>
      <c r="K207" s="33">
        <v>1.304581E7</v>
      </c>
      <c r="L207" s="35" t="str">
        <f>VLOOKUP(I207,'[2]IPS CTA BANCARIA (2)'!$B$2:$H$170,4,0)</f>
        <v>#REF!</v>
      </c>
      <c r="M207" s="36" t="str">
        <f>VLOOKUP(I207,'[2]IPS CTA BANCARIA (2)'!$B$2:$H$170,5,0)</f>
        <v>#REF!</v>
      </c>
      <c r="N207" s="37" t="s">
        <v>438</v>
      </c>
      <c r="O207" s="28" t="s">
        <v>439</v>
      </c>
      <c r="P207" s="37">
        <v>41969.0</v>
      </c>
    </row>
    <row r="208" ht="15.75" customHeight="1">
      <c r="A208" s="28" t="s">
        <v>127</v>
      </c>
      <c r="B208" s="31" t="s">
        <v>24</v>
      </c>
      <c r="C208" s="30" t="s">
        <v>25</v>
      </c>
      <c r="D208" s="32">
        <v>20766.0</v>
      </c>
      <c r="E208" s="31">
        <v>0.0</v>
      </c>
      <c r="F208" s="33"/>
      <c r="G208" s="34">
        <v>20766.0</v>
      </c>
      <c r="H208" s="30">
        <v>0.0</v>
      </c>
      <c r="I208" s="38"/>
      <c r="J208" s="28"/>
      <c r="K208" s="33"/>
      <c r="L208" s="35"/>
      <c r="M208" s="36"/>
      <c r="N208" s="37"/>
      <c r="O208" s="28"/>
      <c r="P208" s="37"/>
    </row>
    <row r="209" ht="15.75" customHeight="1">
      <c r="A209" s="28" t="s">
        <v>127</v>
      </c>
      <c r="B209" s="31" t="s">
        <v>32</v>
      </c>
      <c r="C209" s="30" t="s">
        <v>33</v>
      </c>
      <c r="D209" s="32">
        <v>4596433.04</v>
      </c>
      <c r="E209" s="31">
        <v>0.0</v>
      </c>
      <c r="F209" s="33">
        <v>4596433.0</v>
      </c>
      <c r="G209" s="34"/>
      <c r="H209" s="30">
        <v>4596433.0</v>
      </c>
      <c r="I209" s="38"/>
      <c r="J209" s="28"/>
      <c r="K209" s="33"/>
      <c r="L209" s="35"/>
      <c r="M209" s="36"/>
      <c r="N209" s="37"/>
      <c r="O209" s="28"/>
      <c r="P209" s="37"/>
    </row>
    <row r="210" ht="15.75" customHeight="1">
      <c r="A210" s="28" t="s">
        <v>127</v>
      </c>
      <c r="B210" s="31" t="s">
        <v>34</v>
      </c>
      <c r="C210" s="30" t="s">
        <v>35</v>
      </c>
      <c r="D210" s="32">
        <v>574888.04</v>
      </c>
      <c r="E210" s="31">
        <v>0.0</v>
      </c>
      <c r="F210" s="33">
        <v>574888.0</v>
      </c>
      <c r="G210" s="34"/>
      <c r="H210" s="30">
        <v>574888.0</v>
      </c>
      <c r="I210" s="38"/>
      <c r="J210" s="28"/>
      <c r="K210" s="33"/>
      <c r="L210" s="35"/>
      <c r="M210" s="36"/>
      <c r="N210" s="37"/>
      <c r="O210" s="28"/>
      <c r="P210" s="37"/>
    </row>
    <row r="211" ht="15.75" customHeight="1">
      <c r="A211" s="28" t="s">
        <v>127</v>
      </c>
      <c r="B211" s="31" t="s">
        <v>42</v>
      </c>
      <c r="C211" s="30" t="s">
        <v>43</v>
      </c>
      <c r="D211" s="32">
        <v>39270.51</v>
      </c>
      <c r="E211" s="31">
        <v>0.0</v>
      </c>
      <c r="F211" s="33"/>
      <c r="G211" s="34">
        <v>39271.0</v>
      </c>
      <c r="H211" s="30">
        <v>0.0</v>
      </c>
      <c r="I211" s="38"/>
      <c r="J211" s="28"/>
      <c r="K211" s="33"/>
      <c r="L211" s="35"/>
      <c r="M211" s="36"/>
      <c r="N211" s="37"/>
      <c r="O211" s="28"/>
      <c r="P211" s="37"/>
    </row>
    <row r="212" ht="15.75" customHeight="1">
      <c r="A212" s="28" t="s">
        <v>127</v>
      </c>
      <c r="B212" s="31" t="s">
        <v>76</v>
      </c>
      <c r="C212" s="30" t="s">
        <v>77</v>
      </c>
      <c r="D212" s="32">
        <v>1999116.6</v>
      </c>
      <c r="E212" s="31">
        <v>0.0</v>
      </c>
      <c r="F212" s="33">
        <v>1999117.0</v>
      </c>
      <c r="G212" s="34"/>
      <c r="H212" s="30">
        <v>1999117.0</v>
      </c>
      <c r="I212" s="38">
        <v>8.41000236E8</v>
      </c>
      <c r="J212" s="28" t="str">
        <f t="shared" ref="J212:J215" si="46">VLOOKUP(I212,'[2]IPS CTA BANCARIA (2)'!$B$2:$H$170,2,0)</f>
        <v>#REF!</v>
      </c>
      <c r="K212" s="33">
        <v>871340.0</v>
      </c>
      <c r="L212" s="35" t="str">
        <f t="shared" ref="L212:L215" si="47">VLOOKUP(I212,'[2]IPS CTA BANCARIA (2)'!$B$2:$H$170,4,0)</f>
        <v>#REF!</v>
      </c>
      <c r="M212" s="36" t="str">
        <f t="shared" ref="M212:M215" si="48">VLOOKUP(I212,'[2]IPS CTA BANCARIA (2)'!$B$2:$H$170,5,0)</f>
        <v>#REF!</v>
      </c>
      <c r="N212" s="39">
        <v>2.01400066486E11</v>
      </c>
      <c r="O212" s="28" t="s">
        <v>440</v>
      </c>
      <c r="P212" s="37">
        <v>41976.0</v>
      </c>
    </row>
    <row r="213" ht="15.75" customHeight="1">
      <c r="A213" s="28" t="s">
        <v>127</v>
      </c>
      <c r="B213" s="31" t="s">
        <v>76</v>
      </c>
      <c r="C213" s="30" t="s">
        <v>77</v>
      </c>
      <c r="D213" s="32"/>
      <c r="E213" s="31"/>
      <c r="F213" s="33"/>
      <c r="G213" s="34"/>
      <c r="H213" s="30"/>
      <c r="I213" s="38">
        <v>9.00421287E8</v>
      </c>
      <c r="J213" s="28" t="str">
        <f t="shared" si="46"/>
        <v>#REF!</v>
      </c>
      <c r="K213" s="33">
        <v>1127777.0</v>
      </c>
      <c r="L213" s="35" t="str">
        <f t="shared" si="47"/>
        <v>#REF!</v>
      </c>
      <c r="M213" s="36" t="str">
        <f t="shared" si="48"/>
        <v>#REF!</v>
      </c>
      <c r="N213" s="39">
        <v>2.01400066483E11</v>
      </c>
      <c r="O213" s="28" t="s">
        <v>441</v>
      </c>
      <c r="P213" s="37">
        <v>41976.0</v>
      </c>
    </row>
    <row r="214" ht="15.75" customHeight="1">
      <c r="A214" s="28" t="s">
        <v>127</v>
      </c>
      <c r="B214" s="31" t="s">
        <v>48</v>
      </c>
      <c r="C214" s="30" t="s">
        <v>49</v>
      </c>
      <c r="D214" s="32">
        <v>1.9409520646E8</v>
      </c>
      <c r="E214" s="31">
        <v>0.0</v>
      </c>
      <c r="F214" s="33">
        <v>1.94095206E8</v>
      </c>
      <c r="G214" s="34"/>
      <c r="H214" s="30">
        <v>1.94095206E8</v>
      </c>
      <c r="I214" s="38">
        <v>8.90980757E8</v>
      </c>
      <c r="J214" s="28" t="str">
        <f t="shared" si="46"/>
        <v>#REF!</v>
      </c>
      <c r="K214" s="33">
        <v>1.94095206E8</v>
      </c>
      <c r="L214" s="35" t="str">
        <f t="shared" si="47"/>
        <v>#REF!</v>
      </c>
      <c r="M214" s="36" t="str">
        <f t="shared" si="48"/>
        <v>#REF!</v>
      </c>
      <c r="N214" s="37" t="s">
        <v>442</v>
      </c>
      <c r="O214" s="28" t="s">
        <v>443</v>
      </c>
      <c r="P214" s="37">
        <v>41969.0</v>
      </c>
    </row>
    <row r="215" ht="15.75" customHeight="1">
      <c r="A215" s="28" t="s">
        <v>129</v>
      </c>
      <c r="B215" s="31" t="s">
        <v>20</v>
      </c>
      <c r="C215" s="30" t="s">
        <v>21</v>
      </c>
      <c r="D215" s="32">
        <v>1.1536262443E8</v>
      </c>
      <c r="E215" s="31">
        <v>0.0</v>
      </c>
      <c r="F215" s="33">
        <v>1.15362624E8</v>
      </c>
      <c r="G215" s="34"/>
      <c r="H215" s="30">
        <v>1.15362624E8</v>
      </c>
      <c r="I215" s="38">
        <v>8.90905166E8</v>
      </c>
      <c r="J215" s="28" t="str">
        <f t="shared" si="46"/>
        <v>#REF!</v>
      </c>
      <c r="K215" s="33">
        <v>1.15362624E8</v>
      </c>
      <c r="L215" s="35" t="str">
        <f t="shared" si="47"/>
        <v>#REF!</v>
      </c>
      <c r="M215" s="36" t="str">
        <f t="shared" si="48"/>
        <v>#REF!</v>
      </c>
      <c r="N215" s="37" t="s">
        <v>444</v>
      </c>
      <c r="O215" s="28" t="s">
        <v>445</v>
      </c>
      <c r="P215" s="37">
        <v>41967.0</v>
      </c>
    </row>
    <row r="216" ht="15.75" customHeight="1">
      <c r="A216" s="28" t="s">
        <v>129</v>
      </c>
      <c r="B216" s="31" t="s">
        <v>46</v>
      </c>
      <c r="C216" s="30" t="s">
        <v>47</v>
      </c>
      <c r="D216" s="32">
        <v>1.329904304E7</v>
      </c>
      <c r="E216" s="31">
        <v>0.0</v>
      </c>
      <c r="F216" s="33">
        <v>1.3299043E7</v>
      </c>
      <c r="G216" s="34"/>
      <c r="H216" s="30">
        <v>1.3299043E7</v>
      </c>
      <c r="I216" s="38"/>
      <c r="J216" s="28"/>
      <c r="K216" s="33"/>
      <c r="L216" s="35"/>
      <c r="M216" s="36"/>
      <c r="N216" s="37"/>
      <c r="O216" s="28"/>
      <c r="P216" s="37"/>
    </row>
    <row r="217" ht="15.75" customHeight="1">
      <c r="A217" s="28" t="s">
        <v>129</v>
      </c>
      <c r="B217" s="31" t="s">
        <v>74</v>
      </c>
      <c r="C217" s="30" t="s">
        <v>75</v>
      </c>
      <c r="D217" s="32">
        <v>9296282.02</v>
      </c>
      <c r="E217" s="31">
        <v>0.0</v>
      </c>
      <c r="F217" s="33">
        <v>9296282.0</v>
      </c>
      <c r="G217" s="34"/>
      <c r="H217" s="30">
        <v>9296282.0</v>
      </c>
      <c r="I217" s="38">
        <v>8.90900518E8</v>
      </c>
      <c r="J217" s="28" t="str">
        <f>VLOOKUP(I217,'[2]IPS CTA BANCARIA (2)'!$B$2:$H$170,2,0)</f>
        <v>#REF!</v>
      </c>
      <c r="K217" s="33">
        <v>9296282.0</v>
      </c>
      <c r="L217" s="35" t="str">
        <f>VLOOKUP(I217,'[2]IPS CTA BANCARIA (2)'!$B$2:$H$170,4,0)</f>
        <v>#REF!</v>
      </c>
      <c r="M217" s="36" t="str">
        <f>VLOOKUP(I217,'[2]IPS CTA BANCARIA (2)'!$B$2:$H$170,5,0)</f>
        <v>#REF!</v>
      </c>
      <c r="N217" s="37" t="s">
        <v>446</v>
      </c>
      <c r="O217" s="28" t="s">
        <v>447</v>
      </c>
      <c r="P217" s="37">
        <v>41969.0</v>
      </c>
    </row>
    <row r="218" ht="15.75" customHeight="1">
      <c r="A218" s="28" t="s">
        <v>129</v>
      </c>
      <c r="B218" s="31" t="s">
        <v>30</v>
      </c>
      <c r="C218" s="30" t="s">
        <v>31</v>
      </c>
      <c r="D218" s="32">
        <v>6228.72</v>
      </c>
      <c r="E218" s="31">
        <v>0.0</v>
      </c>
      <c r="F218" s="33"/>
      <c r="G218" s="34">
        <v>6229.0</v>
      </c>
      <c r="H218" s="30">
        <v>0.0</v>
      </c>
      <c r="I218" s="38"/>
      <c r="J218" s="28"/>
      <c r="K218" s="33"/>
      <c r="L218" s="35"/>
      <c r="M218" s="36"/>
      <c r="N218" s="37"/>
      <c r="O218" s="28"/>
      <c r="P218" s="37"/>
    </row>
    <row r="219" ht="15.75" customHeight="1">
      <c r="A219" s="28" t="s">
        <v>129</v>
      </c>
      <c r="B219" s="31" t="s">
        <v>32</v>
      </c>
      <c r="C219" s="30" t="s">
        <v>33</v>
      </c>
      <c r="D219" s="32">
        <v>308159.41</v>
      </c>
      <c r="E219" s="31">
        <v>0.0</v>
      </c>
      <c r="F219" s="33">
        <v>308159.0</v>
      </c>
      <c r="G219" s="34"/>
      <c r="H219" s="30">
        <v>308159.0</v>
      </c>
      <c r="I219" s="38"/>
      <c r="J219" s="28"/>
      <c r="K219" s="33"/>
      <c r="L219" s="35"/>
      <c r="M219" s="36"/>
      <c r="N219" s="37"/>
      <c r="O219" s="28"/>
      <c r="P219" s="37"/>
    </row>
    <row r="220" ht="15.75" customHeight="1">
      <c r="A220" s="28" t="s">
        <v>129</v>
      </c>
      <c r="B220" s="31" t="s">
        <v>34</v>
      </c>
      <c r="C220" s="30" t="s">
        <v>35</v>
      </c>
      <c r="D220" s="32">
        <v>236192.72</v>
      </c>
      <c r="E220" s="31">
        <v>0.0</v>
      </c>
      <c r="F220" s="33">
        <v>236193.0</v>
      </c>
      <c r="G220" s="34"/>
      <c r="H220" s="30">
        <v>236193.0</v>
      </c>
      <c r="I220" s="38"/>
      <c r="J220" s="28"/>
      <c r="K220" s="33"/>
      <c r="L220" s="35"/>
      <c r="M220" s="36"/>
      <c r="N220" s="37"/>
      <c r="O220" s="28"/>
      <c r="P220" s="37"/>
    </row>
    <row r="221" ht="15.75" customHeight="1">
      <c r="A221" s="28" t="s">
        <v>129</v>
      </c>
      <c r="B221" s="31" t="s">
        <v>42</v>
      </c>
      <c r="C221" s="30" t="s">
        <v>43</v>
      </c>
      <c r="D221" s="32">
        <v>301310.62</v>
      </c>
      <c r="E221" s="31">
        <v>0.0</v>
      </c>
      <c r="F221" s="33">
        <v>301311.0</v>
      </c>
      <c r="G221" s="34"/>
      <c r="H221" s="30">
        <v>301311.0</v>
      </c>
      <c r="I221" s="38"/>
      <c r="J221" s="28"/>
      <c r="K221" s="33"/>
      <c r="L221" s="35"/>
      <c r="M221" s="36"/>
      <c r="N221" s="37"/>
      <c r="O221" s="28"/>
      <c r="P221" s="37"/>
    </row>
    <row r="222" ht="15.75" customHeight="1">
      <c r="A222" s="28" t="s">
        <v>129</v>
      </c>
      <c r="B222" s="31" t="s">
        <v>76</v>
      </c>
      <c r="C222" s="30" t="s">
        <v>77</v>
      </c>
      <c r="D222" s="32">
        <v>5306002.04</v>
      </c>
      <c r="E222" s="31">
        <v>0.0</v>
      </c>
      <c r="F222" s="33">
        <v>5306002.0</v>
      </c>
      <c r="G222" s="34"/>
      <c r="H222" s="30">
        <v>5306002.0</v>
      </c>
      <c r="I222" s="38">
        <v>8.41000236E8</v>
      </c>
      <c r="J222" s="28" t="str">
        <f t="shared" ref="J222:J223" si="49">VLOOKUP(I222,'[2]IPS CTA BANCARIA (2)'!$B$2:$H$170,2,0)</f>
        <v>#REF!</v>
      </c>
      <c r="K222" s="33">
        <v>5306002.0</v>
      </c>
      <c r="L222" s="35" t="str">
        <f t="shared" ref="L222:L223" si="50">VLOOKUP(I222,'[2]IPS CTA BANCARIA (2)'!$B$2:$H$170,4,0)</f>
        <v>#REF!</v>
      </c>
      <c r="M222" s="36" t="str">
        <f t="shared" ref="M222:M223" si="51">VLOOKUP(I222,'[2]IPS CTA BANCARIA (2)'!$B$2:$H$170,5,0)</f>
        <v>#REF!</v>
      </c>
      <c r="N222" s="39">
        <v>2.0140006648E11</v>
      </c>
      <c r="O222" s="28" t="s">
        <v>448</v>
      </c>
      <c r="P222" s="37">
        <v>41976.0</v>
      </c>
    </row>
    <row r="223" ht="15.75" customHeight="1">
      <c r="A223" s="28" t="s">
        <v>131</v>
      </c>
      <c r="B223" s="31" t="s">
        <v>20</v>
      </c>
      <c r="C223" s="30" t="s">
        <v>21</v>
      </c>
      <c r="D223" s="32">
        <v>3.074439454E7</v>
      </c>
      <c r="E223" s="31">
        <v>0.0</v>
      </c>
      <c r="F223" s="33">
        <v>3.0744395E7</v>
      </c>
      <c r="G223" s="34"/>
      <c r="H223" s="30">
        <v>3.0744395E7</v>
      </c>
      <c r="I223" s="38">
        <v>8.90907254E8</v>
      </c>
      <c r="J223" s="28" t="str">
        <f t="shared" si="49"/>
        <v>#REF!</v>
      </c>
      <c r="K223" s="33">
        <v>2.9716746E7</v>
      </c>
      <c r="L223" s="35" t="str">
        <f t="shared" si="50"/>
        <v>#REF!</v>
      </c>
      <c r="M223" s="36" t="str">
        <f t="shared" si="51"/>
        <v>#REF!</v>
      </c>
      <c r="N223" s="37" t="s">
        <v>449</v>
      </c>
      <c r="O223" s="28" t="s">
        <v>450</v>
      </c>
      <c r="P223" s="37">
        <v>41967.0</v>
      </c>
    </row>
    <row r="224" ht="15.75" customHeight="1">
      <c r="A224" s="28" t="s">
        <v>131</v>
      </c>
      <c r="B224" s="31" t="s">
        <v>46</v>
      </c>
      <c r="C224" s="30" t="s">
        <v>47</v>
      </c>
      <c r="D224" s="32">
        <v>109185.37</v>
      </c>
      <c r="E224" s="31">
        <v>0.0</v>
      </c>
      <c r="F224" s="33">
        <v>109185.0</v>
      </c>
      <c r="G224" s="34"/>
      <c r="H224" s="30">
        <v>109185.0</v>
      </c>
      <c r="I224" s="38"/>
      <c r="J224" s="28"/>
      <c r="K224" s="33"/>
      <c r="L224" s="35"/>
      <c r="M224" s="36"/>
      <c r="N224" s="37"/>
      <c r="O224" s="28"/>
      <c r="P224" s="37"/>
    </row>
    <row r="225" ht="15.75" customHeight="1">
      <c r="A225" s="28" t="s">
        <v>131</v>
      </c>
      <c r="B225" s="31" t="s">
        <v>32</v>
      </c>
      <c r="C225" s="30" t="s">
        <v>33</v>
      </c>
      <c r="D225" s="32">
        <v>130081.31</v>
      </c>
      <c r="E225" s="31">
        <v>0.0</v>
      </c>
      <c r="F225" s="33">
        <v>130081.0</v>
      </c>
      <c r="G225" s="34"/>
      <c r="H225" s="30">
        <v>130081.0</v>
      </c>
      <c r="I225" s="38"/>
      <c r="J225" s="28"/>
      <c r="K225" s="33"/>
      <c r="L225" s="35"/>
      <c r="M225" s="36"/>
      <c r="N225" s="37"/>
      <c r="O225" s="28"/>
      <c r="P225" s="37"/>
    </row>
    <row r="226" ht="15.75" customHeight="1">
      <c r="A226" s="28" t="s">
        <v>131</v>
      </c>
      <c r="B226" s="31" t="s">
        <v>34</v>
      </c>
      <c r="C226" s="30" t="s">
        <v>35</v>
      </c>
      <c r="D226" s="32">
        <v>26638.58</v>
      </c>
      <c r="E226" s="31">
        <v>0.0</v>
      </c>
      <c r="F226" s="33"/>
      <c r="G226" s="34">
        <v>26639.0</v>
      </c>
      <c r="H226" s="30">
        <v>0.0</v>
      </c>
      <c r="I226" s="38"/>
      <c r="J226" s="28"/>
      <c r="K226" s="33"/>
      <c r="L226" s="35"/>
      <c r="M226" s="36"/>
      <c r="N226" s="37"/>
      <c r="O226" s="28"/>
      <c r="P226" s="37"/>
    </row>
    <row r="227" ht="15.75" customHeight="1">
      <c r="A227" s="28" t="s">
        <v>131</v>
      </c>
      <c r="B227" s="31" t="s">
        <v>42</v>
      </c>
      <c r="C227" s="30" t="s">
        <v>43</v>
      </c>
      <c r="D227" s="32">
        <v>24895.2</v>
      </c>
      <c r="E227" s="31">
        <v>0.0</v>
      </c>
      <c r="F227" s="33"/>
      <c r="G227" s="34">
        <v>24895.0</v>
      </c>
      <c r="H227" s="30">
        <v>0.0</v>
      </c>
      <c r="I227" s="38"/>
      <c r="J227" s="28"/>
      <c r="K227" s="33"/>
      <c r="L227" s="35"/>
      <c r="M227" s="36"/>
      <c r="N227" s="37"/>
      <c r="O227" s="28"/>
      <c r="P227" s="37"/>
    </row>
    <row r="228" ht="15.75" customHeight="1">
      <c r="A228" s="28" t="s">
        <v>133</v>
      </c>
      <c r="B228" s="31" t="s">
        <v>20</v>
      </c>
      <c r="C228" s="30" t="s">
        <v>21</v>
      </c>
      <c r="D228" s="32">
        <v>3.331786948E7</v>
      </c>
      <c r="E228" s="31">
        <v>0.0</v>
      </c>
      <c r="F228" s="33">
        <v>3.3317869E7</v>
      </c>
      <c r="G228" s="34"/>
      <c r="H228" s="30">
        <v>3.3317869E7</v>
      </c>
      <c r="I228" s="38">
        <v>8.90907254E8</v>
      </c>
      <c r="J228" s="28" t="str">
        <f>VLOOKUP(I228,'[2]IPS CTA BANCARIA (2)'!$B$2:$H$170,2,0)</f>
        <v>#REF!</v>
      </c>
      <c r="K228" s="33">
        <v>3.3317869E7</v>
      </c>
      <c r="L228" s="35" t="str">
        <f>VLOOKUP(I228,'[2]IPS CTA BANCARIA (2)'!$B$2:$H$170,4,0)</f>
        <v>#REF!</v>
      </c>
      <c r="M228" s="36" t="str">
        <f>VLOOKUP(I228,'[2]IPS CTA BANCARIA (2)'!$B$2:$H$170,5,0)</f>
        <v>#REF!</v>
      </c>
      <c r="N228" s="37" t="s">
        <v>451</v>
      </c>
      <c r="O228" s="28" t="s">
        <v>452</v>
      </c>
      <c r="P228" s="37">
        <v>41967.0</v>
      </c>
    </row>
    <row r="229" ht="15.75" customHeight="1">
      <c r="A229" s="28" t="s">
        <v>133</v>
      </c>
      <c r="B229" s="31" t="s">
        <v>32</v>
      </c>
      <c r="C229" s="30" t="s">
        <v>33</v>
      </c>
      <c r="D229" s="32">
        <v>84009.79</v>
      </c>
      <c r="E229" s="31">
        <v>0.0</v>
      </c>
      <c r="F229" s="33"/>
      <c r="G229" s="34">
        <v>84010.0</v>
      </c>
      <c r="H229" s="30">
        <v>0.0</v>
      </c>
      <c r="I229" s="38"/>
      <c r="J229" s="28"/>
      <c r="K229" s="33"/>
      <c r="L229" s="35"/>
      <c r="M229" s="36"/>
      <c r="N229" s="37"/>
      <c r="O229" s="28"/>
      <c r="P229" s="37"/>
    </row>
    <row r="230" ht="15.75" customHeight="1">
      <c r="A230" s="28" t="s">
        <v>133</v>
      </c>
      <c r="B230" s="31" t="s">
        <v>42</v>
      </c>
      <c r="C230" s="30" t="s">
        <v>43</v>
      </c>
      <c r="D230" s="32">
        <v>75226.2</v>
      </c>
      <c r="E230" s="31">
        <v>0.0</v>
      </c>
      <c r="F230" s="33"/>
      <c r="G230" s="34">
        <v>75226.0</v>
      </c>
      <c r="H230" s="30">
        <v>0.0</v>
      </c>
      <c r="I230" s="38"/>
      <c r="J230" s="28"/>
      <c r="K230" s="33"/>
      <c r="L230" s="35"/>
      <c r="M230" s="36"/>
      <c r="N230" s="37"/>
      <c r="O230" s="28"/>
      <c r="P230" s="37"/>
    </row>
    <row r="231" ht="15.75" customHeight="1">
      <c r="A231" s="28" t="s">
        <v>133</v>
      </c>
      <c r="B231" s="31" t="s">
        <v>60</v>
      </c>
      <c r="C231" s="30" t="s">
        <v>61</v>
      </c>
      <c r="D231" s="32">
        <v>1.139254653E7</v>
      </c>
      <c r="E231" s="31">
        <v>0.0</v>
      </c>
      <c r="F231" s="33">
        <v>1.1392547E7</v>
      </c>
      <c r="G231" s="34"/>
      <c r="H231" s="30">
        <v>1.1392547E7</v>
      </c>
      <c r="I231" s="38">
        <v>8.90981494E8</v>
      </c>
      <c r="J231" s="28" t="str">
        <f t="shared" ref="J231:J232" si="52">VLOOKUP(I231,'[2]IPS CTA BANCARIA (2)'!$B$2:$H$170,2,0)</f>
        <v>#REF!</v>
      </c>
      <c r="K231" s="33">
        <v>9406449.0</v>
      </c>
      <c r="L231" s="35" t="str">
        <f t="shared" ref="L231:L232" si="53">VLOOKUP(I231,'[2]IPS CTA BANCARIA (2)'!$B$2:$H$170,4,0)</f>
        <v>#REF!</v>
      </c>
      <c r="M231" s="36" t="str">
        <f t="shared" ref="M231:M232" si="54">VLOOKUP(I231,'[2]IPS CTA BANCARIA (2)'!$B$2:$H$170,5,0)</f>
        <v>#REF!</v>
      </c>
      <c r="N231" s="37" t="s">
        <v>453</v>
      </c>
      <c r="O231" s="28" t="s">
        <v>454</v>
      </c>
      <c r="P231" s="37">
        <v>41971.0</v>
      </c>
    </row>
    <row r="232" ht="15.75" customHeight="1">
      <c r="A232" s="28" t="s">
        <v>135</v>
      </c>
      <c r="B232" s="31" t="s">
        <v>20</v>
      </c>
      <c r="C232" s="30" t="s">
        <v>21</v>
      </c>
      <c r="D232" s="32">
        <v>4359766.92</v>
      </c>
      <c r="E232" s="31">
        <v>0.0</v>
      </c>
      <c r="F232" s="33">
        <v>4359767.0</v>
      </c>
      <c r="G232" s="34"/>
      <c r="H232" s="30">
        <v>4359767.0</v>
      </c>
      <c r="I232" s="38">
        <v>8.90982264E8</v>
      </c>
      <c r="J232" s="28" t="str">
        <f t="shared" si="52"/>
        <v>#REF!</v>
      </c>
      <c r="K232" s="33">
        <v>4359767.0</v>
      </c>
      <c r="L232" s="35" t="str">
        <f t="shared" si="53"/>
        <v>#REF!</v>
      </c>
      <c r="M232" s="36" t="str">
        <f t="shared" si="54"/>
        <v>#REF!</v>
      </c>
      <c r="N232" s="37" t="s">
        <v>455</v>
      </c>
      <c r="O232" s="28" t="s">
        <v>456</v>
      </c>
      <c r="P232" s="37">
        <v>41967.0</v>
      </c>
    </row>
    <row r="233" ht="15.75" customHeight="1">
      <c r="A233" s="28" t="s">
        <v>135</v>
      </c>
      <c r="B233" s="31" t="s">
        <v>46</v>
      </c>
      <c r="C233" s="30" t="s">
        <v>47</v>
      </c>
      <c r="D233" s="32">
        <v>22684.81</v>
      </c>
      <c r="E233" s="31">
        <v>0.0</v>
      </c>
      <c r="F233" s="33"/>
      <c r="G233" s="34">
        <v>22685.0</v>
      </c>
      <c r="H233" s="30">
        <v>0.0</v>
      </c>
      <c r="I233" s="38"/>
      <c r="J233" s="28"/>
      <c r="K233" s="33"/>
      <c r="L233" s="35"/>
      <c r="M233" s="36"/>
      <c r="N233" s="37"/>
      <c r="O233" s="28"/>
      <c r="P233" s="37"/>
    </row>
    <row r="234" ht="15.75" customHeight="1">
      <c r="A234" s="28" t="s">
        <v>135</v>
      </c>
      <c r="B234" s="31" t="s">
        <v>32</v>
      </c>
      <c r="C234" s="30" t="s">
        <v>33</v>
      </c>
      <c r="D234" s="32">
        <v>15481.02</v>
      </c>
      <c r="E234" s="31">
        <v>0.0</v>
      </c>
      <c r="F234" s="33"/>
      <c r="G234" s="34">
        <v>15481.0</v>
      </c>
      <c r="H234" s="30">
        <v>0.0</v>
      </c>
      <c r="I234" s="38"/>
      <c r="J234" s="28"/>
      <c r="K234" s="33"/>
      <c r="L234" s="35"/>
      <c r="M234" s="36"/>
      <c r="N234" s="37"/>
      <c r="O234" s="28"/>
      <c r="P234" s="37"/>
    </row>
    <row r="235" ht="15.75" customHeight="1">
      <c r="A235" s="28" t="s">
        <v>135</v>
      </c>
      <c r="B235" s="31" t="s">
        <v>42</v>
      </c>
      <c r="C235" s="30" t="s">
        <v>43</v>
      </c>
      <c r="D235" s="32">
        <v>8942.57</v>
      </c>
      <c r="E235" s="31">
        <v>0.0</v>
      </c>
      <c r="F235" s="33"/>
      <c r="G235" s="34">
        <v>8943.0</v>
      </c>
      <c r="H235" s="30">
        <v>0.0</v>
      </c>
      <c r="I235" s="38"/>
      <c r="J235" s="28"/>
      <c r="K235" s="33"/>
      <c r="L235" s="35"/>
      <c r="M235" s="36"/>
      <c r="N235" s="37"/>
      <c r="O235" s="28"/>
      <c r="P235" s="37"/>
    </row>
    <row r="236" ht="15.75" customHeight="1">
      <c r="A236" s="28" t="s">
        <v>135</v>
      </c>
      <c r="B236" s="31" t="s">
        <v>60</v>
      </c>
      <c r="C236" s="30" t="s">
        <v>61</v>
      </c>
      <c r="D236" s="32">
        <v>1168389.68</v>
      </c>
      <c r="E236" s="31">
        <v>0.0</v>
      </c>
      <c r="F236" s="33">
        <v>1168390.0</v>
      </c>
      <c r="G236" s="34"/>
      <c r="H236" s="30">
        <v>1168390.0</v>
      </c>
      <c r="I236" s="38">
        <v>8.90904646E8</v>
      </c>
      <c r="J236" s="28" t="str">
        <f t="shared" ref="J236:J237" si="55">VLOOKUP(I236,'[2]IPS CTA BANCARIA (2)'!$B$2:$H$170,2,0)</f>
        <v>#REF!</v>
      </c>
      <c r="K236" s="33">
        <v>977271.0</v>
      </c>
      <c r="L236" s="35" t="str">
        <f t="shared" ref="L236:L237" si="56">VLOOKUP(I236,'[2]IPS CTA BANCARIA (2)'!$B$2:$H$170,4,0)</f>
        <v>#REF!</v>
      </c>
      <c r="M236" s="36" t="str">
        <f t="shared" ref="M236:M237" si="57">VLOOKUP(I236,'[2]IPS CTA BANCARIA (2)'!$B$2:$H$170,5,0)</f>
        <v>#REF!</v>
      </c>
      <c r="N236" s="37" t="s">
        <v>457</v>
      </c>
      <c r="O236" s="28" t="s">
        <v>458</v>
      </c>
      <c r="P236" s="37">
        <v>41971.0</v>
      </c>
    </row>
    <row r="237" ht="15.75" customHeight="1">
      <c r="A237" s="28" t="s">
        <v>137</v>
      </c>
      <c r="B237" s="31" t="s">
        <v>20</v>
      </c>
      <c r="C237" s="30" t="s">
        <v>21</v>
      </c>
      <c r="D237" s="32">
        <v>4.712344979E7</v>
      </c>
      <c r="E237" s="31">
        <v>0.0</v>
      </c>
      <c r="F237" s="33">
        <v>4.712345E7</v>
      </c>
      <c r="G237" s="34"/>
      <c r="H237" s="30">
        <v>4.712345E7</v>
      </c>
      <c r="I237" s="38">
        <v>8.90980066E8</v>
      </c>
      <c r="J237" s="28" t="str">
        <f t="shared" si="55"/>
        <v>#REF!</v>
      </c>
      <c r="K237" s="33">
        <v>4.712345E7</v>
      </c>
      <c r="L237" s="35" t="str">
        <f t="shared" si="56"/>
        <v>#REF!</v>
      </c>
      <c r="M237" s="36" t="str">
        <f t="shared" si="57"/>
        <v>#REF!</v>
      </c>
      <c r="N237" s="37" t="s">
        <v>459</v>
      </c>
      <c r="O237" s="28" t="s">
        <v>460</v>
      </c>
      <c r="P237" s="37">
        <v>41967.0</v>
      </c>
    </row>
    <row r="238" ht="15.75" customHeight="1">
      <c r="A238" s="28" t="s">
        <v>137</v>
      </c>
      <c r="B238" s="31" t="s">
        <v>46</v>
      </c>
      <c r="C238" s="30" t="s">
        <v>47</v>
      </c>
      <c r="D238" s="32">
        <v>16956.5</v>
      </c>
      <c r="E238" s="31">
        <v>0.0</v>
      </c>
      <c r="F238" s="33"/>
      <c r="G238" s="34">
        <v>16957.0</v>
      </c>
      <c r="H238" s="30">
        <v>0.0</v>
      </c>
      <c r="I238" s="38"/>
      <c r="J238" s="28"/>
      <c r="K238" s="33"/>
      <c r="L238" s="35"/>
      <c r="M238" s="36"/>
      <c r="N238" s="37"/>
      <c r="O238" s="28"/>
      <c r="P238" s="37"/>
    </row>
    <row r="239" ht="15.75" customHeight="1">
      <c r="A239" s="28" t="s">
        <v>137</v>
      </c>
      <c r="B239" s="31" t="s">
        <v>32</v>
      </c>
      <c r="C239" s="30" t="s">
        <v>33</v>
      </c>
      <c r="D239" s="32">
        <v>164690.0</v>
      </c>
      <c r="E239" s="31">
        <v>0.0</v>
      </c>
      <c r="F239" s="33">
        <v>164690.0</v>
      </c>
      <c r="G239" s="34"/>
      <c r="H239" s="30">
        <v>164690.0</v>
      </c>
      <c r="I239" s="38"/>
      <c r="J239" s="28"/>
      <c r="K239" s="33"/>
      <c r="L239" s="35"/>
      <c r="M239" s="36"/>
      <c r="N239" s="37"/>
      <c r="O239" s="28"/>
      <c r="P239" s="37"/>
    </row>
    <row r="240" ht="15.75" customHeight="1">
      <c r="A240" s="28" t="s">
        <v>137</v>
      </c>
      <c r="B240" s="31" t="s">
        <v>42</v>
      </c>
      <c r="C240" s="30" t="s">
        <v>43</v>
      </c>
      <c r="D240" s="32">
        <v>77260.26</v>
      </c>
      <c r="E240" s="31">
        <v>0.0</v>
      </c>
      <c r="F240" s="33"/>
      <c r="G240" s="34">
        <v>77260.0</v>
      </c>
      <c r="H240" s="30">
        <v>0.0</v>
      </c>
      <c r="I240" s="38"/>
      <c r="J240" s="28"/>
      <c r="K240" s="33"/>
      <c r="L240" s="35"/>
      <c r="M240" s="36"/>
      <c r="N240" s="37"/>
      <c r="O240" s="28"/>
      <c r="P240" s="37"/>
    </row>
    <row r="241" ht="15.75" customHeight="1">
      <c r="A241" s="28" t="s">
        <v>137</v>
      </c>
      <c r="B241" s="31" t="s">
        <v>60</v>
      </c>
      <c r="C241" s="30" t="s">
        <v>61</v>
      </c>
      <c r="D241" s="32">
        <v>6762599.45</v>
      </c>
      <c r="E241" s="31">
        <v>0.0</v>
      </c>
      <c r="F241" s="33">
        <v>6762599.0</v>
      </c>
      <c r="G241" s="34"/>
      <c r="H241" s="30">
        <v>6762599.0</v>
      </c>
      <c r="I241" s="38">
        <v>8.90904646E8</v>
      </c>
      <c r="J241" s="28" t="str">
        <f t="shared" ref="J241:J242" si="58">VLOOKUP(I241,'[2]IPS CTA BANCARIA (2)'!$B$2:$H$170,2,0)</f>
        <v>#REF!</v>
      </c>
      <c r="K241" s="33">
        <v>4556163.0</v>
      </c>
      <c r="L241" s="35" t="str">
        <f t="shared" ref="L241:L242" si="59">VLOOKUP(I241,'[2]IPS CTA BANCARIA (2)'!$B$2:$H$170,4,0)</f>
        <v>#REF!</v>
      </c>
      <c r="M241" s="36" t="str">
        <f t="shared" ref="M241:M242" si="60">VLOOKUP(I241,'[2]IPS CTA BANCARIA (2)'!$B$2:$H$170,5,0)</f>
        <v>#REF!</v>
      </c>
      <c r="N241" s="37" t="s">
        <v>461</v>
      </c>
      <c r="O241" s="28" t="s">
        <v>462</v>
      </c>
      <c r="P241" s="37">
        <v>41971.0</v>
      </c>
    </row>
    <row r="242" ht="15.75" customHeight="1">
      <c r="A242" s="28" t="s">
        <v>139</v>
      </c>
      <c r="B242" s="31" t="s">
        <v>20</v>
      </c>
      <c r="C242" s="30" t="s">
        <v>21</v>
      </c>
      <c r="D242" s="32">
        <v>6.290147083E7</v>
      </c>
      <c r="E242" s="31">
        <v>1.806483083E7</v>
      </c>
      <c r="F242" s="33">
        <v>4.483664E7</v>
      </c>
      <c r="G242" s="34"/>
      <c r="H242" s="30">
        <v>4.483664E7</v>
      </c>
      <c r="I242" s="38">
        <v>8.90980066E8</v>
      </c>
      <c r="J242" s="28" t="str">
        <f t="shared" si="58"/>
        <v>#REF!</v>
      </c>
      <c r="K242" s="33">
        <v>4.3304549E7</v>
      </c>
      <c r="L242" s="35" t="str">
        <f t="shared" si="59"/>
        <v>#REF!</v>
      </c>
      <c r="M242" s="36" t="str">
        <f t="shared" si="60"/>
        <v>#REF!</v>
      </c>
      <c r="N242" s="37" t="s">
        <v>463</v>
      </c>
      <c r="O242" s="28" t="s">
        <v>464</v>
      </c>
      <c r="P242" s="37">
        <v>41967.0</v>
      </c>
    </row>
    <row r="243" ht="15.75" customHeight="1">
      <c r="A243" s="28" t="s">
        <v>139</v>
      </c>
      <c r="B243" s="31" t="s">
        <v>22</v>
      </c>
      <c r="C243" s="30" t="s">
        <v>23</v>
      </c>
      <c r="D243" s="32">
        <v>14550.67</v>
      </c>
      <c r="E243" s="31">
        <v>14550.67</v>
      </c>
      <c r="F243" s="33"/>
      <c r="G243" s="34">
        <v>0.0</v>
      </c>
      <c r="H243" s="30">
        <v>0.0</v>
      </c>
      <c r="I243" s="38"/>
      <c r="J243" s="28"/>
      <c r="K243" s="33"/>
      <c r="L243" s="35"/>
      <c r="M243" s="36"/>
      <c r="N243" s="37"/>
      <c r="O243" s="28"/>
      <c r="P243" s="37"/>
    </row>
    <row r="244" ht="15.75" customHeight="1">
      <c r="A244" s="28" t="s">
        <v>139</v>
      </c>
      <c r="B244" s="31" t="s">
        <v>24</v>
      </c>
      <c r="C244" s="30" t="s">
        <v>25</v>
      </c>
      <c r="D244" s="32">
        <v>10900.58</v>
      </c>
      <c r="E244" s="31">
        <v>10900.58</v>
      </c>
      <c r="F244" s="33"/>
      <c r="G244" s="34">
        <v>0.0</v>
      </c>
      <c r="H244" s="30">
        <v>0.0</v>
      </c>
      <c r="I244" s="38"/>
      <c r="J244" s="28"/>
      <c r="K244" s="33"/>
      <c r="L244" s="35"/>
      <c r="M244" s="36"/>
      <c r="N244" s="37"/>
      <c r="O244" s="28"/>
      <c r="P244" s="37"/>
    </row>
    <row r="245" ht="15.75" customHeight="1">
      <c r="A245" s="28" t="s">
        <v>139</v>
      </c>
      <c r="B245" s="31" t="s">
        <v>30</v>
      </c>
      <c r="C245" s="30" t="s">
        <v>31</v>
      </c>
      <c r="D245" s="32">
        <v>89199.83</v>
      </c>
      <c r="E245" s="31">
        <v>25642.83</v>
      </c>
      <c r="F245" s="33"/>
      <c r="G245" s="34">
        <v>63557.0</v>
      </c>
      <c r="H245" s="30">
        <v>0.0</v>
      </c>
      <c r="I245" s="38"/>
      <c r="J245" s="28"/>
      <c r="K245" s="33"/>
      <c r="L245" s="35"/>
      <c r="M245" s="36"/>
      <c r="N245" s="37"/>
      <c r="O245" s="28"/>
      <c r="P245" s="37"/>
    </row>
    <row r="246" ht="15.75" customHeight="1">
      <c r="A246" s="28" t="s">
        <v>139</v>
      </c>
      <c r="B246" s="31" t="s">
        <v>32</v>
      </c>
      <c r="C246" s="30" t="s">
        <v>33</v>
      </c>
      <c r="D246" s="32">
        <v>131189.36</v>
      </c>
      <c r="E246" s="31">
        <v>37714.359999999986</v>
      </c>
      <c r="F246" s="33"/>
      <c r="G246" s="34">
        <v>93475.0</v>
      </c>
      <c r="H246" s="30">
        <v>0.0</v>
      </c>
      <c r="I246" s="38"/>
      <c r="J246" s="28"/>
      <c r="K246" s="33"/>
      <c r="L246" s="35"/>
      <c r="M246" s="36"/>
      <c r="N246" s="37"/>
      <c r="O246" s="28"/>
      <c r="P246" s="37"/>
    </row>
    <row r="247" ht="15.75" customHeight="1">
      <c r="A247" s="28" t="s">
        <v>139</v>
      </c>
      <c r="B247" s="31" t="s">
        <v>34</v>
      </c>
      <c r="C247" s="30" t="s">
        <v>35</v>
      </c>
      <c r="D247" s="32">
        <v>57817.59</v>
      </c>
      <c r="E247" s="31">
        <v>16621.589999999997</v>
      </c>
      <c r="F247" s="33"/>
      <c r="G247" s="34">
        <v>41196.0</v>
      </c>
      <c r="H247" s="30">
        <v>0.0</v>
      </c>
      <c r="I247" s="38"/>
      <c r="J247" s="28"/>
      <c r="K247" s="33"/>
      <c r="L247" s="35"/>
      <c r="M247" s="36"/>
      <c r="N247" s="37"/>
      <c r="O247" s="28"/>
      <c r="P247" s="37"/>
    </row>
    <row r="248" ht="15.75" customHeight="1">
      <c r="A248" s="28" t="s">
        <v>139</v>
      </c>
      <c r="B248" s="31" t="s">
        <v>42</v>
      </c>
      <c r="C248" s="30" t="s">
        <v>43</v>
      </c>
      <c r="D248" s="32">
        <v>127327.14</v>
      </c>
      <c r="E248" s="31">
        <v>36604.14</v>
      </c>
      <c r="F248" s="33"/>
      <c r="G248" s="34">
        <v>90723.0</v>
      </c>
      <c r="H248" s="30">
        <v>0.0</v>
      </c>
      <c r="I248" s="38"/>
      <c r="J248" s="28"/>
      <c r="K248" s="33"/>
      <c r="L248" s="35"/>
      <c r="M248" s="36"/>
      <c r="N248" s="37"/>
      <c r="O248" s="28"/>
      <c r="P248" s="37"/>
    </row>
    <row r="249" ht="15.75" customHeight="1">
      <c r="A249" s="28" t="s">
        <v>141</v>
      </c>
      <c r="B249" s="31" t="s">
        <v>46</v>
      </c>
      <c r="C249" s="30" t="s">
        <v>47</v>
      </c>
      <c r="D249" s="32">
        <v>289382.08</v>
      </c>
      <c r="E249" s="31">
        <v>0.0</v>
      </c>
      <c r="F249" s="33">
        <v>289382.0</v>
      </c>
      <c r="G249" s="34"/>
      <c r="H249" s="30">
        <v>289382.0</v>
      </c>
      <c r="I249" s="38"/>
      <c r="J249" s="28"/>
      <c r="K249" s="33"/>
      <c r="L249" s="35"/>
      <c r="M249" s="36"/>
      <c r="N249" s="37"/>
      <c r="O249" s="28"/>
      <c r="P249" s="37"/>
    </row>
    <row r="250" ht="15.75" customHeight="1">
      <c r="A250" s="28" t="s">
        <v>141</v>
      </c>
      <c r="B250" s="31" t="s">
        <v>74</v>
      </c>
      <c r="C250" s="30" t="s">
        <v>75</v>
      </c>
      <c r="D250" s="32">
        <v>332980.0</v>
      </c>
      <c r="E250" s="31">
        <v>0.0</v>
      </c>
      <c r="F250" s="33">
        <v>332980.0</v>
      </c>
      <c r="G250" s="34"/>
      <c r="H250" s="30">
        <v>332980.0</v>
      </c>
      <c r="I250" s="38">
        <v>8.90900518E8</v>
      </c>
      <c r="J250" s="28" t="str">
        <f>VLOOKUP(I250,'[2]IPS CTA BANCARIA (2)'!$B$2:$H$170,2,0)</f>
        <v>#REF!</v>
      </c>
      <c r="K250" s="33">
        <v>332980.0</v>
      </c>
      <c r="L250" s="35" t="str">
        <f>VLOOKUP(I250,'[2]IPS CTA BANCARIA (2)'!$B$2:$H$170,4,0)</f>
        <v>#REF!</v>
      </c>
      <c r="M250" s="36" t="str">
        <f>VLOOKUP(I250,'[2]IPS CTA BANCARIA (2)'!$B$2:$H$170,5,0)</f>
        <v>#REF!</v>
      </c>
      <c r="N250" s="37" t="s">
        <v>465</v>
      </c>
      <c r="O250" s="28" t="s">
        <v>466</v>
      </c>
      <c r="P250" s="37">
        <v>41969.0</v>
      </c>
    </row>
    <row r="251" ht="15.75" customHeight="1">
      <c r="A251" s="28" t="s">
        <v>141</v>
      </c>
      <c r="B251" s="31" t="s">
        <v>32</v>
      </c>
      <c r="C251" s="30" t="s">
        <v>33</v>
      </c>
      <c r="D251" s="32">
        <v>8321.35</v>
      </c>
      <c r="E251" s="31">
        <v>0.0</v>
      </c>
      <c r="F251" s="33"/>
      <c r="G251" s="34">
        <v>8321.0</v>
      </c>
      <c r="H251" s="30">
        <v>0.0</v>
      </c>
      <c r="I251" s="38"/>
      <c r="J251" s="28"/>
      <c r="K251" s="33"/>
      <c r="L251" s="35"/>
      <c r="M251" s="36"/>
      <c r="N251" s="37"/>
      <c r="O251" s="28"/>
      <c r="P251" s="37"/>
    </row>
    <row r="252" ht="15.75" customHeight="1">
      <c r="A252" s="28" t="s">
        <v>141</v>
      </c>
      <c r="B252" s="31" t="s">
        <v>42</v>
      </c>
      <c r="C252" s="30" t="s">
        <v>43</v>
      </c>
      <c r="D252" s="32">
        <v>1942.62</v>
      </c>
      <c r="E252" s="31">
        <v>0.0</v>
      </c>
      <c r="F252" s="33"/>
      <c r="G252" s="34">
        <v>1943.0</v>
      </c>
      <c r="H252" s="30">
        <v>0.0</v>
      </c>
      <c r="I252" s="38"/>
      <c r="J252" s="28"/>
      <c r="K252" s="33"/>
      <c r="L252" s="35"/>
      <c r="M252" s="36"/>
      <c r="N252" s="37"/>
      <c r="O252" s="28"/>
      <c r="P252" s="37"/>
    </row>
    <row r="253" ht="15.75" customHeight="1">
      <c r="A253" s="28" t="s">
        <v>141</v>
      </c>
      <c r="B253" s="31" t="s">
        <v>48</v>
      </c>
      <c r="C253" s="30" t="s">
        <v>49</v>
      </c>
      <c r="D253" s="32">
        <v>1799644.95</v>
      </c>
      <c r="E253" s="31">
        <v>0.0</v>
      </c>
      <c r="F253" s="33">
        <v>1799645.0</v>
      </c>
      <c r="G253" s="34"/>
      <c r="H253" s="30">
        <v>1799645.0</v>
      </c>
      <c r="I253" s="38">
        <v>8.9098467E8</v>
      </c>
      <c r="J253" s="28" t="str">
        <f t="shared" ref="J253:J254" si="61">VLOOKUP(I253,'[2]IPS CTA BANCARIA (2)'!$B$2:$H$170,2,0)</f>
        <v>#REF!</v>
      </c>
      <c r="K253" s="33">
        <v>1799645.0</v>
      </c>
      <c r="L253" s="35" t="str">
        <f t="shared" ref="L253:L254" si="62">VLOOKUP(I253,'[2]IPS CTA BANCARIA (2)'!$B$2:$H$170,4,0)</f>
        <v>#REF!</v>
      </c>
      <c r="M253" s="36" t="str">
        <f t="shared" ref="M253:M254" si="63">VLOOKUP(I253,'[2]IPS CTA BANCARIA (2)'!$B$2:$H$170,5,0)</f>
        <v>#REF!</v>
      </c>
      <c r="N253" s="37" t="s">
        <v>467</v>
      </c>
      <c r="O253" s="28" t="s">
        <v>468</v>
      </c>
      <c r="P253" s="37">
        <v>41969.0</v>
      </c>
    </row>
    <row r="254" ht="15.75" customHeight="1">
      <c r="A254" s="28" t="s">
        <v>143</v>
      </c>
      <c r="B254" s="31" t="s">
        <v>20</v>
      </c>
      <c r="C254" s="30" t="s">
        <v>21</v>
      </c>
      <c r="D254" s="32">
        <v>3.714363636E7</v>
      </c>
      <c r="E254" s="31">
        <v>0.0</v>
      </c>
      <c r="F254" s="33">
        <v>3.7143636E7</v>
      </c>
      <c r="G254" s="34"/>
      <c r="H254" s="30">
        <v>3.7143636E7</v>
      </c>
      <c r="I254" s="38">
        <v>8.90907254E8</v>
      </c>
      <c r="J254" s="28" t="str">
        <f t="shared" si="61"/>
        <v>#REF!</v>
      </c>
      <c r="K254" s="33">
        <v>3.5301723E7</v>
      </c>
      <c r="L254" s="35" t="str">
        <f t="shared" si="62"/>
        <v>#REF!</v>
      </c>
      <c r="M254" s="36" t="str">
        <f t="shared" si="63"/>
        <v>#REF!</v>
      </c>
      <c r="N254" s="37" t="s">
        <v>469</v>
      </c>
      <c r="O254" s="28" t="s">
        <v>470</v>
      </c>
      <c r="P254" s="37">
        <v>41967.0</v>
      </c>
    </row>
    <row r="255" ht="15.75" customHeight="1">
      <c r="A255" s="28" t="s">
        <v>143</v>
      </c>
      <c r="B255" s="31" t="s">
        <v>30</v>
      </c>
      <c r="C255" s="30" t="s">
        <v>31</v>
      </c>
      <c r="D255" s="32">
        <v>75241.99</v>
      </c>
      <c r="E255" s="31">
        <v>0.0</v>
      </c>
      <c r="F255" s="33"/>
      <c r="G255" s="34">
        <v>75242.0</v>
      </c>
      <c r="H255" s="30">
        <v>0.0</v>
      </c>
      <c r="I255" s="38"/>
      <c r="J255" s="28"/>
      <c r="K255" s="33"/>
      <c r="L255" s="35"/>
      <c r="M255" s="36"/>
      <c r="N255" s="37"/>
      <c r="O255" s="28"/>
      <c r="P255" s="37"/>
    </row>
    <row r="256" ht="15.75" customHeight="1">
      <c r="A256" s="28" t="s">
        <v>143</v>
      </c>
      <c r="B256" s="31" t="s">
        <v>32</v>
      </c>
      <c r="C256" s="30" t="s">
        <v>33</v>
      </c>
      <c r="D256" s="32">
        <v>155234.16</v>
      </c>
      <c r="E256" s="31">
        <v>0.0</v>
      </c>
      <c r="F256" s="33">
        <v>155234.0</v>
      </c>
      <c r="G256" s="34"/>
      <c r="H256" s="30">
        <v>155234.0</v>
      </c>
      <c r="I256" s="38"/>
      <c r="J256" s="28"/>
      <c r="K256" s="33"/>
      <c r="L256" s="35"/>
      <c r="M256" s="36"/>
      <c r="N256" s="37"/>
      <c r="O256" s="28"/>
      <c r="P256" s="37"/>
    </row>
    <row r="257" ht="15.75" customHeight="1">
      <c r="A257" s="28" t="s">
        <v>143</v>
      </c>
      <c r="B257" s="31" t="s">
        <v>34</v>
      </c>
      <c r="C257" s="30" t="s">
        <v>35</v>
      </c>
      <c r="D257" s="32">
        <v>47049.11</v>
      </c>
      <c r="E257" s="31">
        <v>0.0</v>
      </c>
      <c r="F257" s="33"/>
      <c r="G257" s="34">
        <v>47049.0</v>
      </c>
      <c r="H257" s="30">
        <v>0.0</v>
      </c>
      <c r="I257" s="38"/>
      <c r="J257" s="28"/>
      <c r="K257" s="33"/>
      <c r="L257" s="35"/>
      <c r="M257" s="36"/>
      <c r="N257" s="37"/>
      <c r="O257" s="28"/>
      <c r="P257" s="37"/>
    </row>
    <row r="258" ht="15.75" customHeight="1">
      <c r="A258" s="28" t="s">
        <v>143</v>
      </c>
      <c r="B258" s="31" t="s">
        <v>42</v>
      </c>
      <c r="C258" s="30" t="s">
        <v>43</v>
      </c>
      <c r="D258" s="32">
        <v>22661.38</v>
      </c>
      <c r="E258" s="31">
        <v>0.0</v>
      </c>
      <c r="F258" s="33"/>
      <c r="G258" s="34">
        <v>22661.0</v>
      </c>
      <c r="H258" s="30">
        <v>0.0</v>
      </c>
      <c r="I258" s="38"/>
      <c r="J258" s="28"/>
      <c r="K258" s="33"/>
      <c r="L258" s="35"/>
      <c r="M258" s="36"/>
      <c r="N258" s="37"/>
      <c r="O258" s="28"/>
      <c r="P258" s="37"/>
    </row>
    <row r="259" ht="15.75" customHeight="1">
      <c r="A259" s="28" t="s">
        <v>145</v>
      </c>
      <c r="B259" s="31" t="s">
        <v>20</v>
      </c>
      <c r="C259" s="30" t="s">
        <v>21</v>
      </c>
      <c r="D259" s="32">
        <v>5.830988606E7</v>
      </c>
      <c r="E259" s="31">
        <v>0.0</v>
      </c>
      <c r="F259" s="33">
        <v>5.8309886E7</v>
      </c>
      <c r="G259" s="34"/>
      <c r="H259" s="30">
        <v>5.8309886E7</v>
      </c>
      <c r="I259" s="38">
        <v>8.90980066E8</v>
      </c>
      <c r="J259" s="28" t="str">
        <f>VLOOKUP(I259,'[2]IPS CTA BANCARIA (2)'!$B$2:$H$170,2,0)</f>
        <v>#REF!</v>
      </c>
      <c r="K259" s="33">
        <v>5.5708383E7</v>
      </c>
      <c r="L259" s="35" t="str">
        <f>VLOOKUP(I259,'[2]IPS CTA BANCARIA (2)'!$B$2:$H$170,4,0)</f>
        <v>#REF!</v>
      </c>
      <c r="M259" s="36" t="str">
        <f>VLOOKUP(I259,'[2]IPS CTA BANCARIA (2)'!$B$2:$H$170,5,0)</f>
        <v>#REF!</v>
      </c>
      <c r="N259" s="37" t="s">
        <v>471</v>
      </c>
      <c r="O259" s="28" t="s">
        <v>472</v>
      </c>
      <c r="P259" s="37">
        <v>41967.0</v>
      </c>
    </row>
    <row r="260" ht="15.75" customHeight="1">
      <c r="A260" s="28" t="s">
        <v>145</v>
      </c>
      <c r="B260" s="31" t="s">
        <v>32</v>
      </c>
      <c r="C260" s="30" t="s">
        <v>33</v>
      </c>
      <c r="D260" s="32">
        <v>120664.04</v>
      </c>
      <c r="E260" s="31">
        <v>0.0</v>
      </c>
      <c r="F260" s="33">
        <v>120664.0</v>
      </c>
      <c r="G260" s="34"/>
      <c r="H260" s="30">
        <v>120664.0</v>
      </c>
      <c r="I260" s="38"/>
      <c r="J260" s="28"/>
      <c r="K260" s="33"/>
      <c r="L260" s="35"/>
      <c r="M260" s="36"/>
      <c r="N260" s="37"/>
      <c r="O260" s="28"/>
      <c r="P260" s="37"/>
    </row>
    <row r="261" ht="15.75" customHeight="1">
      <c r="A261" s="28" t="s">
        <v>145</v>
      </c>
      <c r="B261" s="31" t="s">
        <v>42</v>
      </c>
      <c r="C261" s="30" t="s">
        <v>43</v>
      </c>
      <c r="D261" s="32">
        <v>93035.9</v>
      </c>
      <c r="E261" s="31">
        <v>0.0</v>
      </c>
      <c r="F261" s="33"/>
      <c r="G261" s="34">
        <v>93036.0</v>
      </c>
      <c r="H261" s="30">
        <v>0.0</v>
      </c>
      <c r="I261" s="38"/>
      <c r="J261" s="28"/>
      <c r="K261" s="33"/>
      <c r="L261" s="35"/>
      <c r="M261" s="36"/>
      <c r="N261" s="37"/>
      <c r="O261" s="28"/>
      <c r="P261" s="37"/>
    </row>
    <row r="262" ht="15.75" customHeight="1">
      <c r="A262" s="28" t="s">
        <v>147</v>
      </c>
      <c r="B262" s="31" t="s">
        <v>20</v>
      </c>
      <c r="C262" s="30" t="s">
        <v>21</v>
      </c>
      <c r="D262" s="32">
        <v>1.235628174E7</v>
      </c>
      <c r="E262" s="31">
        <v>0.0</v>
      </c>
      <c r="F262" s="33">
        <v>1.2356282E7</v>
      </c>
      <c r="G262" s="34"/>
      <c r="H262" s="30">
        <v>1.2356282E7</v>
      </c>
      <c r="I262" s="38">
        <v>8.90982264E8</v>
      </c>
      <c r="J262" s="28" t="str">
        <f>VLOOKUP(I262,'[2]IPS CTA BANCARIA (2)'!$B$2:$H$170,2,0)</f>
        <v>#REF!</v>
      </c>
      <c r="K262" s="33">
        <v>1.2356282E7</v>
      </c>
      <c r="L262" s="35" t="str">
        <f>VLOOKUP(I262,'[2]IPS CTA BANCARIA (2)'!$B$2:$H$170,4,0)</f>
        <v>#REF!</v>
      </c>
      <c r="M262" s="36" t="str">
        <f>VLOOKUP(I262,'[2]IPS CTA BANCARIA (2)'!$B$2:$H$170,5,0)</f>
        <v>#REF!</v>
      </c>
      <c r="N262" s="37" t="s">
        <v>473</v>
      </c>
      <c r="O262" s="28" t="s">
        <v>474</v>
      </c>
      <c r="P262" s="37">
        <v>41967.0</v>
      </c>
    </row>
    <row r="263" ht="15.75" customHeight="1">
      <c r="A263" s="28" t="s">
        <v>147</v>
      </c>
      <c r="B263" s="31" t="s">
        <v>46</v>
      </c>
      <c r="C263" s="30" t="s">
        <v>47</v>
      </c>
      <c r="D263" s="32">
        <v>2.612139946E7</v>
      </c>
      <c r="E263" s="31">
        <v>0.0</v>
      </c>
      <c r="F263" s="33">
        <v>2.6121399E7</v>
      </c>
      <c r="G263" s="34"/>
      <c r="H263" s="30">
        <v>2.6121399E7</v>
      </c>
      <c r="I263" s="38"/>
      <c r="J263" s="28"/>
      <c r="K263" s="33"/>
      <c r="L263" s="35"/>
      <c r="M263" s="36"/>
      <c r="N263" s="37"/>
      <c r="O263" s="28"/>
      <c r="P263" s="37"/>
    </row>
    <row r="264" ht="15.75" customHeight="1">
      <c r="A264" s="28" t="s">
        <v>147</v>
      </c>
      <c r="B264" s="31" t="s">
        <v>74</v>
      </c>
      <c r="C264" s="30" t="s">
        <v>75</v>
      </c>
      <c r="D264" s="32">
        <v>5567803.5</v>
      </c>
      <c r="E264" s="31">
        <v>0.0</v>
      </c>
      <c r="F264" s="33">
        <v>5567804.0</v>
      </c>
      <c r="G264" s="34"/>
      <c r="H264" s="30">
        <v>5567804.0</v>
      </c>
      <c r="I264" s="38">
        <v>8.90900518E8</v>
      </c>
      <c r="J264" s="28" t="str">
        <f>VLOOKUP(I264,'[2]IPS CTA BANCARIA (2)'!$B$2:$H$170,2,0)</f>
        <v>#REF!</v>
      </c>
      <c r="K264" s="33">
        <v>5567804.0</v>
      </c>
      <c r="L264" s="35" t="str">
        <f>VLOOKUP(I264,'[2]IPS CTA BANCARIA (2)'!$B$2:$H$170,4,0)</f>
        <v>#REF!</v>
      </c>
      <c r="M264" s="36" t="str">
        <f>VLOOKUP(I264,'[2]IPS CTA BANCARIA (2)'!$B$2:$H$170,5,0)</f>
        <v>#REF!</v>
      </c>
      <c r="N264" s="37" t="s">
        <v>475</v>
      </c>
      <c r="O264" s="28" t="s">
        <v>476</v>
      </c>
      <c r="P264" s="37">
        <v>41969.0</v>
      </c>
    </row>
    <row r="265" ht="15.75" customHeight="1">
      <c r="A265" s="28" t="s">
        <v>147</v>
      </c>
      <c r="B265" s="31" t="s">
        <v>32</v>
      </c>
      <c r="C265" s="30" t="s">
        <v>33</v>
      </c>
      <c r="D265" s="32">
        <v>1139414.44</v>
      </c>
      <c r="E265" s="31">
        <v>0.0</v>
      </c>
      <c r="F265" s="33">
        <v>1139414.0</v>
      </c>
      <c r="G265" s="34"/>
      <c r="H265" s="30">
        <v>1139414.0</v>
      </c>
      <c r="I265" s="38"/>
      <c r="J265" s="28"/>
      <c r="K265" s="33"/>
      <c r="L265" s="35"/>
      <c r="M265" s="36"/>
      <c r="N265" s="37"/>
      <c r="O265" s="28"/>
      <c r="P265" s="37"/>
    </row>
    <row r="266" ht="15.75" customHeight="1">
      <c r="A266" s="28" t="s">
        <v>147</v>
      </c>
      <c r="B266" s="31" t="s">
        <v>34</v>
      </c>
      <c r="C266" s="30" t="s">
        <v>35</v>
      </c>
      <c r="D266" s="32">
        <v>167747.15</v>
      </c>
      <c r="E266" s="31">
        <v>0.0</v>
      </c>
      <c r="F266" s="33">
        <v>167747.0</v>
      </c>
      <c r="G266" s="34"/>
      <c r="H266" s="30">
        <v>167747.0</v>
      </c>
      <c r="I266" s="38"/>
      <c r="J266" s="28"/>
      <c r="K266" s="33"/>
      <c r="L266" s="35"/>
      <c r="M266" s="36"/>
      <c r="N266" s="37"/>
      <c r="O266" s="28"/>
      <c r="P266" s="37"/>
    </row>
    <row r="267" ht="15.75" customHeight="1">
      <c r="A267" s="28" t="s">
        <v>147</v>
      </c>
      <c r="B267" s="31" t="s">
        <v>42</v>
      </c>
      <c r="C267" s="30" t="s">
        <v>43</v>
      </c>
      <c r="D267" s="32">
        <v>45565.49</v>
      </c>
      <c r="E267" s="31">
        <v>0.0</v>
      </c>
      <c r="F267" s="33"/>
      <c r="G267" s="34">
        <v>45565.0</v>
      </c>
      <c r="H267" s="30">
        <v>0.0</v>
      </c>
      <c r="I267" s="38"/>
      <c r="J267" s="28"/>
      <c r="K267" s="33"/>
      <c r="L267" s="35"/>
      <c r="M267" s="36"/>
      <c r="N267" s="37"/>
      <c r="O267" s="28"/>
      <c r="P267" s="37"/>
    </row>
    <row r="268" ht="15.75" customHeight="1">
      <c r="A268" s="28" t="s">
        <v>147</v>
      </c>
      <c r="B268" s="31" t="s">
        <v>48</v>
      </c>
      <c r="C268" s="30" t="s">
        <v>49</v>
      </c>
      <c r="D268" s="32">
        <v>1.7200372122E8</v>
      </c>
      <c r="E268" s="31">
        <v>0.0</v>
      </c>
      <c r="F268" s="33">
        <v>1.72003721E8</v>
      </c>
      <c r="G268" s="34"/>
      <c r="H268" s="30">
        <v>1.72003721E8</v>
      </c>
      <c r="I268" s="38">
        <v>8.00138311E8</v>
      </c>
      <c r="J268" s="28" t="str">
        <f t="shared" ref="J268:J269" si="64">VLOOKUP(I268,'[2]IPS CTA BANCARIA (2)'!$B$2:$H$170,2,0)</f>
        <v>#REF!</v>
      </c>
      <c r="K268" s="33">
        <v>1.72003721E8</v>
      </c>
      <c r="L268" s="35" t="str">
        <f t="shared" ref="L268:L269" si="65">VLOOKUP(I268,'[2]IPS CTA BANCARIA (2)'!$B$2:$H$170,4,0)</f>
        <v>#REF!</v>
      </c>
      <c r="M268" s="36" t="str">
        <f t="shared" ref="M268:M269" si="66">VLOOKUP(I268,'[2]IPS CTA BANCARIA (2)'!$B$2:$H$170,5,0)</f>
        <v>#REF!</v>
      </c>
      <c r="N268" s="37" t="s">
        <v>477</v>
      </c>
      <c r="O268" s="28" t="s">
        <v>478</v>
      </c>
      <c r="P268" s="37">
        <v>41969.0</v>
      </c>
    </row>
    <row r="269" ht="15.75" customHeight="1">
      <c r="A269" s="28" t="s">
        <v>149</v>
      </c>
      <c r="B269" s="31" t="s">
        <v>20</v>
      </c>
      <c r="C269" s="30" t="s">
        <v>21</v>
      </c>
      <c r="D269" s="32">
        <v>2587391.67</v>
      </c>
      <c r="E269" s="31">
        <v>0.0</v>
      </c>
      <c r="F269" s="33">
        <v>2587392.0</v>
      </c>
      <c r="G269" s="34"/>
      <c r="H269" s="30">
        <v>2587392.0</v>
      </c>
      <c r="I269" s="38">
        <v>8.90982264E8</v>
      </c>
      <c r="J269" s="28" t="str">
        <f t="shared" si="64"/>
        <v>#REF!</v>
      </c>
      <c r="K269" s="33">
        <v>2481050.0</v>
      </c>
      <c r="L269" s="35" t="str">
        <f t="shared" si="65"/>
        <v>#REF!</v>
      </c>
      <c r="M269" s="36" t="str">
        <f t="shared" si="66"/>
        <v>#REF!</v>
      </c>
      <c r="N269" s="37" t="s">
        <v>479</v>
      </c>
      <c r="O269" s="28" t="s">
        <v>480</v>
      </c>
      <c r="P269" s="37">
        <v>41967.0</v>
      </c>
    </row>
    <row r="270" ht="15.75" customHeight="1">
      <c r="A270" s="28" t="s">
        <v>149</v>
      </c>
      <c r="B270" s="31" t="s">
        <v>32</v>
      </c>
      <c r="C270" s="30" t="s">
        <v>33</v>
      </c>
      <c r="D270" s="32">
        <v>3620.72</v>
      </c>
      <c r="E270" s="31">
        <v>0.0</v>
      </c>
      <c r="F270" s="33"/>
      <c r="G270" s="34">
        <v>3621.0</v>
      </c>
      <c r="H270" s="30">
        <v>0.0</v>
      </c>
      <c r="I270" s="38"/>
      <c r="J270" s="28"/>
      <c r="K270" s="33"/>
      <c r="L270" s="35"/>
      <c r="M270" s="36"/>
      <c r="N270" s="37"/>
      <c r="O270" s="28"/>
      <c r="P270" s="37"/>
    </row>
    <row r="271" ht="15.75" customHeight="1">
      <c r="A271" s="28" t="s">
        <v>149</v>
      </c>
      <c r="B271" s="31" t="s">
        <v>34</v>
      </c>
      <c r="C271" s="30" t="s">
        <v>35</v>
      </c>
      <c r="D271" s="32">
        <v>12399.16</v>
      </c>
      <c r="E271" s="31">
        <v>0.0</v>
      </c>
      <c r="F271" s="33"/>
      <c r="G271" s="34">
        <v>12399.0</v>
      </c>
      <c r="H271" s="30">
        <v>0.0</v>
      </c>
      <c r="I271" s="38"/>
      <c r="J271" s="28"/>
      <c r="K271" s="33"/>
      <c r="L271" s="35"/>
      <c r="M271" s="36"/>
      <c r="N271" s="37"/>
      <c r="O271" s="28"/>
      <c r="P271" s="37"/>
    </row>
    <row r="272" ht="15.75" customHeight="1">
      <c r="A272" s="28" t="s">
        <v>149</v>
      </c>
      <c r="B272" s="31" t="s">
        <v>42</v>
      </c>
      <c r="C272" s="30" t="s">
        <v>43</v>
      </c>
      <c r="D272" s="32">
        <v>603.45</v>
      </c>
      <c r="E272" s="31">
        <v>0.0</v>
      </c>
      <c r="F272" s="33"/>
      <c r="G272" s="34">
        <v>603.0</v>
      </c>
      <c r="H272" s="30">
        <v>0.0</v>
      </c>
      <c r="I272" s="38"/>
      <c r="J272" s="28"/>
      <c r="K272" s="33"/>
      <c r="L272" s="35"/>
      <c r="M272" s="36"/>
      <c r="N272" s="37"/>
      <c r="O272" s="28"/>
      <c r="P272" s="37"/>
    </row>
    <row r="273" ht="15.75" customHeight="1">
      <c r="A273" s="28" t="s">
        <v>151</v>
      </c>
      <c r="B273" s="31" t="s">
        <v>20</v>
      </c>
      <c r="C273" s="30" t="s">
        <v>21</v>
      </c>
      <c r="D273" s="32">
        <v>1643435.73</v>
      </c>
      <c r="E273" s="31">
        <v>1643435.73</v>
      </c>
      <c r="F273" s="33">
        <v>0.0</v>
      </c>
      <c r="G273" s="34"/>
      <c r="H273" s="30">
        <v>0.0</v>
      </c>
      <c r="I273" s="38"/>
      <c r="J273" s="28"/>
      <c r="K273" s="33"/>
      <c r="L273" s="35"/>
      <c r="M273" s="36"/>
      <c r="N273" s="37"/>
      <c r="O273" s="28"/>
      <c r="P273" s="37"/>
    </row>
    <row r="274" ht="15.75" customHeight="1">
      <c r="A274" s="28" t="s">
        <v>151</v>
      </c>
      <c r="B274" s="31" t="s">
        <v>46</v>
      </c>
      <c r="C274" s="30" t="s">
        <v>47</v>
      </c>
      <c r="D274" s="32">
        <v>11554.57</v>
      </c>
      <c r="E274" s="31">
        <v>11554.57</v>
      </c>
      <c r="F274" s="33">
        <v>0.0</v>
      </c>
      <c r="G274" s="34"/>
      <c r="H274" s="30">
        <v>0.0</v>
      </c>
      <c r="I274" s="38"/>
      <c r="J274" s="28"/>
      <c r="K274" s="33"/>
      <c r="L274" s="35"/>
      <c r="M274" s="36"/>
      <c r="N274" s="37"/>
      <c r="O274" s="28"/>
      <c r="P274" s="37"/>
    </row>
    <row r="275" ht="15.75" customHeight="1">
      <c r="A275" s="28" t="s">
        <v>151</v>
      </c>
      <c r="B275" s="31" t="s">
        <v>22</v>
      </c>
      <c r="C275" s="30" t="s">
        <v>23</v>
      </c>
      <c r="D275" s="32">
        <v>1198.3</v>
      </c>
      <c r="E275" s="31">
        <v>1198.3</v>
      </c>
      <c r="F275" s="33">
        <v>0.0</v>
      </c>
      <c r="G275" s="34"/>
      <c r="H275" s="30">
        <v>0.0</v>
      </c>
      <c r="I275" s="38"/>
      <c r="J275" s="28"/>
      <c r="K275" s="33"/>
      <c r="L275" s="35"/>
      <c r="M275" s="36"/>
      <c r="N275" s="37"/>
      <c r="O275" s="28"/>
      <c r="P275" s="37"/>
    </row>
    <row r="276" ht="15.75" customHeight="1">
      <c r="A276" s="28" t="s">
        <v>151</v>
      </c>
      <c r="B276" s="31" t="s">
        <v>24</v>
      </c>
      <c r="C276" s="30" t="s">
        <v>25</v>
      </c>
      <c r="D276" s="32">
        <v>2444.07</v>
      </c>
      <c r="E276" s="31">
        <v>2444.07</v>
      </c>
      <c r="F276" s="33">
        <v>0.0</v>
      </c>
      <c r="G276" s="34"/>
      <c r="H276" s="30">
        <v>0.0</v>
      </c>
      <c r="I276" s="38"/>
      <c r="J276" s="28"/>
      <c r="K276" s="33"/>
      <c r="L276" s="35"/>
      <c r="M276" s="36"/>
      <c r="N276" s="37"/>
      <c r="O276" s="28"/>
      <c r="P276" s="37"/>
    </row>
    <row r="277" ht="15.75" customHeight="1">
      <c r="A277" s="28" t="s">
        <v>151</v>
      </c>
      <c r="B277" s="31" t="s">
        <v>30</v>
      </c>
      <c r="C277" s="30" t="s">
        <v>31</v>
      </c>
      <c r="D277" s="32">
        <v>3013.27</v>
      </c>
      <c r="E277" s="31">
        <v>3013.27</v>
      </c>
      <c r="F277" s="33">
        <v>0.0</v>
      </c>
      <c r="G277" s="34"/>
      <c r="H277" s="30">
        <v>0.0</v>
      </c>
      <c r="I277" s="38"/>
      <c r="J277" s="28"/>
      <c r="K277" s="33"/>
      <c r="L277" s="35"/>
      <c r="M277" s="36"/>
      <c r="N277" s="37"/>
      <c r="O277" s="28"/>
      <c r="P277" s="37"/>
    </row>
    <row r="278" ht="15.75" customHeight="1">
      <c r="A278" s="28" t="s">
        <v>151</v>
      </c>
      <c r="B278" s="31" t="s">
        <v>32</v>
      </c>
      <c r="C278" s="30" t="s">
        <v>33</v>
      </c>
      <c r="D278" s="32">
        <v>1959.58</v>
      </c>
      <c r="E278" s="31">
        <v>1959.58</v>
      </c>
      <c r="F278" s="33">
        <v>0.0</v>
      </c>
      <c r="G278" s="34"/>
      <c r="H278" s="30">
        <v>0.0</v>
      </c>
      <c r="I278" s="38"/>
      <c r="J278" s="28"/>
      <c r="K278" s="33"/>
      <c r="L278" s="35"/>
      <c r="M278" s="36"/>
      <c r="N278" s="37"/>
      <c r="O278" s="28"/>
      <c r="P278" s="37"/>
    </row>
    <row r="279" ht="15.75" customHeight="1">
      <c r="A279" s="28" t="s">
        <v>151</v>
      </c>
      <c r="B279" s="31" t="s">
        <v>34</v>
      </c>
      <c r="C279" s="30" t="s">
        <v>35</v>
      </c>
      <c r="D279" s="32">
        <v>621.95</v>
      </c>
      <c r="E279" s="31">
        <v>621.95</v>
      </c>
      <c r="F279" s="33">
        <v>0.0</v>
      </c>
      <c r="G279" s="34"/>
      <c r="H279" s="30">
        <v>0.0</v>
      </c>
      <c r="I279" s="38"/>
      <c r="J279" s="28"/>
      <c r="K279" s="33"/>
      <c r="L279" s="35"/>
      <c r="M279" s="36"/>
      <c r="N279" s="37"/>
      <c r="O279" s="28"/>
      <c r="P279" s="37"/>
    </row>
    <row r="280" ht="15.75" customHeight="1">
      <c r="A280" s="28" t="s">
        <v>151</v>
      </c>
      <c r="B280" s="31" t="s">
        <v>42</v>
      </c>
      <c r="C280" s="30" t="s">
        <v>43</v>
      </c>
      <c r="D280" s="32">
        <v>2047.53</v>
      </c>
      <c r="E280" s="31">
        <v>2047.53</v>
      </c>
      <c r="F280" s="33">
        <v>0.0</v>
      </c>
      <c r="G280" s="34"/>
      <c r="H280" s="30">
        <v>0.0</v>
      </c>
      <c r="I280" s="38"/>
      <c r="J280" s="28"/>
      <c r="K280" s="33"/>
      <c r="L280" s="35"/>
      <c r="M280" s="36"/>
      <c r="N280" s="37"/>
      <c r="O280" s="28"/>
      <c r="P280" s="37"/>
    </row>
    <row r="281" ht="15.75" customHeight="1">
      <c r="A281" s="28" t="s">
        <v>153</v>
      </c>
      <c r="B281" s="31" t="s">
        <v>20</v>
      </c>
      <c r="C281" s="30" t="s">
        <v>21</v>
      </c>
      <c r="D281" s="32">
        <v>3.926376216E7</v>
      </c>
      <c r="E281" s="31">
        <v>0.0</v>
      </c>
      <c r="F281" s="33">
        <v>3.9263762E7</v>
      </c>
      <c r="G281" s="34"/>
      <c r="H281" s="30">
        <v>3.9263762E7</v>
      </c>
      <c r="I281" s="38">
        <v>8.90980757E8</v>
      </c>
      <c r="J281" s="28" t="str">
        <f>VLOOKUP(I281,'[2]IPS CTA BANCARIA (2)'!$B$2:$H$170,2,0)</f>
        <v>#REF!</v>
      </c>
      <c r="K281" s="33">
        <v>3.9263762E7</v>
      </c>
      <c r="L281" s="35" t="str">
        <f>VLOOKUP(I281,'[2]IPS CTA BANCARIA (2)'!$B$2:$H$170,4,0)</f>
        <v>#REF!</v>
      </c>
      <c r="M281" s="36" t="str">
        <f>VLOOKUP(I281,'[2]IPS CTA BANCARIA (2)'!$B$2:$H$170,5,0)</f>
        <v>#REF!</v>
      </c>
      <c r="N281" s="37" t="s">
        <v>481</v>
      </c>
      <c r="O281" s="28" t="s">
        <v>482</v>
      </c>
      <c r="P281" s="37">
        <v>41967.0</v>
      </c>
    </row>
    <row r="282" ht="15.75" customHeight="1">
      <c r="A282" s="28" t="s">
        <v>153</v>
      </c>
      <c r="B282" s="31" t="s">
        <v>46</v>
      </c>
      <c r="C282" s="30" t="s">
        <v>47</v>
      </c>
      <c r="D282" s="32">
        <v>6443997.46</v>
      </c>
      <c r="E282" s="31">
        <v>0.0</v>
      </c>
      <c r="F282" s="33">
        <v>6443997.0</v>
      </c>
      <c r="G282" s="34"/>
      <c r="H282" s="30">
        <v>6443997.0</v>
      </c>
      <c r="I282" s="38"/>
      <c r="J282" s="28"/>
      <c r="K282" s="33"/>
      <c r="L282" s="35"/>
      <c r="M282" s="36"/>
      <c r="N282" s="37"/>
      <c r="O282" s="28"/>
      <c r="P282" s="37"/>
    </row>
    <row r="283" ht="15.75" customHeight="1">
      <c r="A283" s="28" t="s">
        <v>153</v>
      </c>
      <c r="B283" s="31" t="s">
        <v>22</v>
      </c>
      <c r="C283" s="30" t="s">
        <v>23</v>
      </c>
      <c r="D283" s="32">
        <v>65063.14</v>
      </c>
      <c r="E283" s="31">
        <v>0.0</v>
      </c>
      <c r="F283" s="33"/>
      <c r="G283" s="34">
        <v>65063.0</v>
      </c>
      <c r="H283" s="30">
        <v>0.0</v>
      </c>
      <c r="I283" s="38"/>
      <c r="J283" s="28"/>
      <c r="K283" s="33"/>
      <c r="L283" s="35"/>
      <c r="M283" s="36"/>
      <c r="N283" s="37"/>
      <c r="O283" s="28"/>
      <c r="P283" s="37"/>
    </row>
    <row r="284" ht="15.75" customHeight="1">
      <c r="A284" s="28" t="s">
        <v>153</v>
      </c>
      <c r="B284" s="31" t="s">
        <v>32</v>
      </c>
      <c r="C284" s="30" t="s">
        <v>33</v>
      </c>
      <c r="D284" s="32">
        <v>200970.03</v>
      </c>
      <c r="E284" s="31">
        <v>0.0</v>
      </c>
      <c r="F284" s="33">
        <v>200970.0</v>
      </c>
      <c r="G284" s="34"/>
      <c r="H284" s="30">
        <v>200970.0</v>
      </c>
      <c r="I284" s="38"/>
      <c r="J284" s="28"/>
      <c r="K284" s="33"/>
      <c r="L284" s="35"/>
      <c r="M284" s="36"/>
      <c r="N284" s="37"/>
      <c r="O284" s="28"/>
      <c r="P284" s="37"/>
    </row>
    <row r="285" ht="15.75" customHeight="1">
      <c r="A285" s="28" t="s">
        <v>153</v>
      </c>
      <c r="B285" s="31" t="s">
        <v>34</v>
      </c>
      <c r="C285" s="30" t="s">
        <v>35</v>
      </c>
      <c r="D285" s="32">
        <v>91972.14</v>
      </c>
      <c r="E285" s="31">
        <v>0.0</v>
      </c>
      <c r="F285" s="33"/>
      <c r="G285" s="34">
        <v>91972.0</v>
      </c>
      <c r="H285" s="30">
        <v>0.0</v>
      </c>
      <c r="I285" s="38"/>
      <c r="J285" s="28"/>
      <c r="K285" s="33"/>
      <c r="L285" s="35"/>
      <c r="M285" s="36"/>
      <c r="N285" s="37"/>
      <c r="O285" s="28"/>
      <c r="P285" s="37"/>
    </row>
    <row r="286" ht="15.75" customHeight="1">
      <c r="A286" s="28" t="s">
        <v>153</v>
      </c>
      <c r="B286" s="31" t="s">
        <v>42</v>
      </c>
      <c r="C286" s="30" t="s">
        <v>43</v>
      </c>
      <c r="D286" s="32">
        <v>83633.07</v>
      </c>
      <c r="E286" s="31">
        <v>0.0</v>
      </c>
      <c r="F286" s="33"/>
      <c r="G286" s="34">
        <v>83633.0</v>
      </c>
      <c r="H286" s="30">
        <v>0.0</v>
      </c>
      <c r="I286" s="38"/>
      <c r="J286" s="28"/>
      <c r="K286" s="33"/>
      <c r="L286" s="35"/>
      <c r="M286" s="36"/>
      <c r="N286" s="37"/>
      <c r="O286" s="28"/>
      <c r="P286" s="37"/>
    </row>
    <row r="287" ht="15.75" customHeight="1">
      <c r="A287" s="28" t="s">
        <v>155</v>
      </c>
      <c r="B287" s="31" t="s">
        <v>20</v>
      </c>
      <c r="C287" s="30" t="s">
        <v>21</v>
      </c>
      <c r="D287" s="32">
        <v>772333.11</v>
      </c>
      <c r="E287" s="31">
        <v>0.0</v>
      </c>
      <c r="F287" s="33">
        <v>772333.0</v>
      </c>
      <c r="G287" s="34"/>
      <c r="H287" s="30">
        <v>772333.0</v>
      </c>
      <c r="I287" s="38">
        <v>8.90982264E8</v>
      </c>
      <c r="J287" s="28" t="str">
        <f>VLOOKUP(I287,'[2]IPS CTA BANCARIA (2)'!$B$2:$H$170,2,0)</f>
        <v>#REF!</v>
      </c>
      <c r="K287" s="33">
        <v>772333.0</v>
      </c>
      <c r="L287" s="35" t="str">
        <f>VLOOKUP(I287,'[2]IPS CTA BANCARIA (2)'!$B$2:$H$170,4,0)</f>
        <v>#REF!</v>
      </c>
      <c r="M287" s="36" t="str">
        <f>VLOOKUP(I287,'[2]IPS CTA BANCARIA (2)'!$B$2:$H$170,5,0)</f>
        <v>#REF!</v>
      </c>
      <c r="N287" s="37" t="s">
        <v>483</v>
      </c>
      <c r="O287" s="28" t="s">
        <v>484</v>
      </c>
      <c r="P287" s="37">
        <v>41967.0</v>
      </c>
    </row>
    <row r="288" ht="15.75" customHeight="1">
      <c r="A288" s="28" t="s">
        <v>155</v>
      </c>
      <c r="B288" s="31" t="s">
        <v>46</v>
      </c>
      <c r="C288" s="30" t="s">
        <v>47</v>
      </c>
      <c r="D288" s="32">
        <v>266388.88</v>
      </c>
      <c r="E288" s="31">
        <v>0.0</v>
      </c>
      <c r="F288" s="33">
        <v>266389.0</v>
      </c>
      <c r="G288" s="34"/>
      <c r="H288" s="30">
        <v>266389.0</v>
      </c>
      <c r="I288" s="38"/>
      <c r="J288" s="28"/>
      <c r="K288" s="33"/>
      <c r="L288" s="35"/>
      <c r="M288" s="36"/>
      <c r="N288" s="37"/>
      <c r="O288" s="28"/>
      <c r="P288" s="37"/>
    </row>
    <row r="289" ht="15.75" customHeight="1">
      <c r="A289" s="28" t="s">
        <v>155</v>
      </c>
      <c r="B289" s="31" t="s">
        <v>74</v>
      </c>
      <c r="C289" s="30" t="s">
        <v>75</v>
      </c>
      <c r="D289" s="32">
        <v>949203.92</v>
      </c>
      <c r="E289" s="31">
        <v>0.0</v>
      </c>
      <c r="F289" s="33">
        <v>949204.0</v>
      </c>
      <c r="G289" s="34"/>
      <c r="H289" s="30">
        <v>949204.0</v>
      </c>
      <c r="I289" s="38">
        <v>8.90900518E8</v>
      </c>
      <c r="J289" s="28" t="str">
        <f>VLOOKUP(I289,'[2]IPS CTA BANCARIA (2)'!$B$2:$H$170,2,0)</f>
        <v>#REF!</v>
      </c>
      <c r="K289" s="33">
        <v>949204.0</v>
      </c>
      <c r="L289" s="35" t="str">
        <f>VLOOKUP(I289,'[2]IPS CTA BANCARIA (2)'!$B$2:$H$170,4,0)</f>
        <v>#REF!</v>
      </c>
      <c r="M289" s="36" t="str">
        <f>VLOOKUP(I289,'[2]IPS CTA BANCARIA (2)'!$B$2:$H$170,5,0)</f>
        <v>#REF!</v>
      </c>
      <c r="N289" s="37" t="s">
        <v>485</v>
      </c>
      <c r="O289" s="28" t="s">
        <v>486</v>
      </c>
      <c r="P289" s="37">
        <v>41969.0</v>
      </c>
    </row>
    <row r="290" ht="15.75" customHeight="1">
      <c r="A290" s="28" t="s">
        <v>155</v>
      </c>
      <c r="B290" s="31" t="s">
        <v>32</v>
      </c>
      <c r="C290" s="30" t="s">
        <v>33</v>
      </c>
      <c r="D290" s="32">
        <v>18976.28</v>
      </c>
      <c r="E290" s="31">
        <v>0.0</v>
      </c>
      <c r="F290" s="33"/>
      <c r="G290" s="34">
        <v>18976.0</v>
      </c>
      <c r="H290" s="30">
        <v>0.0</v>
      </c>
      <c r="I290" s="38"/>
      <c r="J290" s="28"/>
      <c r="K290" s="33"/>
      <c r="L290" s="35"/>
      <c r="M290" s="36"/>
      <c r="N290" s="37"/>
      <c r="O290" s="28"/>
      <c r="P290" s="37"/>
    </row>
    <row r="291" ht="15.75" customHeight="1">
      <c r="A291" s="28" t="s">
        <v>155</v>
      </c>
      <c r="B291" s="31" t="s">
        <v>34</v>
      </c>
      <c r="C291" s="30" t="s">
        <v>35</v>
      </c>
      <c r="D291" s="32">
        <v>697.83</v>
      </c>
      <c r="E291" s="31">
        <v>0.0</v>
      </c>
      <c r="F291" s="33"/>
      <c r="G291" s="34">
        <v>698.0</v>
      </c>
      <c r="H291" s="30">
        <v>0.0</v>
      </c>
      <c r="I291" s="38"/>
      <c r="J291" s="28"/>
      <c r="K291" s="33"/>
      <c r="L291" s="35"/>
      <c r="M291" s="36"/>
      <c r="N291" s="37"/>
      <c r="O291" s="28"/>
      <c r="P291" s="37"/>
    </row>
    <row r="292" ht="15.75" customHeight="1">
      <c r="A292" s="28" t="s">
        <v>155</v>
      </c>
      <c r="B292" s="31" t="s">
        <v>42</v>
      </c>
      <c r="C292" s="30" t="s">
        <v>43</v>
      </c>
      <c r="D292" s="32">
        <v>92.22</v>
      </c>
      <c r="E292" s="31">
        <v>0.0</v>
      </c>
      <c r="F292" s="33"/>
      <c r="G292" s="34">
        <v>92.0</v>
      </c>
      <c r="H292" s="30">
        <v>0.0</v>
      </c>
      <c r="I292" s="38"/>
      <c r="J292" s="28"/>
      <c r="K292" s="33"/>
      <c r="L292" s="35"/>
      <c r="M292" s="36"/>
      <c r="N292" s="37"/>
      <c r="O292" s="28"/>
      <c r="P292" s="37"/>
    </row>
    <row r="293" ht="15.75" customHeight="1">
      <c r="A293" s="28" t="s">
        <v>155</v>
      </c>
      <c r="B293" s="31" t="s">
        <v>48</v>
      </c>
      <c r="C293" s="30" t="s">
        <v>49</v>
      </c>
      <c r="D293" s="32">
        <v>2933260.76</v>
      </c>
      <c r="E293" s="31">
        <v>0.0</v>
      </c>
      <c r="F293" s="33">
        <v>2933261.0</v>
      </c>
      <c r="G293" s="34"/>
      <c r="H293" s="30">
        <v>2933261.0</v>
      </c>
      <c r="I293" s="38">
        <v>8.90906991E8</v>
      </c>
      <c r="J293" s="28" t="str">
        <f>VLOOKUP(I293,'[2]IPS CTA BANCARIA (2)'!$B$2:$H$170,2,0)</f>
        <v>#REF!</v>
      </c>
      <c r="K293" s="33">
        <v>2933261.0</v>
      </c>
      <c r="L293" s="35" t="str">
        <f>VLOOKUP(I293,'[2]IPS CTA BANCARIA (2)'!$B$2:$H$170,4,0)</f>
        <v>#REF!</v>
      </c>
      <c r="M293" s="36" t="str">
        <f>VLOOKUP(I293,'[2]IPS CTA BANCARIA (2)'!$B$2:$H$170,5,0)</f>
        <v>#REF!</v>
      </c>
      <c r="N293" s="37" t="s">
        <v>487</v>
      </c>
      <c r="O293" s="28" t="s">
        <v>488</v>
      </c>
      <c r="P293" s="37">
        <v>41969.0</v>
      </c>
    </row>
    <row r="294" ht="15.75" customHeight="1">
      <c r="A294" s="28" t="s">
        <v>157</v>
      </c>
      <c r="B294" s="31" t="s">
        <v>46</v>
      </c>
      <c r="C294" s="30" t="s">
        <v>47</v>
      </c>
      <c r="D294" s="32">
        <v>6737942.79</v>
      </c>
      <c r="E294" s="31">
        <v>0.0</v>
      </c>
      <c r="F294" s="33">
        <v>6737943.0</v>
      </c>
      <c r="G294" s="34"/>
      <c r="H294" s="30">
        <v>6737943.0</v>
      </c>
      <c r="I294" s="38"/>
      <c r="J294" s="28"/>
      <c r="K294" s="33"/>
      <c r="L294" s="35"/>
      <c r="M294" s="36"/>
      <c r="N294" s="37"/>
      <c r="O294" s="28"/>
      <c r="P294" s="37"/>
    </row>
    <row r="295" ht="15.75" customHeight="1">
      <c r="A295" s="28" t="s">
        <v>157</v>
      </c>
      <c r="B295" s="31" t="s">
        <v>32</v>
      </c>
      <c r="C295" s="30" t="s">
        <v>33</v>
      </c>
      <c r="D295" s="32">
        <v>26440.41</v>
      </c>
      <c r="E295" s="31">
        <v>0.0</v>
      </c>
      <c r="F295" s="33"/>
      <c r="G295" s="34">
        <v>26440.0</v>
      </c>
      <c r="H295" s="30">
        <v>0.0</v>
      </c>
      <c r="I295" s="38"/>
      <c r="J295" s="28"/>
      <c r="K295" s="33"/>
      <c r="L295" s="35"/>
      <c r="M295" s="36"/>
      <c r="N295" s="37"/>
      <c r="O295" s="28"/>
      <c r="P295" s="37"/>
    </row>
    <row r="296" ht="15.75" customHeight="1">
      <c r="A296" s="28" t="s">
        <v>157</v>
      </c>
      <c r="B296" s="31" t="s">
        <v>36</v>
      </c>
      <c r="C296" s="30" t="s">
        <v>37</v>
      </c>
      <c r="D296" s="32">
        <v>0.0</v>
      </c>
      <c r="E296" s="31">
        <v>0.0</v>
      </c>
      <c r="F296" s="33">
        <v>0.0</v>
      </c>
      <c r="G296" s="34"/>
      <c r="H296" s="30">
        <v>0.0</v>
      </c>
      <c r="I296" s="38"/>
      <c r="J296" s="28"/>
      <c r="K296" s="33"/>
      <c r="L296" s="35"/>
      <c r="M296" s="36"/>
      <c r="N296" s="37"/>
      <c r="O296" s="28"/>
      <c r="P296" s="37"/>
    </row>
    <row r="297" ht="15.75" customHeight="1">
      <c r="A297" s="28" t="s">
        <v>157</v>
      </c>
      <c r="B297" s="31" t="s">
        <v>42</v>
      </c>
      <c r="C297" s="30" t="s">
        <v>43</v>
      </c>
      <c r="D297" s="32">
        <v>3026.48</v>
      </c>
      <c r="E297" s="31">
        <v>0.0</v>
      </c>
      <c r="F297" s="33"/>
      <c r="G297" s="34">
        <v>3026.0</v>
      </c>
      <c r="H297" s="30">
        <v>0.0</v>
      </c>
      <c r="I297" s="38"/>
      <c r="J297" s="28"/>
      <c r="K297" s="33"/>
      <c r="L297" s="35"/>
      <c r="M297" s="36"/>
      <c r="N297" s="37"/>
      <c r="O297" s="28"/>
      <c r="P297" s="37"/>
    </row>
    <row r="298" ht="15.75" customHeight="1">
      <c r="A298" s="28" t="s">
        <v>157</v>
      </c>
      <c r="B298" s="31" t="s">
        <v>60</v>
      </c>
      <c r="C298" s="30" t="s">
        <v>61</v>
      </c>
      <c r="D298" s="32">
        <v>1773762.32</v>
      </c>
      <c r="E298" s="31">
        <v>0.0</v>
      </c>
      <c r="F298" s="33">
        <v>1773762.0</v>
      </c>
      <c r="G298" s="34"/>
      <c r="H298" s="30">
        <v>1773762.0</v>
      </c>
      <c r="I298" s="38">
        <v>8.90904646E8</v>
      </c>
      <c r="J298" s="28" t="str">
        <f t="shared" ref="J298:J299" si="67">VLOOKUP(I298,'[2]IPS CTA BANCARIA (2)'!$B$2:$H$170,2,0)</f>
        <v>#REF!</v>
      </c>
      <c r="K298" s="33">
        <v>1773762.0</v>
      </c>
      <c r="L298" s="35" t="str">
        <f t="shared" ref="L298:L299" si="68">VLOOKUP(I298,'[2]IPS CTA BANCARIA (2)'!$B$2:$H$170,4,0)</f>
        <v>#REF!</v>
      </c>
      <c r="M298" s="36" t="str">
        <f t="shared" ref="M298:M299" si="69">VLOOKUP(I298,'[2]IPS CTA BANCARIA (2)'!$B$2:$H$170,5,0)</f>
        <v>#REF!</v>
      </c>
      <c r="N298" s="37" t="s">
        <v>489</v>
      </c>
      <c r="O298" s="28" t="s">
        <v>490</v>
      </c>
      <c r="P298" s="37">
        <v>41971.0</v>
      </c>
    </row>
    <row r="299" ht="15.75" customHeight="1">
      <c r="A299" s="28" t="s">
        <v>159</v>
      </c>
      <c r="B299" s="31" t="s">
        <v>20</v>
      </c>
      <c r="C299" s="30" t="s">
        <v>21</v>
      </c>
      <c r="D299" s="32">
        <v>6.642537908E7</v>
      </c>
      <c r="E299" s="31">
        <v>0.0</v>
      </c>
      <c r="F299" s="33">
        <v>6.6425379E7</v>
      </c>
      <c r="G299" s="34"/>
      <c r="H299" s="30">
        <v>6.6425379E7</v>
      </c>
      <c r="I299" s="38">
        <v>8.90980066E8</v>
      </c>
      <c r="J299" s="28" t="str">
        <f t="shared" si="67"/>
        <v>#REF!</v>
      </c>
      <c r="K299" s="33">
        <v>6.1604394E7</v>
      </c>
      <c r="L299" s="35" t="str">
        <f t="shared" si="68"/>
        <v>#REF!</v>
      </c>
      <c r="M299" s="36" t="str">
        <f t="shared" si="69"/>
        <v>#REF!</v>
      </c>
      <c r="N299" s="37" t="s">
        <v>491</v>
      </c>
      <c r="O299" s="28" t="s">
        <v>492</v>
      </c>
      <c r="P299" s="37">
        <v>41967.0</v>
      </c>
    </row>
    <row r="300" ht="15.75" customHeight="1">
      <c r="A300" s="28" t="s">
        <v>159</v>
      </c>
      <c r="B300" s="31" t="s">
        <v>46</v>
      </c>
      <c r="C300" s="30" t="s">
        <v>47</v>
      </c>
      <c r="D300" s="32">
        <v>84030.76</v>
      </c>
      <c r="E300" s="31">
        <v>0.0</v>
      </c>
      <c r="F300" s="33"/>
      <c r="G300" s="34">
        <v>84031.0</v>
      </c>
      <c r="H300" s="30">
        <v>0.0</v>
      </c>
      <c r="I300" s="38"/>
      <c r="J300" s="28"/>
      <c r="K300" s="33"/>
      <c r="L300" s="35"/>
      <c r="M300" s="36"/>
      <c r="N300" s="37"/>
      <c r="O300" s="28"/>
      <c r="P300" s="37"/>
    </row>
    <row r="301" ht="15.75" customHeight="1">
      <c r="A301" s="28" t="s">
        <v>159</v>
      </c>
      <c r="B301" s="31" t="s">
        <v>22</v>
      </c>
      <c r="C301" s="30" t="s">
        <v>23</v>
      </c>
      <c r="D301" s="32">
        <v>14900.47</v>
      </c>
      <c r="E301" s="31">
        <v>0.0</v>
      </c>
      <c r="F301" s="33"/>
      <c r="G301" s="34">
        <v>14900.0</v>
      </c>
      <c r="H301" s="30">
        <v>0.0</v>
      </c>
      <c r="I301" s="38"/>
      <c r="J301" s="28"/>
      <c r="K301" s="33"/>
      <c r="L301" s="35"/>
      <c r="M301" s="36"/>
      <c r="N301" s="37"/>
      <c r="O301" s="28"/>
      <c r="P301" s="37"/>
    </row>
    <row r="302" ht="15.75" customHeight="1">
      <c r="A302" s="28" t="s">
        <v>159</v>
      </c>
      <c r="B302" s="31" t="s">
        <v>24</v>
      </c>
      <c r="C302" s="30" t="s">
        <v>25</v>
      </c>
      <c r="D302" s="32">
        <v>100287.01</v>
      </c>
      <c r="E302" s="31">
        <v>0.0</v>
      </c>
      <c r="F302" s="33">
        <v>100287.0</v>
      </c>
      <c r="G302" s="34"/>
      <c r="H302" s="30">
        <v>100287.0</v>
      </c>
      <c r="I302" s="38"/>
      <c r="J302" s="28"/>
      <c r="K302" s="33"/>
      <c r="L302" s="35"/>
      <c r="M302" s="36"/>
      <c r="N302" s="37"/>
      <c r="O302" s="28"/>
      <c r="P302" s="37"/>
    </row>
    <row r="303" ht="15.75" customHeight="1">
      <c r="A303" s="28" t="s">
        <v>159</v>
      </c>
      <c r="B303" s="31" t="s">
        <v>30</v>
      </c>
      <c r="C303" s="30" t="s">
        <v>31</v>
      </c>
      <c r="D303" s="32">
        <v>150309.33</v>
      </c>
      <c r="E303" s="31">
        <v>0.0</v>
      </c>
      <c r="F303" s="33">
        <v>150309.0</v>
      </c>
      <c r="G303" s="34"/>
      <c r="H303" s="30">
        <v>150309.0</v>
      </c>
      <c r="I303" s="38"/>
      <c r="J303" s="28"/>
      <c r="K303" s="33"/>
      <c r="L303" s="35"/>
      <c r="M303" s="36"/>
      <c r="N303" s="37"/>
      <c r="O303" s="28"/>
      <c r="P303" s="37"/>
    </row>
    <row r="304" ht="15.75" customHeight="1">
      <c r="A304" s="28" t="s">
        <v>159</v>
      </c>
      <c r="B304" s="31" t="s">
        <v>32</v>
      </c>
      <c r="C304" s="30" t="s">
        <v>33</v>
      </c>
      <c r="D304" s="32">
        <v>113011.53</v>
      </c>
      <c r="E304" s="31">
        <v>0.0</v>
      </c>
      <c r="F304" s="33">
        <v>113012.0</v>
      </c>
      <c r="G304" s="34"/>
      <c r="H304" s="30">
        <v>113012.0</v>
      </c>
      <c r="I304" s="38"/>
      <c r="J304" s="28"/>
      <c r="K304" s="33"/>
      <c r="L304" s="35"/>
      <c r="M304" s="36"/>
      <c r="N304" s="37"/>
      <c r="O304" s="28"/>
      <c r="P304" s="37"/>
    </row>
    <row r="305" ht="15.75" customHeight="1">
      <c r="A305" s="28" t="s">
        <v>159</v>
      </c>
      <c r="B305" s="31" t="s">
        <v>34</v>
      </c>
      <c r="C305" s="30" t="s">
        <v>35</v>
      </c>
      <c r="D305" s="32">
        <v>132509.36</v>
      </c>
      <c r="E305" s="31">
        <v>0.0</v>
      </c>
      <c r="F305" s="33">
        <v>132509.0</v>
      </c>
      <c r="G305" s="34"/>
      <c r="H305" s="30">
        <v>132509.0</v>
      </c>
      <c r="I305" s="38"/>
      <c r="J305" s="28"/>
      <c r="K305" s="33"/>
      <c r="L305" s="35"/>
      <c r="M305" s="36"/>
      <c r="N305" s="37"/>
      <c r="O305" s="28"/>
      <c r="P305" s="37"/>
    </row>
    <row r="306" ht="15.75" customHeight="1">
      <c r="A306" s="28" t="s">
        <v>159</v>
      </c>
      <c r="B306" s="31" t="s">
        <v>42</v>
      </c>
      <c r="C306" s="30" t="s">
        <v>43</v>
      </c>
      <c r="D306" s="32">
        <v>212907.46</v>
      </c>
      <c r="E306" s="31">
        <v>0.0</v>
      </c>
      <c r="F306" s="33">
        <v>212907.0</v>
      </c>
      <c r="G306" s="34"/>
      <c r="H306" s="30">
        <v>212907.0</v>
      </c>
      <c r="I306" s="38"/>
      <c r="J306" s="28"/>
      <c r="K306" s="33"/>
      <c r="L306" s="35"/>
      <c r="M306" s="36"/>
      <c r="N306" s="37"/>
      <c r="O306" s="28"/>
      <c r="P306" s="37"/>
    </row>
    <row r="307" ht="15.75" customHeight="1">
      <c r="A307" s="28" t="s">
        <v>161</v>
      </c>
      <c r="B307" s="31" t="s">
        <v>20</v>
      </c>
      <c r="C307" s="30" t="s">
        <v>21</v>
      </c>
      <c r="D307" s="32">
        <v>4.635792434E7</v>
      </c>
      <c r="E307" s="31">
        <v>0.0</v>
      </c>
      <c r="F307" s="33">
        <v>4.6357924E7</v>
      </c>
      <c r="G307" s="34"/>
      <c r="H307" s="30">
        <v>4.6357924E7</v>
      </c>
      <c r="I307" s="38">
        <v>8.90980066E8</v>
      </c>
      <c r="J307" s="28" t="str">
        <f>VLOOKUP(I307,'[2]IPS CTA BANCARIA (2)'!$B$2:$H$170,2,0)</f>
        <v>#REF!</v>
      </c>
      <c r="K307" s="33">
        <v>4.4752065E7</v>
      </c>
      <c r="L307" s="35" t="str">
        <f>VLOOKUP(I307,'[2]IPS CTA BANCARIA (2)'!$B$2:$H$170,4,0)</f>
        <v>#REF!</v>
      </c>
      <c r="M307" s="36" t="str">
        <f>VLOOKUP(I307,'[2]IPS CTA BANCARIA (2)'!$B$2:$H$170,5,0)</f>
        <v>#REF!</v>
      </c>
      <c r="N307" s="37" t="s">
        <v>493</v>
      </c>
      <c r="O307" s="28" t="s">
        <v>494</v>
      </c>
      <c r="P307" s="37">
        <v>41967.0</v>
      </c>
    </row>
    <row r="308" ht="15.75" customHeight="1">
      <c r="A308" s="28" t="s">
        <v>161</v>
      </c>
      <c r="B308" s="31" t="s">
        <v>32</v>
      </c>
      <c r="C308" s="30" t="s">
        <v>33</v>
      </c>
      <c r="D308" s="32">
        <v>451852.12</v>
      </c>
      <c r="E308" s="31">
        <v>0.0</v>
      </c>
      <c r="F308" s="33">
        <v>451852.0</v>
      </c>
      <c r="G308" s="34"/>
      <c r="H308" s="30">
        <v>451852.0</v>
      </c>
      <c r="I308" s="38"/>
      <c r="J308" s="28"/>
      <c r="K308" s="33"/>
      <c r="L308" s="35"/>
      <c r="M308" s="36"/>
      <c r="N308" s="37"/>
      <c r="O308" s="28"/>
      <c r="P308" s="37"/>
    </row>
    <row r="309" ht="15.75" customHeight="1">
      <c r="A309" s="28" t="s">
        <v>161</v>
      </c>
      <c r="B309" s="31" t="s">
        <v>34</v>
      </c>
      <c r="C309" s="30" t="s">
        <v>35</v>
      </c>
      <c r="D309" s="32">
        <v>37283.0</v>
      </c>
      <c r="E309" s="31">
        <v>0.0</v>
      </c>
      <c r="F309" s="33"/>
      <c r="G309" s="34">
        <v>37283.0</v>
      </c>
      <c r="H309" s="30">
        <v>0.0</v>
      </c>
      <c r="I309" s="38"/>
      <c r="J309" s="28"/>
      <c r="K309" s="33"/>
      <c r="L309" s="35"/>
      <c r="M309" s="36"/>
      <c r="N309" s="37"/>
      <c r="O309" s="28"/>
      <c r="P309" s="37"/>
    </row>
    <row r="310" ht="15.75" customHeight="1">
      <c r="A310" s="28" t="s">
        <v>161</v>
      </c>
      <c r="B310" s="31" t="s">
        <v>42</v>
      </c>
      <c r="C310" s="30" t="s">
        <v>43</v>
      </c>
      <c r="D310" s="32">
        <v>36575.54</v>
      </c>
      <c r="E310" s="31">
        <v>0.0</v>
      </c>
      <c r="F310" s="33"/>
      <c r="G310" s="34">
        <v>36576.0</v>
      </c>
      <c r="H310" s="30">
        <v>0.0</v>
      </c>
      <c r="I310" s="38"/>
      <c r="J310" s="28"/>
      <c r="K310" s="33"/>
      <c r="L310" s="35"/>
      <c r="M310" s="36"/>
      <c r="N310" s="37"/>
      <c r="O310" s="28"/>
      <c r="P310" s="37"/>
    </row>
    <row r="311" ht="15.75" customHeight="1">
      <c r="A311" s="28" t="s">
        <v>163</v>
      </c>
      <c r="B311" s="31" t="s">
        <v>20</v>
      </c>
      <c r="C311" s="30" t="s">
        <v>21</v>
      </c>
      <c r="D311" s="32">
        <v>737969.48</v>
      </c>
      <c r="E311" s="31">
        <v>0.0</v>
      </c>
      <c r="F311" s="33">
        <v>737969.0</v>
      </c>
      <c r="G311" s="34"/>
      <c r="H311" s="30">
        <v>737969.0</v>
      </c>
      <c r="I311" s="38">
        <v>8.90982264E8</v>
      </c>
      <c r="J311" s="28" t="str">
        <f>VLOOKUP(I311,'[2]IPS CTA BANCARIA (2)'!$B$2:$H$170,2,0)</f>
        <v>#REF!</v>
      </c>
      <c r="K311" s="33">
        <v>687028.0</v>
      </c>
      <c r="L311" s="35" t="str">
        <f>VLOOKUP(I311,'[2]IPS CTA BANCARIA (2)'!$B$2:$H$170,4,0)</f>
        <v>#REF!</v>
      </c>
      <c r="M311" s="36" t="str">
        <f>VLOOKUP(I311,'[2]IPS CTA BANCARIA (2)'!$B$2:$H$170,5,0)</f>
        <v>#REF!</v>
      </c>
      <c r="N311" s="37" t="s">
        <v>495</v>
      </c>
      <c r="O311" s="28" t="s">
        <v>496</v>
      </c>
      <c r="P311" s="37">
        <v>41967.0</v>
      </c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</row>
    <row r="312" ht="15.75" customHeight="1">
      <c r="A312" s="28" t="s">
        <v>163</v>
      </c>
      <c r="B312" s="31" t="s">
        <v>32</v>
      </c>
      <c r="C312" s="30" t="s">
        <v>33</v>
      </c>
      <c r="D312" s="32">
        <v>4826.22</v>
      </c>
      <c r="E312" s="31">
        <v>0.0</v>
      </c>
      <c r="F312" s="33"/>
      <c r="G312" s="34">
        <v>4826.0</v>
      </c>
      <c r="H312" s="30">
        <v>0.0</v>
      </c>
      <c r="I312" s="38"/>
      <c r="J312" s="28"/>
      <c r="K312" s="33"/>
      <c r="L312" s="35"/>
      <c r="M312" s="36"/>
      <c r="N312" s="37"/>
      <c r="O312" s="28"/>
      <c r="P312" s="37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</row>
    <row r="313" ht="15.75" customHeight="1">
      <c r="A313" s="28" t="s">
        <v>163</v>
      </c>
      <c r="B313" s="31" t="s">
        <v>36</v>
      </c>
      <c r="C313" s="30" t="s">
        <v>37</v>
      </c>
      <c r="D313" s="32">
        <v>121.72</v>
      </c>
      <c r="E313" s="31">
        <v>0.0</v>
      </c>
      <c r="F313" s="33"/>
      <c r="G313" s="34">
        <v>122.0</v>
      </c>
      <c r="H313" s="30">
        <v>0.0</v>
      </c>
      <c r="I313" s="38"/>
      <c r="J313" s="28"/>
      <c r="K313" s="33"/>
      <c r="L313" s="35"/>
      <c r="M313" s="36"/>
      <c r="N313" s="37"/>
      <c r="O313" s="28"/>
      <c r="P313" s="37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</row>
    <row r="314" ht="15.75" customHeight="1">
      <c r="A314" s="28" t="s">
        <v>163</v>
      </c>
      <c r="B314" s="31" t="s">
        <v>42</v>
      </c>
      <c r="C314" s="30" t="s">
        <v>43</v>
      </c>
      <c r="D314" s="32">
        <v>2403.95</v>
      </c>
      <c r="E314" s="31">
        <v>0.0</v>
      </c>
      <c r="F314" s="33"/>
      <c r="G314" s="34">
        <v>2404.0</v>
      </c>
      <c r="H314" s="30">
        <v>0.0</v>
      </c>
      <c r="I314" s="38"/>
      <c r="J314" s="28"/>
      <c r="K314" s="33"/>
      <c r="L314" s="35"/>
      <c r="M314" s="36"/>
      <c r="N314" s="37"/>
      <c r="O314" s="28"/>
      <c r="P314" s="37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</row>
    <row r="315" ht="15.75" customHeight="1">
      <c r="A315" s="28" t="s">
        <v>163</v>
      </c>
      <c r="B315" s="31" t="s">
        <v>60</v>
      </c>
      <c r="C315" s="30" t="s">
        <v>61</v>
      </c>
      <c r="D315" s="32">
        <v>408061.63</v>
      </c>
      <c r="E315" s="31">
        <v>0.0</v>
      </c>
      <c r="F315" s="33">
        <v>408062.0</v>
      </c>
      <c r="G315" s="34"/>
      <c r="H315" s="30">
        <v>408062.0</v>
      </c>
      <c r="I315" s="38">
        <v>8.90904646E8</v>
      </c>
      <c r="J315" s="28" t="str">
        <f t="shared" ref="J315:J316" si="70">VLOOKUP(I315,'[2]IPS CTA BANCARIA (2)'!$B$2:$H$170,2,0)</f>
        <v>#REF!</v>
      </c>
      <c r="K315" s="33">
        <v>0.0</v>
      </c>
      <c r="L315" s="35" t="str">
        <f t="shared" ref="L315:L316" si="71">VLOOKUP(I315,'[2]IPS CTA BANCARIA (2)'!$B$2:$H$170,4,0)</f>
        <v>#REF!</v>
      </c>
      <c r="M315" s="36" t="str">
        <f t="shared" ref="M315:M316" si="72">VLOOKUP(I315,'[2]IPS CTA BANCARIA (2)'!$B$2:$H$170,5,0)</f>
        <v>#REF!</v>
      </c>
      <c r="N315" s="37" t="s">
        <v>497</v>
      </c>
      <c r="O315" s="28"/>
      <c r="P315" s="37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</row>
    <row r="316" ht="15.75" customHeight="1">
      <c r="A316" s="28" t="s">
        <v>165</v>
      </c>
      <c r="B316" s="31" t="s">
        <v>20</v>
      </c>
      <c r="C316" s="30" t="s">
        <v>21</v>
      </c>
      <c r="D316" s="32">
        <v>4633630.53</v>
      </c>
      <c r="E316" s="31">
        <v>0.0</v>
      </c>
      <c r="F316" s="33">
        <v>4633631.0</v>
      </c>
      <c r="G316" s="34"/>
      <c r="H316" s="30">
        <v>4633631.0</v>
      </c>
      <c r="I316" s="38">
        <v>8.90982264E8</v>
      </c>
      <c r="J316" s="28" t="str">
        <f t="shared" si="70"/>
        <v>#REF!</v>
      </c>
      <c r="K316" s="33">
        <v>4633631.0</v>
      </c>
      <c r="L316" s="35" t="str">
        <f t="shared" si="71"/>
        <v>#REF!</v>
      </c>
      <c r="M316" s="36" t="str">
        <f t="shared" si="72"/>
        <v>#REF!</v>
      </c>
      <c r="N316" s="37" t="s">
        <v>498</v>
      </c>
      <c r="O316" s="28" t="s">
        <v>499</v>
      </c>
      <c r="P316" s="37">
        <v>41967.0</v>
      </c>
    </row>
    <row r="317" ht="15.75" customHeight="1">
      <c r="A317" s="28" t="s">
        <v>165</v>
      </c>
      <c r="B317" s="31" t="s">
        <v>46</v>
      </c>
      <c r="C317" s="30" t="s">
        <v>47</v>
      </c>
      <c r="D317" s="32">
        <v>1716560.2</v>
      </c>
      <c r="E317" s="31">
        <v>0.0</v>
      </c>
      <c r="F317" s="33">
        <v>1716560.0</v>
      </c>
      <c r="G317" s="34"/>
      <c r="H317" s="30">
        <v>1716560.0</v>
      </c>
      <c r="I317" s="38"/>
      <c r="J317" s="28"/>
      <c r="K317" s="33"/>
      <c r="L317" s="35"/>
      <c r="M317" s="36"/>
      <c r="N317" s="37"/>
      <c r="O317" s="28"/>
      <c r="P317" s="37"/>
    </row>
    <row r="318" ht="15.75" customHeight="1">
      <c r="A318" s="28" t="s">
        <v>165</v>
      </c>
      <c r="B318" s="31" t="s">
        <v>32</v>
      </c>
      <c r="C318" s="30" t="s">
        <v>33</v>
      </c>
      <c r="D318" s="32">
        <v>69386.36</v>
      </c>
      <c r="E318" s="31">
        <v>0.0</v>
      </c>
      <c r="F318" s="33"/>
      <c r="G318" s="34">
        <v>69386.0</v>
      </c>
      <c r="H318" s="30">
        <v>0.0</v>
      </c>
      <c r="I318" s="38"/>
      <c r="J318" s="28"/>
      <c r="K318" s="33"/>
      <c r="L318" s="35"/>
      <c r="M318" s="36"/>
      <c r="N318" s="37"/>
      <c r="O318" s="28"/>
      <c r="P318" s="37"/>
    </row>
    <row r="319" ht="15.75" customHeight="1">
      <c r="A319" s="28" t="s">
        <v>165</v>
      </c>
      <c r="B319" s="31" t="s">
        <v>42</v>
      </c>
      <c r="C319" s="30" t="s">
        <v>43</v>
      </c>
      <c r="D319" s="32">
        <v>15741.91</v>
      </c>
      <c r="E319" s="31">
        <v>0.0</v>
      </c>
      <c r="F319" s="33"/>
      <c r="G319" s="34">
        <v>15742.0</v>
      </c>
      <c r="H319" s="30">
        <v>0.0</v>
      </c>
      <c r="I319" s="38"/>
      <c r="J319" s="28"/>
      <c r="K319" s="33"/>
      <c r="L319" s="35"/>
      <c r="M319" s="36"/>
      <c r="N319" s="37"/>
      <c r="O319" s="28"/>
      <c r="P319" s="37"/>
    </row>
    <row r="320" ht="15.75" customHeight="1">
      <c r="A320" s="28" t="s">
        <v>167</v>
      </c>
      <c r="B320" s="31" t="s">
        <v>20</v>
      </c>
      <c r="C320" s="30" t="s">
        <v>21</v>
      </c>
      <c r="D320" s="32">
        <v>8303555.89</v>
      </c>
      <c r="E320" s="31">
        <v>0.0</v>
      </c>
      <c r="F320" s="33">
        <v>8303556.0</v>
      </c>
      <c r="G320" s="34"/>
      <c r="H320" s="30">
        <v>8303556.0</v>
      </c>
      <c r="I320" s="38">
        <v>8.90982264E8</v>
      </c>
      <c r="J320" s="28" t="str">
        <f>VLOOKUP(I320,'[2]IPS CTA BANCARIA (2)'!$B$2:$H$170,2,0)</f>
        <v>#REF!</v>
      </c>
      <c r="K320" s="33">
        <v>8303556.0</v>
      </c>
      <c r="L320" s="35" t="str">
        <f>VLOOKUP(I320,'[2]IPS CTA BANCARIA (2)'!$B$2:$H$170,4,0)</f>
        <v>#REF!</v>
      </c>
      <c r="M320" s="36" t="str">
        <f>VLOOKUP(I320,'[2]IPS CTA BANCARIA (2)'!$B$2:$H$170,5,0)</f>
        <v>#REF!</v>
      </c>
      <c r="N320" s="37" t="s">
        <v>500</v>
      </c>
      <c r="O320" s="28" t="s">
        <v>501</v>
      </c>
      <c r="P320" s="37">
        <v>41967.0</v>
      </c>
    </row>
    <row r="321" ht="15.75" customHeight="1">
      <c r="A321" s="28" t="s">
        <v>167</v>
      </c>
      <c r="B321" s="31" t="s">
        <v>46</v>
      </c>
      <c r="C321" s="30" t="s">
        <v>47</v>
      </c>
      <c r="D321" s="32">
        <v>1533364.31</v>
      </c>
      <c r="E321" s="31">
        <v>0.0</v>
      </c>
      <c r="F321" s="33">
        <v>1533364.0</v>
      </c>
      <c r="G321" s="34"/>
      <c r="H321" s="30">
        <v>1533364.0</v>
      </c>
      <c r="I321" s="38"/>
      <c r="J321" s="28"/>
      <c r="K321" s="33"/>
      <c r="L321" s="35"/>
      <c r="M321" s="36"/>
      <c r="N321" s="37"/>
      <c r="O321" s="28"/>
      <c r="P321" s="37"/>
    </row>
    <row r="322" ht="15.75" customHeight="1">
      <c r="A322" s="28" t="s">
        <v>167</v>
      </c>
      <c r="B322" s="31" t="s">
        <v>30</v>
      </c>
      <c r="C322" s="30" t="s">
        <v>31</v>
      </c>
      <c r="D322" s="32">
        <v>6837.41</v>
      </c>
      <c r="E322" s="31">
        <v>0.0</v>
      </c>
      <c r="F322" s="33"/>
      <c r="G322" s="34">
        <v>6837.0</v>
      </c>
      <c r="H322" s="30">
        <v>0.0</v>
      </c>
      <c r="I322" s="38"/>
      <c r="J322" s="28"/>
      <c r="K322" s="33"/>
      <c r="L322" s="35"/>
      <c r="M322" s="36"/>
      <c r="N322" s="37"/>
      <c r="O322" s="28"/>
      <c r="P322" s="37"/>
    </row>
    <row r="323" ht="15.75" customHeight="1">
      <c r="A323" s="28" t="s">
        <v>167</v>
      </c>
      <c r="B323" s="31" t="s">
        <v>32</v>
      </c>
      <c r="C323" s="30" t="s">
        <v>33</v>
      </c>
      <c r="D323" s="32">
        <v>7823.85</v>
      </c>
      <c r="E323" s="31">
        <v>0.0</v>
      </c>
      <c r="F323" s="33"/>
      <c r="G323" s="34">
        <v>7824.0</v>
      </c>
      <c r="H323" s="30">
        <v>0.0</v>
      </c>
      <c r="I323" s="38"/>
      <c r="J323" s="28"/>
      <c r="K323" s="33"/>
      <c r="L323" s="35"/>
      <c r="M323" s="36"/>
      <c r="N323" s="37"/>
      <c r="O323" s="28"/>
      <c r="P323" s="37"/>
    </row>
    <row r="324" ht="15.75" customHeight="1">
      <c r="A324" s="28" t="s">
        <v>167</v>
      </c>
      <c r="B324" s="31" t="s">
        <v>34</v>
      </c>
      <c r="C324" s="30" t="s">
        <v>35</v>
      </c>
      <c r="D324" s="32">
        <v>35283.34</v>
      </c>
      <c r="E324" s="31">
        <v>0.0</v>
      </c>
      <c r="F324" s="33"/>
      <c r="G324" s="34">
        <v>35283.0</v>
      </c>
      <c r="H324" s="30">
        <v>0.0</v>
      </c>
      <c r="I324" s="38"/>
      <c r="J324" s="28"/>
      <c r="K324" s="33"/>
      <c r="L324" s="35"/>
      <c r="M324" s="36"/>
      <c r="N324" s="37"/>
      <c r="O324" s="28"/>
      <c r="P324" s="37"/>
    </row>
    <row r="325" ht="15.75" customHeight="1">
      <c r="A325" s="28" t="s">
        <v>167</v>
      </c>
      <c r="B325" s="31" t="s">
        <v>42</v>
      </c>
      <c r="C325" s="30" t="s">
        <v>43</v>
      </c>
      <c r="D325" s="32">
        <v>29762.2</v>
      </c>
      <c r="E325" s="31">
        <v>0.0</v>
      </c>
      <c r="F325" s="33"/>
      <c r="G325" s="34">
        <v>29762.0</v>
      </c>
      <c r="H325" s="30">
        <v>0.0</v>
      </c>
      <c r="I325" s="38"/>
      <c r="J325" s="28"/>
      <c r="K325" s="33"/>
      <c r="L325" s="35"/>
      <c r="M325" s="36"/>
      <c r="N325" s="37"/>
      <c r="O325" s="28"/>
      <c r="P325" s="37"/>
    </row>
    <row r="326" ht="15.75" customHeight="1">
      <c r="A326" s="28" t="s">
        <v>167</v>
      </c>
      <c r="B326" s="31" t="s">
        <v>60</v>
      </c>
      <c r="C326" s="30" t="s">
        <v>61</v>
      </c>
      <c r="D326" s="32">
        <v>0.0</v>
      </c>
      <c r="E326" s="31">
        <v>0.0</v>
      </c>
      <c r="F326" s="33">
        <v>0.0</v>
      </c>
      <c r="G326" s="34"/>
      <c r="H326" s="30">
        <v>0.0</v>
      </c>
      <c r="I326" s="38"/>
      <c r="J326" s="28"/>
      <c r="K326" s="33"/>
      <c r="L326" s="35"/>
      <c r="M326" s="36"/>
      <c r="N326" s="37"/>
      <c r="O326" s="28"/>
      <c r="P326" s="37"/>
    </row>
    <row r="327" ht="15.75" customHeight="1">
      <c r="A327" s="28" t="s">
        <v>169</v>
      </c>
      <c r="B327" s="31" t="s">
        <v>20</v>
      </c>
      <c r="C327" s="30" t="s">
        <v>21</v>
      </c>
      <c r="D327" s="32">
        <v>0.0</v>
      </c>
      <c r="E327" s="31">
        <v>0.0</v>
      </c>
      <c r="F327" s="33">
        <v>0.0</v>
      </c>
      <c r="G327" s="34"/>
      <c r="H327" s="30">
        <v>0.0</v>
      </c>
      <c r="I327" s="38"/>
      <c r="J327" s="28"/>
      <c r="K327" s="33"/>
      <c r="L327" s="35"/>
      <c r="M327" s="36"/>
      <c r="N327" s="37"/>
      <c r="O327" s="28"/>
      <c r="P327" s="37"/>
    </row>
    <row r="328" ht="15.75" customHeight="1">
      <c r="A328" s="28" t="s">
        <v>169</v>
      </c>
      <c r="B328" s="31" t="s">
        <v>32</v>
      </c>
      <c r="C328" s="30" t="s">
        <v>33</v>
      </c>
      <c r="D328" s="32">
        <v>0.0</v>
      </c>
      <c r="E328" s="31">
        <v>0.0</v>
      </c>
      <c r="F328" s="33">
        <v>0.0</v>
      </c>
      <c r="G328" s="34"/>
      <c r="H328" s="30">
        <v>0.0</v>
      </c>
      <c r="I328" s="38"/>
      <c r="J328" s="28"/>
      <c r="K328" s="33"/>
      <c r="L328" s="35"/>
      <c r="M328" s="36"/>
      <c r="N328" s="37"/>
      <c r="O328" s="28"/>
      <c r="P328" s="37"/>
    </row>
    <row r="329" ht="15.75" customHeight="1">
      <c r="A329" s="28" t="s">
        <v>169</v>
      </c>
      <c r="B329" s="31" t="s">
        <v>42</v>
      </c>
      <c r="C329" s="30" t="s">
        <v>43</v>
      </c>
      <c r="D329" s="32">
        <v>0.0</v>
      </c>
      <c r="E329" s="31">
        <v>0.0</v>
      </c>
      <c r="F329" s="33">
        <v>0.0</v>
      </c>
      <c r="G329" s="34"/>
      <c r="H329" s="30">
        <v>0.0</v>
      </c>
      <c r="I329" s="38"/>
      <c r="J329" s="28"/>
      <c r="K329" s="33"/>
      <c r="L329" s="35"/>
      <c r="M329" s="36"/>
      <c r="N329" s="37"/>
      <c r="O329" s="28"/>
      <c r="P329" s="37"/>
    </row>
    <row r="330" ht="15.75" customHeight="1">
      <c r="A330" s="28" t="s">
        <v>171</v>
      </c>
      <c r="B330" s="31" t="s">
        <v>20</v>
      </c>
      <c r="C330" s="30" t="s">
        <v>21</v>
      </c>
      <c r="D330" s="32">
        <v>2.176311876E7</v>
      </c>
      <c r="E330" s="31">
        <v>0.0</v>
      </c>
      <c r="F330" s="33">
        <v>2.1763119E7</v>
      </c>
      <c r="G330" s="34"/>
      <c r="H330" s="30">
        <v>2.1763119E7</v>
      </c>
      <c r="I330" s="38">
        <v>8.90907254E8</v>
      </c>
      <c r="J330" s="28" t="str">
        <f>VLOOKUP(I330,'[2]IPS CTA BANCARIA (2)'!$B$2:$H$170,2,0)</f>
        <v>#REF!</v>
      </c>
      <c r="K330" s="33">
        <v>2.1763119E7</v>
      </c>
      <c r="L330" s="35" t="str">
        <f>VLOOKUP(I330,'[2]IPS CTA BANCARIA (2)'!$B$2:$H$170,4,0)</f>
        <v>#REF!</v>
      </c>
      <c r="M330" s="36" t="str">
        <f>VLOOKUP(I330,'[2]IPS CTA BANCARIA (2)'!$B$2:$H$170,5,0)</f>
        <v>#REF!</v>
      </c>
      <c r="N330" s="37" t="s">
        <v>502</v>
      </c>
      <c r="O330" s="28" t="s">
        <v>503</v>
      </c>
      <c r="P330" s="37">
        <v>41967.0</v>
      </c>
    </row>
    <row r="331" ht="15.75" customHeight="1">
      <c r="A331" s="28" t="s">
        <v>171</v>
      </c>
      <c r="B331" s="31" t="s">
        <v>46</v>
      </c>
      <c r="C331" s="30" t="s">
        <v>47</v>
      </c>
      <c r="D331" s="32">
        <v>7381917.56</v>
      </c>
      <c r="E331" s="31">
        <v>0.0</v>
      </c>
      <c r="F331" s="33">
        <v>7381918.0</v>
      </c>
      <c r="G331" s="34"/>
      <c r="H331" s="30">
        <v>7381918.0</v>
      </c>
      <c r="I331" s="38"/>
      <c r="J331" s="28"/>
      <c r="K331" s="33"/>
      <c r="L331" s="35"/>
      <c r="M331" s="36"/>
      <c r="N331" s="37"/>
      <c r="O331" s="28"/>
      <c r="P331" s="37"/>
    </row>
    <row r="332" ht="15.75" customHeight="1">
      <c r="A332" s="28" t="s">
        <v>171</v>
      </c>
      <c r="B332" s="31" t="s">
        <v>32</v>
      </c>
      <c r="C332" s="30" t="s">
        <v>33</v>
      </c>
      <c r="D332" s="32">
        <v>56240.18</v>
      </c>
      <c r="E332" s="31">
        <v>0.0</v>
      </c>
      <c r="F332" s="33"/>
      <c r="G332" s="34">
        <v>56240.0</v>
      </c>
      <c r="H332" s="30">
        <v>0.0</v>
      </c>
      <c r="I332" s="38"/>
      <c r="J332" s="28"/>
      <c r="K332" s="33"/>
      <c r="L332" s="35"/>
      <c r="M332" s="36"/>
      <c r="N332" s="37"/>
      <c r="O332" s="28"/>
      <c r="P332" s="37"/>
    </row>
    <row r="333" ht="15.75" customHeight="1">
      <c r="A333" s="28" t="s">
        <v>171</v>
      </c>
      <c r="B333" s="31" t="s">
        <v>42</v>
      </c>
      <c r="C333" s="30" t="s">
        <v>43</v>
      </c>
      <c r="D333" s="32">
        <v>10911.5</v>
      </c>
      <c r="E333" s="31">
        <v>0.0</v>
      </c>
      <c r="F333" s="33"/>
      <c r="G333" s="34">
        <v>10912.0</v>
      </c>
      <c r="H333" s="30">
        <v>0.0</v>
      </c>
      <c r="I333" s="38"/>
      <c r="J333" s="28"/>
      <c r="K333" s="33"/>
      <c r="L333" s="35"/>
      <c r="M333" s="36"/>
      <c r="N333" s="37"/>
      <c r="O333" s="28"/>
      <c r="P333" s="37"/>
    </row>
    <row r="334" ht="15.75" customHeight="1">
      <c r="A334" s="28" t="s">
        <v>171</v>
      </c>
      <c r="B334" s="31" t="s">
        <v>82</v>
      </c>
      <c r="C334" s="30" t="s">
        <v>83</v>
      </c>
      <c r="D334" s="32">
        <v>0.0</v>
      </c>
      <c r="E334" s="31">
        <v>0.0</v>
      </c>
      <c r="F334" s="33">
        <v>0.0</v>
      </c>
      <c r="G334" s="34"/>
      <c r="H334" s="30">
        <v>0.0</v>
      </c>
      <c r="I334" s="38"/>
      <c r="J334" s="28"/>
      <c r="K334" s="33"/>
      <c r="L334" s="35"/>
      <c r="M334" s="36"/>
      <c r="N334" s="37"/>
      <c r="O334" s="28"/>
      <c r="P334" s="37"/>
    </row>
    <row r="335" ht="15.75" customHeight="1">
      <c r="A335" s="28" t="s">
        <v>173</v>
      </c>
      <c r="B335" s="31" t="s">
        <v>20</v>
      </c>
      <c r="C335" s="30" t="s">
        <v>21</v>
      </c>
      <c r="D335" s="32">
        <v>1143838.66</v>
      </c>
      <c r="E335" s="31">
        <v>0.0</v>
      </c>
      <c r="F335" s="33">
        <v>1143839.0</v>
      </c>
      <c r="G335" s="34"/>
      <c r="H335" s="30">
        <v>1143839.0</v>
      </c>
      <c r="I335" s="38">
        <v>8.90982264E8</v>
      </c>
      <c r="J335" s="28" t="str">
        <f>VLOOKUP(I335,'[2]IPS CTA BANCARIA (2)'!$B$2:$H$170,2,0)</f>
        <v>#REF!</v>
      </c>
      <c r="K335" s="33">
        <v>1143839.0</v>
      </c>
      <c r="L335" s="35" t="str">
        <f>VLOOKUP(I335,'[2]IPS CTA BANCARIA (2)'!$B$2:$H$170,4,0)</f>
        <v>#REF!</v>
      </c>
      <c r="M335" s="36" t="str">
        <f>VLOOKUP(I335,'[2]IPS CTA BANCARIA (2)'!$B$2:$H$170,5,0)</f>
        <v>#REF!</v>
      </c>
      <c r="N335" s="37" t="s">
        <v>504</v>
      </c>
      <c r="O335" s="28" t="s">
        <v>505</v>
      </c>
      <c r="P335" s="37">
        <v>41967.0</v>
      </c>
    </row>
    <row r="336" ht="15.75" customHeight="1">
      <c r="A336" s="28" t="s">
        <v>173</v>
      </c>
      <c r="B336" s="31" t="s">
        <v>32</v>
      </c>
      <c r="C336" s="30" t="s">
        <v>33</v>
      </c>
      <c r="D336" s="32">
        <v>23809.12</v>
      </c>
      <c r="E336" s="31">
        <v>0.0</v>
      </c>
      <c r="F336" s="33"/>
      <c r="G336" s="34">
        <v>23809.0</v>
      </c>
      <c r="H336" s="30">
        <v>0.0</v>
      </c>
      <c r="I336" s="38"/>
      <c r="J336" s="28"/>
      <c r="K336" s="33"/>
      <c r="L336" s="35"/>
      <c r="M336" s="36"/>
      <c r="N336" s="37"/>
      <c r="O336" s="28"/>
      <c r="P336" s="37"/>
    </row>
    <row r="337" ht="15.75" customHeight="1">
      <c r="A337" s="28" t="s">
        <v>173</v>
      </c>
      <c r="B337" s="31" t="s">
        <v>34</v>
      </c>
      <c r="C337" s="30" t="s">
        <v>35</v>
      </c>
      <c r="D337" s="32">
        <v>2589.85</v>
      </c>
      <c r="E337" s="31">
        <v>0.0</v>
      </c>
      <c r="F337" s="33"/>
      <c r="G337" s="34">
        <v>2590.0</v>
      </c>
      <c r="H337" s="30">
        <v>0.0</v>
      </c>
      <c r="I337" s="38"/>
      <c r="J337" s="28"/>
      <c r="K337" s="33"/>
      <c r="L337" s="35"/>
      <c r="M337" s="36"/>
      <c r="N337" s="37"/>
      <c r="O337" s="28"/>
      <c r="P337" s="37"/>
    </row>
    <row r="338" ht="15.75" customHeight="1">
      <c r="A338" s="28" t="s">
        <v>173</v>
      </c>
      <c r="B338" s="31" t="s">
        <v>42</v>
      </c>
      <c r="C338" s="30" t="s">
        <v>43</v>
      </c>
      <c r="D338" s="32">
        <v>76164.49</v>
      </c>
      <c r="E338" s="31">
        <v>0.0</v>
      </c>
      <c r="F338" s="33"/>
      <c r="G338" s="34">
        <v>76164.0</v>
      </c>
      <c r="H338" s="30">
        <v>0.0</v>
      </c>
      <c r="I338" s="38"/>
      <c r="J338" s="28"/>
      <c r="K338" s="33"/>
      <c r="L338" s="35"/>
      <c r="M338" s="36"/>
      <c r="N338" s="37"/>
      <c r="O338" s="28"/>
      <c r="P338" s="37"/>
    </row>
    <row r="339" ht="15.75" customHeight="1">
      <c r="A339" s="28" t="s">
        <v>173</v>
      </c>
      <c r="B339" s="31" t="s">
        <v>48</v>
      </c>
      <c r="C339" s="30" t="s">
        <v>49</v>
      </c>
      <c r="D339" s="32">
        <v>8237557.88</v>
      </c>
      <c r="E339" s="31">
        <v>0.0</v>
      </c>
      <c r="F339" s="33">
        <v>8237558.0</v>
      </c>
      <c r="G339" s="34"/>
      <c r="H339" s="30">
        <v>8237558.0</v>
      </c>
      <c r="I339" s="38">
        <v>8.00068653E8</v>
      </c>
      <c r="J339" s="28" t="str">
        <f t="shared" ref="J339:J340" si="73">VLOOKUP(I339,'[2]IPS CTA BANCARIA (2)'!$B$2:$H$170,2,0)</f>
        <v>#REF!</v>
      </c>
      <c r="K339" s="33">
        <v>8011397.0</v>
      </c>
      <c r="L339" s="35" t="str">
        <f t="shared" ref="L339:L340" si="74">VLOOKUP(I339,'[2]IPS CTA BANCARIA (2)'!$B$2:$H$170,4,0)</f>
        <v>#REF!</v>
      </c>
      <c r="M339" s="36" t="str">
        <f t="shared" ref="M339:M340" si="75">VLOOKUP(I339,'[2]IPS CTA BANCARIA (2)'!$B$2:$H$170,5,0)</f>
        <v>#REF!</v>
      </c>
      <c r="N339" s="37" t="s">
        <v>506</v>
      </c>
      <c r="O339" s="28" t="s">
        <v>507</v>
      </c>
      <c r="P339" s="37">
        <v>41969.0</v>
      </c>
    </row>
    <row r="340" ht="15.75" customHeight="1">
      <c r="A340" s="28" t="s">
        <v>175</v>
      </c>
      <c r="B340" s="31" t="s">
        <v>20</v>
      </c>
      <c r="C340" s="30" t="s">
        <v>21</v>
      </c>
      <c r="D340" s="32">
        <v>3.1469242041E8</v>
      </c>
      <c r="E340" s="31">
        <v>5.2630019410000026E7</v>
      </c>
      <c r="F340" s="33">
        <v>2.62062401E8</v>
      </c>
      <c r="G340" s="34"/>
      <c r="H340" s="30">
        <v>2.62062401E8</v>
      </c>
      <c r="I340" s="38">
        <v>8.90985703E8</v>
      </c>
      <c r="J340" s="28" t="str">
        <f t="shared" si="73"/>
        <v>#REF!</v>
      </c>
      <c r="K340" s="33">
        <v>2.62062401E8</v>
      </c>
      <c r="L340" s="35" t="str">
        <f t="shared" si="74"/>
        <v>#REF!</v>
      </c>
      <c r="M340" s="36" t="str">
        <f t="shared" si="75"/>
        <v>#REF!</v>
      </c>
      <c r="N340" s="37" t="s">
        <v>508</v>
      </c>
      <c r="O340" s="28" t="s">
        <v>509</v>
      </c>
      <c r="P340" s="37">
        <v>41967.0</v>
      </c>
    </row>
    <row r="341" ht="15.75" customHeight="1">
      <c r="A341" s="28" t="s">
        <v>175</v>
      </c>
      <c r="B341" s="31" t="s">
        <v>46</v>
      </c>
      <c r="C341" s="30" t="s">
        <v>47</v>
      </c>
      <c r="D341" s="32">
        <v>2.394972144E7</v>
      </c>
      <c r="E341" s="31">
        <v>4005416.4400000013</v>
      </c>
      <c r="F341" s="33">
        <v>1.9944305E7</v>
      </c>
      <c r="G341" s="34"/>
      <c r="H341" s="30">
        <v>1.9944305E7</v>
      </c>
      <c r="I341" s="38"/>
      <c r="J341" s="28"/>
      <c r="K341" s="33"/>
      <c r="L341" s="35"/>
      <c r="M341" s="36"/>
      <c r="N341" s="37"/>
      <c r="O341" s="28"/>
      <c r="P341" s="37"/>
    </row>
    <row r="342" ht="15.75" customHeight="1">
      <c r="A342" s="28" t="s">
        <v>175</v>
      </c>
      <c r="B342" s="31" t="s">
        <v>22</v>
      </c>
      <c r="C342" s="30" t="s">
        <v>23</v>
      </c>
      <c r="D342" s="32">
        <v>282087.84</v>
      </c>
      <c r="E342" s="31">
        <v>47176.840000000026</v>
      </c>
      <c r="F342" s="33">
        <v>234911.0</v>
      </c>
      <c r="G342" s="34"/>
      <c r="H342" s="30">
        <v>234911.0</v>
      </c>
      <c r="I342" s="38"/>
      <c r="J342" s="28"/>
      <c r="K342" s="33"/>
      <c r="L342" s="35"/>
      <c r="M342" s="36"/>
      <c r="N342" s="37"/>
      <c r="O342" s="28"/>
      <c r="P342" s="37"/>
    </row>
    <row r="343" ht="15.75" customHeight="1">
      <c r="A343" s="28" t="s">
        <v>175</v>
      </c>
      <c r="B343" s="31" t="s">
        <v>24</v>
      </c>
      <c r="C343" s="30" t="s">
        <v>25</v>
      </c>
      <c r="D343" s="32">
        <v>1128097.76</v>
      </c>
      <c r="E343" s="31">
        <v>188665.76</v>
      </c>
      <c r="F343" s="33">
        <v>939432.0</v>
      </c>
      <c r="G343" s="34"/>
      <c r="H343" s="30">
        <v>939432.0</v>
      </c>
      <c r="I343" s="38"/>
      <c r="J343" s="28"/>
      <c r="K343" s="33"/>
      <c r="L343" s="35"/>
      <c r="M343" s="36"/>
      <c r="N343" s="37"/>
      <c r="O343" s="28"/>
      <c r="P343" s="37"/>
    </row>
    <row r="344" ht="15.75" customHeight="1">
      <c r="A344" s="28" t="s">
        <v>175</v>
      </c>
      <c r="B344" s="31" t="s">
        <v>28</v>
      </c>
      <c r="C344" s="30" t="s">
        <v>29</v>
      </c>
      <c r="D344" s="32">
        <v>6718.53</v>
      </c>
      <c r="E344" s="31">
        <v>6718.53</v>
      </c>
      <c r="F344" s="33"/>
      <c r="G344" s="34">
        <v>0.0</v>
      </c>
      <c r="H344" s="30">
        <v>0.0</v>
      </c>
      <c r="I344" s="38"/>
      <c r="J344" s="28"/>
      <c r="K344" s="33"/>
      <c r="L344" s="35"/>
      <c r="M344" s="36"/>
      <c r="N344" s="37"/>
      <c r="O344" s="28"/>
      <c r="P344" s="37"/>
    </row>
    <row r="345" ht="15.75" customHeight="1">
      <c r="A345" s="28" t="s">
        <v>175</v>
      </c>
      <c r="B345" s="31" t="s">
        <v>30</v>
      </c>
      <c r="C345" s="30" t="s">
        <v>31</v>
      </c>
      <c r="D345" s="32">
        <v>975369.63</v>
      </c>
      <c r="E345" s="31">
        <v>163123.63</v>
      </c>
      <c r="F345" s="33">
        <v>812246.0</v>
      </c>
      <c r="G345" s="34"/>
      <c r="H345" s="30">
        <v>812246.0</v>
      </c>
      <c r="I345" s="38"/>
      <c r="J345" s="28"/>
      <c r="K345" s="33"/>
      <c r="L345" s="35"/>
      <c r="M345" s="36"/>
      <c r="N345" s="37"/>
      <c r="O345" s="28"/>
      <c r="P345" s="37"/>
    </row>
    <row r="346" ht="15.75" customHeight="1">
      <c r="A346" s="28" t="s">
        <v>175</v>
      </c>
      <c r="B346" s="31" t="s">
        <v>32</v>
      </c>
      <c r="C346" s="30" t="s">
        <v>33</v>
      </c>
      <c r="D346" s="32">
        <v>1601674.09</v>
      </c>
      <c r="E346" s="31">
        <v>267868.0900000001</v>
      </c>
      <c r="F346" s="33">
        <v>1333806.0</v>
      </c>
      <c r="G346" s="34"/>
      <c r="H346" s="30">
        <v>1333806.0</v>
      </c>
      <c r="I346" s="38"/>
      <c r="J346" s="28"/>
      <c r="K346" s="33"/>
      <c r="L346" s="35"/>
      <c r="M346" s="36"/>
      <c r="N346" s="37"/>
      <c r="O346" s="28"/>
      <c r="P346" s="37"/>
    </row>
    <row r="347" ht="15.75" customHeight="1">
      <c r="A347" s="28" t="s">
        <v>175</v>
      </c>
      <c r="B347" s="31" t="s">
        <v>34</v>
      </c>
      <c r="C347" s="30" t="s">
        <v>35</v>
      </c>
      <c r="D347" s="32">
        <v>237158.35</v>
      </c>
      <c r="E347" s="31">
        <v>39663.350000000006</v>
      </c>
      <c r="F347" s="33">
        <v>197495.0</v>
      </c>
      <c r="G347" s="34"/>
      <c r="H347" s="30">
        <v>197495.0</v>
      </c>
      <c r="I347" s="38"/>
      <c r="J347" s="28"/>
      <c r="K347" s="33"/>
      <c r="L347" s="35"/>
      <c r="M347" s="36"/>
      <c r="N347" s="37"/>
      <c r="O347" s="28"/>
      <c r="P347" s="37"/>
    </row>
    <row r="348" ht="15.75" customHeight="1">
      <c r="A348" s="28" t="s">
        <v>175</v>
      </c>
      <c r="B348" s="31" t="s">
        <v>40</v>
      </c>
      <c r="C348" s="30" t="s">
        <v>41</v>
      </c>
      <c r="D348" s="32">
        <v>223261.37</v>
      </c>
      <c r="E348" s="31">
        <v>37338.369999999995</v>
      </c>
      <c r="F348" s="33">
        <v>185923.0</v>
      </c>
      <c r="G348" s="34"/>
      <c r="H348" s="30">
        <v>185923.0</v>
      </c>
      <c r="I348" s="38"/>
      <c r="J348" s="28"/>
      <c r="K348" s="33"/>
      <c r="L348" s="35"/>
      <c r="M348" s="36"/>
      <c r="N348" s="37"/>
      <c r="O348" s="28"/>
      <c r="P348" s="37"/>
    </row>
    <row r="349" ht="15.75" customHeight="1">
      <c r="A349" s="28" t="s">
        <v>175</v>
      </c>
      <c r="B349" s="31" t="s">
        <v>42</v>
      </c>
      <c r="C349" s="30" t="s">
        <v>43</v>
      </c>
      <c r="D349" s="32">
        <v>579898.58</v>
      </c>
      <c r="E349" s="31">
        <v>96983.57999999996</v>
      </c>
      <c r="F349" s="33">
        <v>482915.0</v>
      </c>
      <c r="G349" s="34"/>
      <c r="H349" s="30">
        <v>482915.0</v>
      </c>
      <c r="I349" s="38"/>
      <c r="J349" s="28"/>
      <c r="K349" s="33"/>
      <c r="L349" s="35"/>
      <c r="M349" s="36"/>
      <c r="N349" s="37"/>
      <c r="O349" s="28"/>
      <c r="P349" s="37"/>
    </row>
    <row r="350" ht="15.75" customHeight="1">
      <c r="A350" s="28" t="s">
        <v>175</v>
      </c>
      <c r="B350" s="31" t="s">
        <v>82</v>
      </c>
      <c r="C350" s="30" t="s">
        <v>83</v>
      </c>
      <c r="D350" s="32">
        <v>0.0</v>
      </c>
      <c r="E350" s="31">
        <v>0.0</v>
      </c>
      <c r="F350" s="33">
        <v>0.0</v>
      </c>
      <c r="G350" s="34"/>
      <c r="H350" s="30">
        <v>0.0</v>
      </c>
      <c r="I350" s="38"/>
      <c r="J350" s="28"/>
      <c r="K350" s="33"/>
      <c r="L350" s="35"/>
      <c r="M350" s="36"/>
      <c r="N350" s="37"/>
      <c r="O350" s="28"/>
      <c r="P350" s="37"/>
    </row>
    <row r="351" ht="15.75" customHeight="1">
      <c r="A351" s="28" t="s">
        <v>177</v>
      </c>
      <c r="B351" s="31" t="s">
        <v>20</v>
      </c>
      <c r="C351" s="30" t="s">
        <v>21</v>
      </c>
      <c r="D351" s="32">
        <v>1.800844478E7</v>
      </c>
      <c r="E351" s="31">
        <v>0.0</v>
      </c>
      <c r="F351" s="33">
        <v>1.8008445E7</v>
      </c>
      <c r="G351" s="34"/>
      <c r="H351" s="30">
        <v>1.8008445E7</v>
      </c>
      <c r="I351" s="38">
        <v>8.90907254E8</v>
      </c>
      <c r="J351" s="28" t="str">
        <f>VLOOKUP(I351,'[2]IPS CTA BANCARIA (2)'!$B$2:$H$170,2,0)</f>
        <v>#REF!</v>
      </c>
      <c r="K351" s="33">
        <v>1.7461584E7</v>
      </c>
      <c r="L351" s="35" t="str">
        <f>VLOOKUP(I351,'[2]IPS CTA BANCARIA (2)'!$B$2:$H$170,4,0)</f>
        <v>#REF!</v>
      </c>
      <c r="M351" s="36" t="str">
        <f>VLOOKUP(I351,'[2]IPS CTA BANCARIA (2)'!$B$2:$H$170,5,0)</f>
        <v>#REF!</v>
      </c>
      <c r="N351" s="37" t="s">
        <v>510</v>
      </c>
      <c r="O351" s="28" t="s">
        <v>511</v>
      </c>
      <c r="P351" s="37">
        <v>41967.0</v>
      </c>
    </row>
    <row r="352" ht="15.75" customHeight="1">
      <c r="A352" s="28" t="s">
        <v>177</v>
      </c>
      <c r="B352" s="31" t="s">
        <v>46</v>
      </c>
      <c r="C352" s="30" t="s">
        <v>47</v>
      </c>
      <c r="D352" s="32">
        <v>182283.8</v>
      </c>
      <c r="E352" s="31">
        <v>0.0</v>
      </c>
      <c r="F352" s="33">
        <v>182284.0</v>
      </c>
      <c r="G352" s="34"/>
      <c r="H352" s="30">
        <v>182284.0</v>
      </c>
      <c r="I352" s="38"/>
      <c r="J352" s="28"/>
      <c r="K352" s="33"/>
      <c r="L352" s="35"/>
      <c r="M352" s="36"/>
      <c r="N352" s="37"/>
      <c r="O352" s="28"/>
      <c r="P352" s="37"/>
    </row>
    <row r="353" ht="15.75" customHeight="1">
      <c r="A353" s="28" t="s">
        <v>177</v>
      </c>
      <c r="B353" s="31" t="s">
        <v>32</v>
      </c>
      <c r="C353" s="30" t="s">
        <v>33</v>
      </c>
      <c r="D353" s="32">
        <v>86975.82</v>
      </c>
      <c r="E353" s="31">
        <v>0.0</v>
      </c>
      <c r="F353" s="33"/>
      <c r="G353" s="34">
        <v>86976.0</v>
      </c>
      <c r="H353" s="30">
        <v>0.0</v>
      </c>
      <c r="I353" s="38"/>
      <c r="J353" s="28"/>
      <c r="K353" s="33"/>
      <c r="L353" s="35"/>
      <c r="M353" s="36"/>
      <c r="N353" s="37"/>
      <c r="O353" s="28"/>
      <c r="P353" s="37"/>
    </row>
    <row r="354" ht="15.75" customHeight="1">
      <c r="A354" s="28" t="s">
        <v>177</v>
      </c>
      <c r="B354" s="31" t="s">
        <v>42</v>
      </c>
      <c r="C354" s="30" t="s">
        <v>43</v>
      </c>
      <c r="D354" s="32">
        <v>33927.6</v>
      </c>
      <c r="E354" s="31">
        <v>0.0</v>
      </c>
      <c r="F354" s="33"/>
      <c r="G354" s="34">
        <v>33928.0</v>
      </c>
      <c r="H354" s="30">
        <v>0.0</v>
      </c>
      <c r="I354" s="38"/>
      <c r="J354" s="28"/>
      <c r="K354" s="33"/>
      <c r="L354" s="35"/>
      <c r="M354" s="36"/>
      <c r="N354" s="37"/>
      <c r="O354" s="28"/>
      <c r="P354" s="37"/>
    </row>
    <row r="355" ht="15.75" customHeight="1">
      <c r="A355" s="28" t="s">
        <v>179</v>
      </c>
      <c r="B355" s="31" t="s">
        <v>20</v>
      </c>
      <c r="C355" s="30" t="s">
        <v>21</v>
      </c>
      <c r="D355" s="32">
        <v>2.851097993E7</v>
      </c>
      <c r="E355" s="31">
        <v>0.0</v>
      </c>
      <c r="F355" s="33">
        <v>2.851098E7</v>
      </c>
      <c r="G355" s="34"/>
      <c r="H355" s="30">
        <v>2.851098E7</v>
      </c>
      <c r="I355" s="38">
        <v>8.90907254E8</v>
      </c>
      <c r="J355" s="28" t="str">
        <f>VLOOKUP(I355,'[2]IPS CTA BANCARIA (2)'!$B$2:$H$170,2,0)</f>
        <v>#REF!</v>
      </c>
      <c r="K355" s="33">
        <v>2.851098E7</v>
      </c>
      <c r="L355" s="35" t="str">
        <f>VLOOKUP(I355,'[2]IPS CTA BANCARIA (2)'!$B$2:$H$170,4,0)</f>
        <v>#REF!</v>
      </c>
      <c r="M355" s="36" t="str">
        <f>VLOOKUP(I355,'[2]IPS CTA BANCARIA (2)'!$B$2:$H$170,5,0)</f>
        <v>#REF!</v>
      </c>
      <c r="N355" s="37" t="s">
        <v>512</v>
      </c>
      <c r="O355" s="28" t="s">
        <v>513</v>
      </c>
      <c r="P355" s="37">
        <v>41967.0</v>
      </c>
    </row>
    <row r="356" ht="15.75" customHeight="1">
      <c r="A356" s="28" t="s">
        <v>179</v>
      </c>
      <c r="B356" s="31" t="s">
        <v>46</v>
      </c>
      <c r="C356" s="30" t="s">
        <v>47</v>
      </c>
      <c r="D356" s="32">
        <v>1653267.0</v>
      </c>
      <c r="E356" s="31">
        <v>0.0</v>
      </c>
      <c r="F356" s="33">
        <v>1653267.0</v>
      </c>
      <c r="G356" s="34"/>
      <c r="H356" s="30">
        <v>1653267.0</v>
      </c>
      <c r="I356" s="38"/>
      <c r="J356" s="28"/>
      <c r="K356" s="33"/>
      <c r="L356" s="35"/>
      <c r="M356" s="36"/>
      <c r="N356" s="37"/>
      <c r="O356" s="28"/>
      <c r="P356" s="37"/>
    </row>
    <row r="357" ht="15.75" customHeight="1">
      <c r="A357" s="28" t="s">
        <v>179</v>
      </c>
      <c r="B357" s="31" t="s">
        <v>74</v>
      </c>
      <c r="C357" s="30" t="s">
        <v>75</v>
      </c>
      <c r="D357" s="32">
        <v>4616277.15</v>
      </c>
      <c r="E357" s="31">
        <v>0.0</v>
      </c>
      <c r="F357" s="33">
        <v>4616277.0</v>
      </c>
      <c r="G357" s="34"/>
      <c r="H357" s="30">
        <v>4616277.0</v>
      </c>
      <c r="I357" s="38">
        <v>8.90900518E8</v>
      </c>
      <c r="J357" s="28" t="str">
        <f>VLOOKUP(I357,'[2]IPS CTA BANCARIA (2)'!$B$2:$H$170,2,0)</f>
        <v>#REF!</v>
      </c>
      <c r="K357" s="33">
        <v>4616277.0</v>
      </c>
      <c r="L357" s="35" t="str">
        <f>VLOOKUP(I357,'[2]IPS CTA BANCARIA (2)'!$B$2:$H$170,4,0)</f>
        <v>#REF!</v>
      </c>
      <c r="M357" s="36" t="str">
        <f>VLOOKUP(I357,'[2]IPS CTA BANCARIA (2)'!$B$2:$H$170,5,0)</f>
        <v>#REF!</v>
      </c>
      <c r="N357" s="37" t="s">
        <v>514</v>
      </c>
      <c r="O357" s="28" t="s">
        <v>515</v>
      </c>
      <c r="P357" s="37">
        <v>41969.0</v>
      </c>
    </row>
    <row r="358" ht="15.75" customHeight="1">
      <c r="A358" s="28" t="s">
        <v>179</v>
      </c>
      <c r="B358" s="31" t="s">
        <v>22</v>
      </c>
      <c r="C358" s="30" t="s">
        <v>23</v>
      </c>
      <c r="D358" s="32">
        <v>2720.54</v>
      </c>
      <c r="E358" s="31">
        <v>0.0</v>
      </c>
      <c r="F358" s="33"/>
      <c r="G358" s="34">
        <v>2721.0</v>
      </c>
      <c r="H358" s="30">
        <v>0.0</v>
      </c>
      <c r="I358" s="38"/>
      <c r="J358" s="28"/>
      <c r="K358" s="33"/>
      <c r="L358" s="35"/>
      <c r="M358" s="36"/>
      <c r="N358" s="37"/>
      <c r="O358" s="28"/>
      <c r="P358" s="37"/>
    </row>
    <row r="359" ht="15.75" customHeight="1">
      <c r="A359" s="28" t="s">
        <v>179</v>
      </c>
      <c r="B359" s="31" t="s">
        <v>32</v>
      </c>
      <c r="C359" s="30" t="s">
        <v>33</v>
      </c>
      <c r="D359" s="32">
        <v>103394.06</v>
      </c>
      <c r="E359" s="31">
        <v>0.0</v>
      </c>
      <c r="F359" s="33">
        <v>103394.0</v>
      </c>
      <c r="G359" s="34"/>
      <c r="H359" s="30">
        <v>103394.0</v>
      </c>
      <c r="I359" s="38"/>
      <c r="J359" s="28"/>
      <c r="K359" s="33"/>
      <c r="L359" s="35"/>
      <c r="M359" s="36"/>
      <c r="N359" s="37"/>
      <c r="O359" s="28"/>
      <c r="P359" s="37"/>
    </row>
    <row r="360" ht="15.75" customHeight="1">
      <c r="A360" s="28" t="s">
        <v>179</v>
      </c>
      <c r="B360" s="31" t="s">
        <v>34</v>
      </c>
      <c r="C360" s="30" t="s">
        <v>35</v>
      </c>
      <c r="D360" s="32">
        <v>3060.61</v>
      </c>
      <c r="E360" s="31">
        <v>0.0</v>
      </c>
      <c r="F360" s="33"/>
      <c r="G360" s="34">
        <v>3061.0</v>
      </c>
      <c r="H360" s="30">
        <v>0.0</v>
      </c>
      <c r="I360" s="38"/>
      <c r="J360" s="28"/>
      <c r="K360" s="33"/>
      <c r="L360" s="35"/>
      <c r="M360" s="36"/>
      <c r="N360" s="37"/>
      <c r="O360" s="28"/>
      <c r="P360" s="37"/>
    </row>
    <row r="361" ht="15.75" customHeight="1">
      <c r="A361" s="28" t="s">
        <v>179</v>
      </c>
      <c r="B361" s="31" t="s">
        <v>42</v>
      </c>
      <c r="C361" s="30" t="s">
        <v>43</v>
      </c>
      <c r="D361" s="32">
        <v>71729.71</v>
      </c>
      <c r="E361" s="31">
        <v>0.0</v>
      </c>
      <c r="F361" s="33"/>
      <c r="G361" s="34">
        <v>71730.0</v>
      </c>
      <c r="H361" s="30">
        <v>0.0</v>
      </c>
      <c r="I361" s="38"/>
      <c r="J361" s="28"/>
      <c r="K361" s="33"/>
      <c r="L361" s="35"/>
      <c r="M361" s="36"/>
      <c r="N361" s="37"/>
      <c r="O361" s="28"/>
      <c r="P361" s="37"/>
    </row>
    <row r="362" ht="15.75" customHeight="1">
      <c r="A362" s="28" t="s">
        <v>181</v>
      </c>
      <c r="B362" s="31" t="s">
        <v>32</v>
      </c>
      <c r="C362" s="30" t="s">
        <v>33</v>
      </c>
      <c r="D362" s="32">
        <v>59902.54</v>
      </c>
      <c r="E362" s="31">
        <v>0.0</v>
      </c>
      <c r="F362" s="33"/>
      <c r="G362" s="34">
        <v>59903.0</v>
      </c>
      <c r="H362" s="30">
        <v>0.0</v>
      </c>
      <c r="I362" s="38"/>
      <c r="J362" s="28"/>
      <c r="K362" s="33"/>
      <c r="L362" s="35"/>
      <c r="M362" s="36"/>
      <c r="N362" s="37"/>
      <c r="O362" s="28"/>
      <c r="P362" s="37"/>
    </row>
    <row r="363" ht="15.75" customHeight="1">
      <c r="A363" s="28" t="s">
        <v>181</v>
      </c>
      <c r="B363" s="31" t="s">
        <v>34</v>
      </c>
      <c r="C363" s="30" t="s">
        <v>35</v>
      </c>
      <c r="D363" s="32">
        <v>151722.56</v>
      </c>
      <c r="E363" s="31">
        <v>0.0</v>
      </c>
      <c r="F363" s="33">
        <v>151723.0</v>
      </c>
      <c r="G363" s="34"/>
      <c r="H363" s="30">
        <v>151723.0</v>
      </c>
      <c r="I363" s="38"/>
      <c r="J363" s="28"/>
      <c r="K363" s="33"/>
      <c r="L363" s="35"/>
      <c r="M363" s="36"/>
      <c r="N363" s="37"/>
      <c r="O363" s="28"/>
      <c r="P363" s="37"/>
    </row>
    <row r="364" ht="15.75" customHeight="1">
      <c r="A364" s="28" t="s">
        <v>181</v>
      </c>
      <c r="B364" s="31" t="s">
        <v>42</v>
      </c>
      <c r="C364" s="30" t="s">
        <v>43</v>
      </c>
      <c r="D364" s="32">
        <v>64827.13</v>
      </c>
      <c r="E364" s="31">
        <v>0.0</v>
      </c>
      <c r="F364" s="33"/>
      <c r="G364" s="34">
        <v>64827.0</v>
      </c>
      <c r="H364" s="30">
        <v>0.0</v>
      </c>
      <c r="I364" s="38"/>
      <c r="J364" s="28"/>
      <c r="K364" s="33"/>
      <c r="L364" s="35"/>
      <c r="M364" s="36"/>
      <c r="N364" s="37"/>
      <c r="O364" s="28"/>
      <c r="P364" s="37"/>
    </row>
    <row r="365" ht="15.75" customHeight="1">
      <c r="A365" s="28" t="s">
        <v>181</v>
      </c>
      <c r="B365" s="31" t="s">
        <v>48</v>
      </c>
      <c r="C365" s="30" t="s">
        <v>49</v>
      </c>
      <c r="D365" s="32">
        <v>3.094534877E7</v>
      </c>
      <c r="E365" s="31">
        <v>0.0</v>
      </c>
      <c r="F365" s="33">
        <v>3.0945349E7</v>
      </c>
      <c r="G365" s="34"/>
      <c r="H365" s="30">
        <v>3.0945349E7</v>
      </c>
      <c r="I365" s="38">
        <v>8.90980765E8</v>
      </c>
      <c r="J365" s="28" t="str">
        <f t="shared" ref="J365:J366" si="76">VLOOKUP(I365,'[2]IPS CTA BANCARIA (2)'!$B$2:$H$170,2,0)</f>
        <v>#REF!</v>
      </c>
      <c r="K365" s="33">
        <v>2.9815736E7</v>
      </c>
      <c r="L365" s="35" t="str">
        <f t="shared" ref="L365:L366" si="77">VLOOKUP(I365,'[2]IPS CTA BANCARIA (2)'!$B$2:$H$170,4,0)</f>
        <v>#REF!</v>
      </c>
      <c r="M365" s="36" t="str">
        <f t="shared" ref="M365:M366" si="78">VLOOKUP(I365,'[2]IPS CTA BANCARIA (2)'!$B$2:$H$170,5,0)</f>
        <v>#REF!</v>
      </c>
      <c r="N365" s="37" t="s">
        <v>516</v>
      </c>
      <c r="O365" s="28" t="s">
        <v>517</v>
      </c>
      <c r="P365" s="37">
        <v>41969.0</v>
      </c>
    </row>
    <row r="366" ht="15.75" customHeight="1">
      <c r="A366" s="28" t="s">
        <v>183</v>
      </c>
      <c r="B366" s="31" t="s">
        <v>20</v>
      </c>
      <c r="C366" s="30" t="s">
        <v>21</v>
      </c>
      <c r="D366" s="32">
        <v>1.413792878E7</v>
      </c>
      <c r="E366" s="31">
        <v>0.0</v>
      </c>
      <c r="F366" s="33">
        <v>1.4137929E7</v>
      </c>
      <c r="G366" s="34"/>
      <c r="H366" s="30">
        <v>1.4137929E7</v>
      </c>
      <c r="I366" s="38">
        <v>8.90907254E8</v>
      </c>
      <c r="J366" s="28" t="str">
        <f t="shared" si="76"/>
        <v>#REF!</v>
      </c>
      <c r="K366" s="33">
        <v>1.4137929E7</v>
      </c>
      <c r="L366" s="35" t="str">
        <f t="shared" si="77"/>
        <v>#REF!</v>
      </c>
      <c r="M366" s="36" t="str">
        <f t="shared" si="78"/>
        <v>#REF!</v>
      </c>
      <c r="N366" s="37" t="s">
        <v>518</v>
      </c>
      <c r="O366" s="28" t="s">
        <v>519</v>
      </c>
      <c r="P366" s="37">
        <v>41967.0</v>
      </c>
    </row>
    <row r="367" ht="15.75" customHeight="1">
      <c r="A367" s="28" t="s">
        <v>183</v>
      </c>
      <c r="B367" s="31" t="s">
        <v>46</v>
      </c>
      <c r="C367" s="30" t="s">
        <v>47</v>
      </c>
      <c r="D367" s="32">
        <v>8630317.68</v>
      </c>
      <c r="E367" s="31">
        <v>0.0</v>
      </c>
      <c r="F367" s="33">
        <v>8630318.0</v>
      </c>
      <c r="G367" s="34"/>
      <c r="H367" s="30">
        <v>8630318.0</v>
      </c>
      <c r="I367" s="38"/>
      <c r="J367" s="28"/>
      <c r="K367" s="33"/>
      <c r="L367" s="35"/>
      <c r="M367" s="36"/>
      <c r="N367" s="37"/>
      <c r="O367" s="28"/>
      <c r="P367" s="37"/>
    </row>
    <row r="368" ht="15.75" customHeight="1">
      <c r="A368" s="28" t="s">
        <v>183</v>
      </c>
      <c r="B368" s="31" t="s">
        <v>30</v>
      </c>
      <c r="C368" s="30" t="s">
        <v>31</v>
      </c>
      <c r="D368" s="32">
        <v>68737.74</v>
      </c>
      <c r="E368" s="31">
        <v>0.0</v>
      </c>
      <c r="F368" s="33"/>
      <c r="G368" s="34">
        <v>68738.0</v>
      </c>
      <c r="H368" s="30">
        <v>0.0</v>
      </c>
      <c r="I368" s="38"/>
      <c r="J368" s="28"/>
      <c r="K368" s="33"/>
      <c r="L368" s="35"/>
      <c r="M368" s="36"/>
      <c r="N368" s="37"/>
      <c r="O368" s="28"/>
      <c r="P368" s="37"/>
    </row>
    <row r="369" ht="15.75" customHeight="1">
      <c r="A369" s="28" t="s">
        <v>183</v>
      </c>
      <c r="B369" s="31" t="s">
        <v>32</v>
      </c>
      <c r="C369" s="30" t="s">
        <v>33</v>
      </c>
      <c r="D369" s="32">
        <v>115547.43</v>
      </c>
      <c r="E369" s="31">
        <v>0.0</v>
      </c>
      <c r="F369" s="33">
        <v>115547.0</v>
      </c>
      <c r="G369" s="34"/>
      <c r="H369" s="30">
        <v>115547.0</v>
      </c>
      <c r="I369" s="38"/>
      <c r="J369" s="28"/>
      <c r="K369" s="33"/>
      <c r="L369" s="35"/>
      <c r="M369" s="36"/>
      <c r="N369" s="37"/>
      <c r="O369" s="28"/>
      <c r="P369" s="37"/>
    </row>
    <row r="370" ht="15.75" customHeight="1">
      <c r="A370" s="28" t="s">
        <v>183</v>
      </c>
      <c r="B370" s="31" t="s">
        <v>34</v>
      </c>
      <c r="C370" s="30" t="s">
        <v>35</v>
      </c>
      <c r="D370" s="32">
        <v>258829.05</v>
      </c>
      <c r="E370" s="31">
        <v>0.0</v>
      </c>
      <c r="F370" s="33">
        <v>258829.0</v>
      </c>
      <c r="G370" s="34"/>
      <c r="H370" s="30">
        <v>258829.0</v>
      </c>
      <c r="I370" s="38"/>
      <c r="J370" s="28"/>
      <c r="K370" s="33"/>
      <c r="L370" s="35"/>
      <c r="M370" s="36"/>
      <c r="N370" s="37"/>
      <c r="O370" s="28"/>
      <c r="P370" s="37"/>
    </row>
    <row r="371" ht="15.75" customHeight="1">
      <c r="A371" s="28" t="s">
        <v>183</v>
      </c>
      <c r="B371" s="31" t="s">
        <v>42</v>
      </c>
      <c r="C371" s="30" t="s">
        <v>43</v>
      </c>
      <c r="D371" s="32">
        <v>123523.43</v>
      </c>
      <c r="E371" s="31">
        <v>0.0</v>
      </c>
      <c r="F371" s="33">
        <v>123523.0</v>
      </c>
      <c r="G371" s="34"/>
      <c r="H371" s="30">
        <v>123523.0</v>
      </c>
      <c r="I371" s="38"/>
      <c r="J371" s="28"/>
      <c r="K371" s="33"/>
      <c r="L371" s="35"/>
      <c r="M371" s="36"/>
      <c r="N371" s="37"/>
      <c r="O371" s="28"/>
      <c r="P371" s="37"/>
    </row>
    <row r="372" ht="15.75" customHeight="1">
      <c r="A372" s="28" t="s">
        <v>183</v>
      </c>
      <c r="B372" s="31" t="s">
        <v>82</v>
      </c>
      <c r="C372" s="30" t="s">
        <v>83</v>
      </c>
      <c r="D372" s="32">
        <v>0.0</v>
      </c>
      <c r="E372" s="31">
        <v>0.0</v>
      </c>
      <c r="F372" s="33">
        <v>0.0</v>
      </c>
      <c r="G372" s="34"/>
      <c r="H372" s="30">
        <v>0.0</v>
      </c>
      <c r="I372" s="38"/>
      <c r="J372" s="28"/>
      <c r="K372" s="33"/>
      <c r="L372" s="35"/>
      <c r="M372" s="36"/>
      <c r="N372" s="37"/>
      <c r="O372" s="28"/>
      <c r="P372" s="37"/>
    </row>
    <row r="373" ht="15.75" customHeight="1">
      <c r="A373" s="28" t="s">
        <v>183</v>
      </c>
      <c r="B373" s="31" t="s">
        <v>60</v>
      </c>
      <c r="C373" s="30" t="s">
        <v>61</v>
      </c>
      <c r="D373" s="32">
        <v>1.832936889E7</v>
      </c>
      <c r="E373" s="31">
        <v>0.0</v>
      </c>
      <c r="F373" s="33">
        <v>1.8329369E7</v>
      </c>
      <c r="G373" s="34"/>
      <c r="H373" s="30">
        <v>1.8329369E7</v>
      </c>
      <c r="I373" s="38">
        <v>8.90904646E8</v>
      </c>
      <c r="J373" s="28" t="str">
        <f t="shared" ref="J373:J374" si="79">VLOOKUP(I373,'[2]IPS CTA BANCARIA (2)'!$B$2:$H$170,2,0)</f>
        <v>#REF!</v>
      </c>
      <c r="K373" s="33">
        <v>1.8329369E7</v>
      </c>
      <c r="L373" s="35" t="str">
        <f t="shared" ref="L373:L374" si="80">VLOOKUP(I373,'[2]IPS CTA BANCARIA (2)'!$B$2:$H$170,4,0)</f>
        <v>#REF!</v>
      </c>
      <c r="M373" s="36" t="str">
        <f t="shared" ref="M373:M374" si="81">VLOOKUP(I373,'[2]IPS CTA BANCARIA (2)'!$B$2:$H$170,5,0)</f>
        <v>#REF!</v>
      </c>
      <c r="N373" s="37" t="s">
        <v>520</v>
      </c>
      <c r="O373" s="28" t="s">
        <v>521</v>
      </c>
      <c r="P373" s="37">
        <v>41971.0</v>
      </c>
    </row>
    <row r="374" ht="15.75" customHeight="1">
      <c r="A374" s="28" t="s">
        <v>185</v>
      </c>
      <c r="B374" s="31" t="s">
        <v>20</v>
      </c>
      <c r="C374" s="30" t="s">
        <v>21</v>
      </c>
      <c r="D374" s="32">
        <v>9.931753385E7</v>
      </c>
      <c r="E374" s="31">
        <v>5158447.849999994</v>
      </c>
      <c r="F374" s="33">
        <v>9.4159086E7</v>
      </c>
      <c r="G374" s="34"/>
      <c r="H374" s="30">
        <v>9.4159086E7</v>
      </c>
      <c r="I374" s="38">
        <v>8.90905166E8</v>
      </c>
      <c r="J374" s="28" t="str">
        <f t="shared" si="79"/>
        <v>#REF!</v>
      </c>
      <c r="K374" s="33">
        <v>9.4159086E7</v>
      </c>
      <c r="L374" s="35" t="str">
        <f t="shared" si="80"/>
        <v>#REF!</v>
      </c>
      <c r="M374" s="36" t="str">
        <f t="shared" si="81"/>
        <v>#REF!</v>
      </c>
      <c r="N374" s="37" t="s">
        <v>522</v>
      </c>
      <c r="O374" s="28" t="s">
        <v>523</v>
      </c>
      <c r="P374" s="37">
        <v>41967.0</v>
      </c>
    </row>
    <row r="375" ht="15.75" customHeight="1">
      <c r="A375" s="28" t="s">
        <v>185</v>
      </c>
      <c r="B375" s="31" t="s">
        <v>46</v>
      </c>
      <c r="C375" s="30" t="s">
        <v>47</v>
      </c>
      <c r="D375" s="32">
        <v>2.835423487E7</v>
      </c>
      <c r="E375" s="31">
        <v>1472688.870000001</v>
      </c>
      <c r="F375" s="33">
        <v>2.6881546E7</v>
      </c>
      <c r="G375" s="34"/>
      <c r="H375" s="30">
        <v>2.6881546E7</v>
      </c>
      <c r="I375" s="38"/>
      <c r="J375" s="28"/>
      <c r="K375" s="33"/>
      <c r="L375" s="35"/>
      <c r="M375" s="36"/>
      <c r="N375" s="37"/>
      <c r="O375" s="28"/>
      <c r="P375" s="37"/>
    </row>
    <row r="376" ht="15.75" customHeight="1">
      <c r="A376" s="28" t="s">
        <v>185</v>
      </c>
      <c r="B376" s="31" t="s">
        <v>30</v>
      </c>
      <c r="C376" s="30" t="s">
        <v>31</v>
      </c>
      <c r="D376" s="32">
        <v>0.0</v>
      </c>
      <c r="E376" s="31">
        <v>0.0</v>
      </c>
      <c r="F376" s="33">
        <v>0.0</v>
      </c>
      <c r="G376" s="34"/>
      <c r="H376" s="30">
        <v>0.0</v>
      </c>
      <c r="I376" s="38"/>
      <c r="J376" s="28"/>
      <c r="K376" s="33"/>
      <c r="L376" s="35"/>
      <c r="M376" s="36"/>
      <c r="N376" s="37"/>
      <c r="O376" s="28"/>
      <c r="P376" s="37"/>
    </row>
    <row r="377" ht="15.75" customHeight="1">
      <c r="A377" s="28" t="s">
        <v>185</v>
      </c>
      <c r="B377" s="31" t="s">
        <v>42</v>
      </c>
      <c r="C377" s="30" t="s">
        <v>43</v>
      </c>
      <c r="D377" s="32">
        <v>455044.28</v>
      </c>
      <c r="E377" s="31">
        <v>23634.280000000028</v>
      </c>
      <c r="F377" s="33">
        <v>431410.0</v>
      </c>
      <c r="G377" s="34"/>
      <c r="H377" s="30">
        <v>431410.0</v>
      </c>
      <c r="I377" s="38"/>
      <c r="J377" s="28"/>
      <c r="K377" s="33"/>
      <c r="L377" s="35"/>
      <c r="M377" s="36"/>
      <c r="N377" s="37"/>
      <c r="O377" s="28"/>
      <c r="P377" s="37"/>
    </row>
    <row r="378" ht="15.75" customHeight="1">
      <c r="A378" s="28" t="s">
        <v>187</v>
      </c>
      <c r="B378" s="31" t="s">
        <v>20</v>
      </c>
      <c r="C378" s="30" t="s">
        <v>21</v>
      </c>
      <c r="D378" s="32">
        <v>7.262190586E7</v>
      </c>
      <c r="E378" s="31">
        <v>0.0</v>
      </c>
      <c r="F378" s="33">
        <v>7.2621906E7</v>
      </c>
      <c r="G378" s="34"/>
      <c r="H378" s="30">
        <v>7.2621906E7</v>
      </c>
      <c r="I378" s="38">
        <v>8.90980066E8</v>
      </c>
      <c r="J378" s="28" t="str">
        <f>VLOOKUP(I378,'[2]IPS CTA BANCARIA (2)'!$B$2:$H$170,2,0)</f>
        <v>#REF!</v>
      </c>
      <c r="K378" s="33">
        <v>7.0760349E7</v>
      </c>
      <c r="L378" s="35" t="str">
        <f>VLOOKUP(I378,'[2]IPS CTA BANCARIA (2)'!$B$2:$H$170,4,0)</f>
        <v>#REF!</v>
      </c>
      <c r="M378" s="36" t="str">
        <f>VLOOKUP(I378,'[2]IPS CTA BANCARIA (2)'!$B$2:$H$170,5,0)</f>
        <v>#REF!</v>
      </c>
      <c r="N378" s="37" t="s">
        <v>524</v>
      </c>
      <c r="O378" s="28" t="s">
        <v>525</v>
      </c>
      <c r="P378" s="37">
        <v>41967.0</v>
      </c>
    </row>
    <row r="379" ht="15.75" customHeight="1">
      <c r="A379" s="28" t="s">
        <v>187</v>
      </c>
      <c r="B379" s="31" t="s">
        <v>32</v>
      </c>
      <c r="C379" s="30" t="s">
        <v>33</v>
      </c>
      <c r="D379" s="32">
        <v>414572.43</v>
      </c>
      <c r="E379" s="31">
        <v>0.0</v>
      </c>
      <c r="F379" s="33">
        <v>414572.0</v>
      </c>
      <c r="G379" s="34"/>
      <c r="H379" s="30">
        <v>414572.0</v>
      </c>
      <c r="I379" s="38"/>
      <c r="J379" s="28"/>
      <c r="K379" s="33"/>
      <c r="L379" s="35"/>
      <c r="M379" s="36"/>
      <c r="N379" s="37"/>
      <c r="O379" s="28"/>
      <c r="P379" s="37"/>
    </row>
    <row r="380" ht="15.75" customHeight="1">
      <c r="A380" s="28" t="s">
        <v>187</v>
      </c>
      <c r="B380" s="31" t="s">
        <v>34</v>
      </c>
      <c r="C380" s="30" t="s">
        <v>35</v>
      </c>
      <c r="D380" s="32">
        <v>272989.21</v>
      </c>
      <c r="E380" s="31">
        <v>0.0</v>
      </c>
      <c r="F380" s="33">
        <v>272989.0</v>
      </c>
      <c r="G380" s="34"/>
      <c r="H380" s="30">
        <v>272989.0</v>
      </c>
      <c r="I380" s="38"/>
      <c r="J380" s="28"/>
      <c r="K380" s="33"/>
      <c r="L380" s="35"/>
      <c r="M380" s="36"/>
      <c r="N380" s="37"/>
      <c r="O380" s="28"/>
      <c r="P380" s="37"/>
    </row>
    <row r="381" ht="15.75" customHeight="1">
      <c r="A381" s="28" t="s">
        <v>187</v>
      </c>
      <c r="B381" s="31" t="s">
        <v>42</v>
      </c>
      <c r="C381" s="30" t="s">
        <v>43</v>
      </c>
      <c r="D381" s="32">
        <v>394848.5</v>
      </c>
      <c r="E381" s="31">
        <v>0.0</v>
      </c>
      <c r="F381" s="33">
        <v>394849.0</v>
      </c>
      <c r="G381" s="34"/>
      <c r="H381" s="30">
        <v>394849.0</v>
      </c>
      <c r="I381" s="38"/>
      <c r="J381" s="28"/>
      <c r="K381" s="33"/>
      <c r="L381" s="35"/>
      <c r="M381" s="36"/>
      <c r="N381" s="37"/>
      <c r="O381" s="28"/>
      <c r="P381" s="37"/>
    </row>
    <row r="382" ht="15.75" customHeight="1">
      <c r="A382" s="28" t="s">
        <v>187</v>
      </c>
      <c r="B382" s="31" t="s">
        <v>82</v>
      </c>
      <c r="C382" s="30" t="s">
        <v>83</v>
      </c>
      <c r="D382" s="32">
        <v>0.0</v>
      </c>
      <c r="E382" s="31">
        <v>0.0</v>
      </c>
      <c r="F382" s="33">
        <v>0.0</v>
      </c>
      <c r="G382" s="34"/>
      <c r="H382" s="30">
        <v>0.0</v>
      </c>
      <c r="I382" s="38"/>
      <c r="J382" s="28"/>
      <c r="K382" s="33"/>
      <c r="L382" s="35"/>
      <c r="M382" s="36"/>
      <c r="N382" s="37"/>
      <c r="O382" s="28"/>
      <c r="P382" s="37"/>
    </row>
    <row r="383" ht="15.75" customHeight="1">
      <c r="A383" s="28" t="s">
        <v>189</v>
      </c>
      <c r="B383" s="31" t="s">
        <v>20</v>
      </c>
      <c r="C383" s="30" t="s">
        <v>21</v>
      </c>
      <c r="D383" s="32">
        <v>7031036.7</v>
      </c>
      <c r="E383" s="31">
        <v>0.0</v>
      </c>
      <c r="F383" s="33">
        <v>7031037.0</v>
      </c>
      <c r="G383" s="34"/>
      <c r="H383" s="30">
        <v>7031037.0</v>
      </c>
      <c r="I383" s="38">
        <v>8.90982264E8</v>
      </c>
      <c r="J383" s="28" t="str">
        <f>VLOOKUP(I383,'[2]IPS CTA BANCARIA (2)'!$B$2:$H$170,2,0)</f>
        <v>#REF!</v>
      </c>
      <c r="K383" s="33">
        <v>7031037.0</v>
      </c>
      <c r="L383" s="35" t="str">
        <f>VLOOKUP(I383,'[2]IPS CTA BANCARIA (2)'!$B$2:$H$170,4,0)</f>
        <v>#REF!</v>
      </c>
      <c r="M383" s="36" t="str">
        <f>VLOOKUP(I383,'[2]IPS CTA BANCARIA (2)'!$B$2:$H$170,5,0)</f>
        <v>#REF!</v>
      </c>
      <c r="N383" s="37" t="s">
        <v>526</v>
      </c>
      <c r="O383" s="28" t="s">
        <v>527</v>
      </c>
      <c r="P383" s="37">
        <v>41967.0</v>
      </c>
    </row>
    <row r="384" ht="15.75" customHeight="1">
      <c r="A384" s="28" t="s">
        <v>189</v>
      </c>
      <c r="B384" s="31" t="s">
        <v>46</v>
      </c>
      <c r="C384" s="30" t="s">
        <v>47</v>
      </c>
      <c r="D384" s="32">
        <v>3958899.28</v>
      </c>
      <c r="E384" s="31">
        <v>0.0</v>
      </c>
      <c r="F384" s="33">
        <v>3958899.0</v>
      </c>
      <c r="G384" s="34"/>
      <c r="H384" s="30">
        <v>3958899.0</v>
      </c>
      <c r="I384" s="38"/>
      <c r="J384" s="28"/>
      <c r="K384" s="33"/>
      <c r="L384" s="35"/>
      <c r="M384" s="36"/>
      <c r="N384" s="37"/>
      <c r="O384" s="28"/>
      <c r="P384" s="37"/>
    </row>
    <row r="385" ht="15.75" customHeight="1">
      <c r="A385" s="28" t="s">
        <v>189</v>
      </c>
      <c r="B385" s="31" t="s">
        <v>32</v>
      </c>
      <c r="C385" s="30" t="s">
        <v>33</v>
      </c>
      <c r="D385" s="32">
        <v>19092.25</v>
      </c>
      <c r="E385" s="31">
        <v>0.0</v>
      </c>
      <c r="F385" s="33"/>
      <c r="G385" s="34">
        <v>19092.0</v>
      </c>
      <c r="H385" s="30">
        <v>0.0</v>
      </c>
      <c r="I385" s="38"/>
      <c r="J385" s="28"/>
      <c r="K385" s="33"/>
      <c r="L385" s="35"/>
      <c r="M385" s="36"/>
      <c r="N385" s="37"/>
      <c r="O385" s="28"/>
      <c r="P385" s="37"/>
    </row>
    <row r="386" ht="15.75" customHeight="1">
      <c r="A386" s="28" t="s">
        <v>189</v>
      </c>
      <c r="B386" s="31" t="s">
        <v>34</v>
      </c>
      <c r="C386" s="30" t="s">
        <v>35</v>
      </c>
      <c r="D386" s="32">
        <v>60314.2</v>
      </c>
      <c r="E386" s="31">
        <v>0.0</v>
      </c>
      <c r="F386" s="33"/>
      <c r="G386" s="34">
        <v>60314.0</v>
      </c>
      <c r="H386" s="30">
        <v>0.0</v>
      </c>
      <c r="I386" s="38"/>
      <c r="J386" s="28"/>
      <c r="K386" s="33"/>
      <c r="L386" s="35"/>
      <c r="M386" s="36"/>
      <c r="N386" s="37"/>
      <c r="O386" s="28"/>
      <c r="P386" s="37"/>
    </row>
    <row r="387" ht="15.75" customHeight="1">
      <c r="A387" s="28" t="s">
        <v>189</v>
      </c>
      <c r="B387" s="31" t="s">
        <v>42</v>
      </c>
      <c r="C387" s="30" t="s">
        <v>43</v>
      </c>
      <c r="D387" s="32">
        <v>6404.57</v>
      </c>
      <c r="E387" s="31">
        <v>0.0</v>
      </c>
      <c r="F387" s="33"/>
      <c r="G387" s="34">
        <v>6405.0</v>
      </c>
      <c r="H387" s="30">
        <v>0.0</v>
      </c>
      <c r="I387" s="38"/>
      <c r="J387" s="28"/>
      <c r="K387" s="33"/>
      <c r="L387" s="35"/>
      <c r="M387" s="36"/>
      <c r="N387" s="37"/>
      <c r="O387" s="28"/>
      <c r="P387" s="37"/>
    </row>
    <row r="388" ht="15.75" customHeight="1">
      <c r="A388" s="28" t="s">
        <v>191</v>
      </c>
      <c r="B388" s="31" t="s">
        <v>20</v>
      </c>
      <c r="C388" s="30" t="s">
        <v>21</v>
      </c>
      <c r="D388" s="32">
        <v>4.331322462E7</v>
      </c>
      <c r="E388" s="31">
        <v>0.0</v>
      </c>
      <c r="F388" s="33">
        <v>4.3313225E7</v>
      </c>
      <c r="G388" s="34"/>
      <c r="H388" s="30">
        <v>4.3313225E7</v>
      </c>
      <c r="I388" s="38">
        <v>8.90907254E8</v>
      </c>
      <c r="J388" s="28" t="str">
        <f>VLOOKUP(I388,'[2]IPS CTA BANCARIA (2)'!$B$2:$H$170,2,0)</f>
        <v>#REF!</v>
      </c>
      <c r="K388" s="33">
        <v>4.3313225E7</v>
      </c>
      <c r="L388" s="35" t="str">
        <f>VLOOKUP(I388,'[2]IPS CTA BANCARIA (2)'!$B$2:$H$170,4,0)</f>
        <v>#REF!</v>
      </c>
      <c r="M388" s="36" t="str">
        <f>VLOOKUP(I388,'[2]IPS CTA BANCARIA (2)'!$B$2:$H$170,5,0)</f>
        <v>#REF!</v>
      </c>
      <c r="N388" s="37" t="s">
        <v>528</v>
      </c>
      <c r="O388" s="28" t="s">
        <v>529</v>
      </c>
      <c r="P388" s="37">
        <v>41967.0</v>
      </c>
    </row>
    <row r="389" ht="15.75" customHeight="1">
      <c r="A389" s="28" t="s">
        <v>191</v>
      </c>
      <c r="B389" s="31" t="s">
        <v>46</v>
      </c>
      <c r="C389" s="30" t="s">
        <v>47</v>
      </c>
      <c r="D389" s="32">
        <v>1.167978191E7</v>
      </c>
      <c r="E389" s="31">
        <v>0.0</v>
      </c>
      <c r="F389" s="33">
        <v>1.1679782E7</v>
      </c>
      <c r="G389" s="34"/>
      <c r="H389" s="30">
        <v>1.1679782E7</v>
      </c>
      <c r="I389" s="38"/>
      <c r="J389" s="28"/>
      <c r="K389" s="33"/>
      <c r="L389" s="35"/>
      <c r="M389" s="36"/>
      <c r="N389" s="37"/>
      <c r="O389" s="28"/>
      <c r="P389" s="37"/>
    </row>
    <row r="390" ht="15.75" customHeight="1">
      <c r="A390" s="28" t="s">
        <v>191</v>
      </c>
      <c r="B390" s="31" t="s">
        <v>32</v>
      </c>
      <c r="C390" s="30" t="s">
        <v>33</v>
      </c>
      <c r="D390" s="32">
        <v>350229.33</v>
      </c>
      <c r="E390" s="31">
        <v>0.0</v>
      </c>
      <c r="F390" s="33">
        <v>350229.0</v>
      </c>
      <c r="G390" s="34"/>
      <c r="H390" s="30">
        <v>350229.0</v>
      </c>
      <c r="I390" s="38"/>
      <c r="J390" s="28"/>
      <c r="K390" s="33"/>
      <c r="L390" s="35"/>
      <c r="M390" s="36"/>
      <c r="N390" s="37"/>
      <c r="O390" s="28"/>
      <c r="P390" s="37"/>
    </row>
    <row r="391" ht="15.75" customHeight="1">
      <c r="A391" s="28" t="s">
        <v>191</v>
      </c>
      <c r="B391" s="31" t="s">
        <v>42</v>
      </c>
      <c r="C391" s="30" t="s">
        <v>43</v>
      </c>
      <c r="D391" s="32">
        <v>20142.14</v>
      </c>
      <c r="E391" s="31">
        <v>0.0</v>
      </c>
      <c r="F391" s="33"/>
      <c r="G391" s="34">
        <v>20142.0</v>
      </c>
      <c r="H391" s="30">
        <v>0.0</v>
      </c>
      <c r="I391" s="38"/>
      <c r="J391" s="28"/>
      <c r="K391" s="33"/>
      <c r="L391" s="35"/>
      <c r="M391" s="36"/>
      <c r="N391" s="37"/>
      <c r="O391" s="28"/>
      <c r="P391" s="37"/>
    </row>
    <row r="392" ht="15.75" customHeight="1">
      <c r="A392" s="28" t="s">
        <v>193</v>
      </c>
      <c r="B392" s="31" t="s">
        <v>20</v>
      </c>
      <c r="C392" s="30" t="s">
        <v>21</v>
      </c>
      <c r="D392" s="32">
        <v>5.608102773E7</v>
      </c>
      <c r="E392" s="31">
        <v>0.0</v>
      </c>
      <c r="F392" s="33">
        <v>5.6081028E7</v>
      </c>
      <c r="G392" s="34"/>
      <c r="H392" s="30">
        <v>5.6081028E7</v>
      </c>
      <c r="I392" s="38">
        <v>8.90980066E8</v>
      </c>
      <c r="J392" s="28" t="str">
        <f>VLOOKUP(I392,'[2]IPS CTA BANCARIA (2)'!$B$2:$H$170,2,0)</f>
        <v>#REF!</v>
      </c>
      <c r="K392" s="33">
        <v>5.4116857E7</v>
      </c>
      <c r="L392" s="35" t="str">
        <f>VLOOKUP(I392,'[2]IPS CTA BANCARIA (2)'!$B$2:$H$170,4,0)</f>
        <v>#REF!</v>
      </c>
      <c r="M392" s="36" t="str">
        <f>VLOOKUP(I392,'[2]IPS CTA BANCARIA (2)'!$B$2:$H$170,5,0)</f>
        <v>#REF!</v>
      </c>
      <c r="N392" s="37" t="s">
        <v>530</v>
      </c>
      <c r="O392" s="28" t="s">
        <v>531</v>
      </c>
      <c r="P392" s="37">
        <v>41967.0</v>
      </c>
    </row>
    <row r="393" ht="15.75" customHeight="1">
      <c r="A393" s="28" t="s">
        <v>193</v>
      </c>
      <c r="B393" s="31" t="s">
        <v>46</v>
      </c>
      <c r="C393" s="30" t="s">
        <v>47</v>
      </c>
      <c r="D393" s="32">
        <v>294782.0</v>
      </c>
      <c r="E393" s="31">
        <v>0.0</v>
      </c>
      <c r="F393" s="33">
        <v>294782.0</v>
      </c>
      <c r="G393" s="34"/>
      <c r="H393" s="30">
        <v>294782.0</v>
      </c>
      <c r="I393" s="38"/>
      <c r="J393" s="28"/>
      <c r="K393" s="33"/>
      <c r="L393" s="35"/>
      <c r="M393" s="36"/>
      <c r="N393" s="37"/>
      <c r="O393" s="28"/>
      <c r="P393" s="37"/>
    </row>
    <row r="394" ht="15.75" customHeight="1">
      <c r="A394" s="28" t="s">
        <v>193</v>
      </c>
      <c r="B394" s="31" t="s">
        <v>32</v>
      </c>
      <c r="C394" s="30" t="s">
        <v>33</v>
      </c>
      <c r="D394" s="32">
        <v>299450.88</v>
      </c>
      <c r="E394" s="31">
        <v>0.0</v>
      </c>
      <c r="F394" s="33">
        <v>299451.0</v>
      </c>
      <c r="G394" s="34"/>
      <c r="H394" s="30">
        <v>299451.0</v>
      </c>
      <c r="I394" s="38"/>
      <c r="J394" s="28"/>
      <c r="K394" s="33"/>
      <c r="L394" s="35"/>
      <c r="M394" s="36"/>
      <c r="N394" s="37"/>
      <c r="O394" s="28"/>
      <c r="P394" s="37"/>
    </row>
    <row r="395" ht="15.75" customHeight="1">
      <c r="A395" s="28" t="s">
        <v>193</v>
      </c>
      <c r="B395" s="31" t="s">
        <v>42</v>
      </c>
      <c r="C395" s="30" t="s">
        <v>43</v>
      </c>
      <c r="D395" s="32">
        <v>124471.39</v>
      </c>
      <c r="E395" s="31">
        <v>0.0</v>
      </c>
      <c r="F395" s="33">
        <v>124471.0</v>
      </c>
      <c r="G395" s="34"/>
      <c r="H395" s="30">
        <v>124471.0</v>
      </c>
      <c r="I395" s="38"/>
      <c r="J395" s="28"/>
      <c r="K395" s="33"/>
      <c r="L395" s="35"/>
      <c r="M395" s="36"/>
      <c r="N395" s="37"/>
      <c r="O395" s="28"/>
      <c r="P395" s="37"/>
    </row>
    <row r="396" ht="15.75" customHeight="1">
      <c r="A396" s="28" t="s">
        <v>195</v>
      </c>
      <c r="B396" s="31" t="s">
        <v>46</v>
      </c>
      <c r="C396" s="30" t="s">
        <v>47</v>
      </c>
      <c r="D396" s="32">
        <v>8.073155902E7</v>
      </c>
      <c r="E396" s="31">
        <v>0.0</v>
      </c>
      <c r="F396" s="33">
        <v>8.0731559E7</v>
      </c>
      <c r="G396" s="34"/>
      <c r="H396" s="30">
        <v>8.0731559E7</v>
      </c>
      <c r="I396" s="38"/>
      <c r="J396" s="28"/>
      <c r="K396" s="33"/>
      <c r="L396" s="35"/>
      <c r="M396" s="36"/>
      <c r="N396" s="37"/>
      <c r="O396" s="28"/>
      <c r="P396" s="37"/>
    </row>
    <row r="397" ht="15.75" customHeight="1">
      <c r="A397" s="28" t="s">
        <v>195</v>
      </c>
      <c r="B397" s="31" t="s">
        <v>24</v>
      </c>
      <c r="C397" s="30" t="s">
        <v>25</v>
      </c>
      <c r="D397" s="32">
        <v>19723.78</v>
      </c>
      <c r="E397" s="31">
        <v>0.0</v>
      </c>
      <c r="F397" s="33"/>
      <c r="G397" s="34">
        <v>19724.0</v>
      </c>
      <c r="H397" s="30">
        <v>0.0</v>
      </c>
      <c r="I397" s="38"/>
      <c r="J397" s="28"/>
      <c r="K397" s="33"/>
      <c r="L397" s="35"/>
      <c r="M397" s="36"/>
      <c r="N397" s="37"/>
      <c r="O397" s="28"/>
      <c r="P397" s="37"/>
    </row>
    <row r="398" ht="15.75" customHeight="1">
      <c r="A398" s="28" t="s">
        <v>195</v>
      </c>
      <c r="B398" s="31" t="s">
        <v>30</v>
      </c>
      <c r="C398" s="30" t="s">
        <v>31</v>
      </c>
      <c r="D398" s="32">
        <v>40962.13</v>
      </c>
      <c r="E398" s="31">
        <v>0.0</v>
      </c>
      <c r="F398" s="33"/>
      <c r="G398" s="34">
        <v>40962.0</v>
      </c>
      <c r="H398" s="30">
        <v>0.0</v>
      </c>
      <c r="I398" s="38"/>
      <c r="J398" s="28"/>
      <c r="K398" s="33"/>
      <c r="L398" s="35"/>
      <c r="M398" s="36"/>
      <c r="N398" s="37"/>
      <c r="O398" s="28"/>
      <c r="P398" s="37"/>
    </row>
    <row r="399" ht="15.75" customHeight="1">
      <c r="A399" s="28" t="s">
        <v>195</v>
      </c>
      <c r="B399" s="31" t="s">
        <v>32</v>
      </c>
      <c r="C399" s="30" t="s">
        <v>33</v>
      </c>
      <c r="D399" s="32">
        <v>89678.56</v>
      </c>
      <c r="E399" s="31">
        <v>0.0</v>
      </c>
      <c r="F399" s="33"/>
      <c r="G399" s="34">
        <v>89679.0</v>
      </c>
      <c r="H399" s="30">
        <v>0.0</v>
      </c>
      <c r="I399" s="38"/>
      <c r="J399" s="28"/>
      <c r="K399" s="33"/>
      <c r="L399" s="35"/>
      <c r="M399" s="36"/>
      <c r="N399" s="37"/>
      <c r="O399" s="28"/>
      <c r="P399" s="37"/>
    </row>
    <row r="400" ht="15.75" customHeight="1">
      <c r="A400" s="28" t="s">
        <v>195</v>
      </c>
      <c r="B400" s="31" t="s">
        <v>34</v>
      </c>
      <c r="C400" s="30" t="s">
        <v>35</v>
      </c>
      <c r="D400" s="32">
        <v>238990.52</v>
      </c>
      <c r="E400" s="31">
        <v>0.0</v>
      </c>
      <c r="F400" s="33">
        <v>238991.0</v>
      </c>
      <c r="G400" s="34"/>
      <c r="H400" s="30">
        <v>238991.0</v>
      </c>
      <c r="I400" s="38"/>
      <c r="J400" s="28"/>
      <c r="K400" s="33"/>
      <c r="L400" s="35"/>
      <c r="M400" s="36"/>
      <c r="N400" s="37"/>
      <c r="O400" s="28"/>
      <c r="P400" s="37"/>
    </row>
    <row r="401" ht="15.75" customHeight="1">
      <c r="A401" s="28" t="s">
        <v>195</v>
      </c>
      <c r="B401" s="31" t="s">
        <v>42</v>
      </c>
      <c r="C401" s="30" t="s">
        <v>43</v>
      </c>
      <c r="D401" s="32">
        <v>70961.99</v>
      </c>
      <c r="E401" s="31">
        <v>0.0</v>
      </c>
      <c r="F401" s="33"/>
      <c r="G401" s="34">
        <v>70962.0</v>
      </c>
      <c r="H401" s="30">
        <v>0.0</v>
      </c>
      <c r="I401" s="38"/>
      <c r="J401" s="28"/>
      <c r="K401" s="33"/>
      <c r="L401" s="35"/>
      <c r="M401" s="36"/>
      <c r="N401" s="37"/>
      <c r="O401" s="28"/>
      <c r="P401" s="37"/>
    </row>
    <row r="402" ht="15.75" customHeight="1">
      <c r="A402" s="28" t="s">
        <v>195</v>
      </c>
      <c r="B402" s="31" t="s">
        <v>82</v>
      </c>
      <c r="C402" s="30" t="s">
        <v>83</v>
      </c>
      <c r="D402" s="32">
        <v>0.0</v>
      </c>
      <c r="E402" s="31">
        <v>0.0</v>
      </c>
      <c r="F402" s="33">
        <v>0.0</v>
      </c>
      <c r="G402" s="34"/>
      <c r="H402" s="30">
        <v>0.0</v>
      </c>
      <c r="I402" s="38"/>
      <c r="J402" s="28"/>
      <c r="K402" s="33"/>
      <c r="L402" s="35"/>
      <c r="M402" s="36"/>
      <c r="N402" s="37"/>
      <c r="O402" s="28"/>
      <c r="P402" s="37"/>
    </row>
    <row r="403" ht="15.75" customHeight="1">
      <c r="A403" s="28" t="s">
        <v>197</v>
      </c>
      <c r="B403" s="31" t="s">
        <v>46</v>
      </c>
      <c r="C403" s="30" t="s">
        <v>47</v>
      </c>
      <c r="D403" s="32">
        <v>1.941135688E7</v>
      </c>
      <c r="E403" s="31">
        <v>0.0</v>
      </c>
      <c r="F403" s="33">
        <v>1.9411357E7</v>
      </c>
      <c r="G403" s="34"/>
      <c r="H403" s="30">
        <v>1.9411357E7</v>
      </c>
      <c r="I403" s="38"/>
      <c r="J403" s="28"/>
      <c r="K403" s="33"/>
      <c r="L403" s="35"/>
      <c r="M403" s="36"/>
      <c r="N403" s="37"/>
      <c r="O403" s="28"/>
      <c r="P403" s="37"/>
    </row>
    <row r="404" ht="15.75" customHeight="1">
      <c r="A404" s="28" t="s">
        <v>197</v>
      </c>
      <c r="B404" s="31" t="s">
        <v>32</v>
      </c>
      <c r="C404" s="30" t="s">
        <v>33</v>
      </c>
      <c r="D404" s="32">
        <v>131226.01</v>
      </c>
      <c r="E404" s="31">
        <v>0.0</v>
      </c>
      <c r="F404" s="33">
        <v>131226.0</v>
      </c>
      <c r="G404" s="34"/>
      <c r="H404" s="30">
        <v>131226.0</v>
      </c>
      <c r="I404" s="38"/>
      <c r="J404" s="28"/>
      <c r="K404" s="33"/>
      <c r="L404" s="35"/>
      <c r="M404" s="36"/>
      <c r="N404" s="37"/>
      <c r="O404" s="28"/>
      <c r="P404" s="37"/>
    </row>
    <row r="405" ht="15.75" customHeight="1">
      <c r="A405" s="28" t="s">
        <v>197</v>
      </c>
      <c r="B405" s="31" t="s">
        <v>42</v>
      </c>
      <c r="C405" s="30" t="s">
        <v>43</v>
      </c>
      <c r="D405" s="32">
        <v>26929.11</v>
      </c>
      <c r="E405" s="31">
        <v>0.0</v>
      </c>
      <c r="F405" s="33"/>
      <c r="G405" s="34">
        <v>26929.0</v>
      </c>
      <c r="H405" s="30">
        <v>0.0</v>
      </c>
      <c r="I405" s="38"/>
      <c r="J405" s="28"/>
      <c r="K405" s="33"/>
      <c r="L405" s="35"/>
      <c r="M405" s="36"/>
      <c r="N405" s="37"/>
      <c r="O405" s="28"/>
      <c r="P405" s="37"/>
    </row>
    <row r="406" ht="15.75" customHeight="1">
      <c r="A406" s="28" t="s">
        <v>199</v>
      </c>
      <c r="B406" s="31" t="s">
        <v>20</v>
      </c>
      <c r="C406" s="30" t="s">
        <v>21</v>
      </c>
      <c r="D406" s="32">
        <v>5554254.03</v>
      </c>
      <c r="E406" s="31">
        <v>0.0</v>
      </c>
      <c r="F406" s="33">
        <v>5554254.0</v>
      </c>
      <c r="G406" s="34"/>
      <c r="H406" s="30">
        <v>5554254.0</v>
      </c>
      <c r="I406" s="38">
        <v>8.90982264E8</v>
      </c>
      <c r="J406" s="28" t="str">
        <f t="shared" ref="J406:J407" si="82">VLOOKUP(I406,'[2]IPS CTA BANCARIA (2)'!$B$2:$H$170,2,0)</f>
        <v>#REF!</v>
      </c>
      <c r="K406" s="33">
        <v>5554254.0</v>
      </c>
      <c r="L406" s="35" t="str">
        <f t="shared" ref="L406:L407" si="83">VLOOKUP(I406,'[2]IPS CTA BANCARIA (2)'!$B$2:$H$170,4,0)</f>
        <v>#REF!</v>
      </c>
      <c r="M406" s="36" t="str">
        <f t="shared" ref="M406:M407" si="84">VLOOKUP(I406,'[2]IPS CTA BANCARIA (2)'!$B$2:$H$170,5,0)</f>
        <v>#REF!</v>
      </c>
      <c r="N406" s="37" t="s">
        <v>532</v>
      </c>
      <c r="O406" s="28" t="s">
        <v>533</v>
      </c>
      <c r="P406" s="37">
        <v>41967.0</v>
      </c>
    </row>
    <row r="407" ht="15.75" customHeight="1">
      <c r="A407" s="28" t="s">
        <v>199</v>
      </c>
      <c r="B407" s="31" t="s">
        <v>74</v>
      </c>
      <c r="C407" s="30" t="s">
        <v>75</v>
      </c>
      <c r="D407" s="32">
        <v>3435016.53</v>
      </c>
      <c r="E407" s="31">
        <v>0.0</v>
      </c>
      <c r="F407" s="33">
        <v>3435017.0</v>
      </c>
      <c r="G407" s="34"/>
      <c r="H407" s="30">
        <v>3435017.0</v>
      </c>
      <c r="I407" s="38">
        <v>8.90900518E8</v>
      </c>
      <c r="J407" s="28" t="str">
        <f t="shared" si="82"/>
        <v>#REF!</v>
      </c>
      <c r="K407" s="33">
        <v>3069827.0</v>
      </c>
      <c r="L407" s="35" t="str">
        <f t="shared" si="83"/>
        <v>#REF!</v>
      </c>
      <c r="M407" s="36" t="str">
        <f t="shared" si="84"/>
        <v>#REF!</v>
      </c>
      <c r="N407" s="37" t="s">
        <v>534</v>
      </c>
      <c r="O407" s="28" t="s">
        <v>535</v>
      </c>
      <c r="P407" s="37">
        <v>41969.0</v>
      </c>
    </row>
    <row r="408" ht="15.75" customHeight="1">
      <c r="A408" s="28" t="s">
        <v>199</v>
      </c>
      <c r="B408" s="31" t="s">
        <v>34</v>
      </c>
      <c r="C408" s="30" t="s">
        <v>35</v>
      </c>
      <c r="D408" s="32">
        <v>2732.19</v>
      </c>
      <c r="E408" s="31">
        <v>0.0</v>
      </c>
      <c r="F408" s="33"/>
      <c r="G408" s="34">
        <v>2732.0</v>
      </c>
      <c r="H408" s="30">
        <v>0.0</v>
      </c>
      <c r="I408" s="38"/>
      <c r="J408" s="28"/>
      <c r="K408" s="33"/>
      <c r="L408" s="35"/>
      <c r="M408" s="36"/>
      <c r="N408" s="37"/>
      <c r="O408" s="28"/>
      <c r="P408" s="37"/>
    </row>
    <row r="409" ht="15.75" customHeight="1">
      <c r="A409" s="28" t="s">
        <v>199</v>
      </c>
      <c r="B409" s="31" t="s">
        <v>42</v>
      </c>
      <c r="C409" s="30" t="s">
        <v>43</v>
      </c>
      <c r="D409" s="32">
        <v>28409.25</v>
      </c>
      <c r="E409" s="31">
        <v>0.0</v>
      </c>
      <c r="F409" s="33"/>
      <c r="G409" s="34">
        <v>28409.0</v>
      </c>
      <c r="H409" s="30">
        <v>0.0</v>
      </c>
      <c r="I409" s="38"/>
      <c r="J409" s="28"/>
      <c r="K409" s="33"/>
      <c r="L409" s="35"/>
      <c r="M409" s="36"/>
      <c r="N409" s="37"/>
      <c r="O409" s="28"/>
      <c r="P409" s="37"/>
    </row>
    <row r="410" ht="15.75" customHeight="1">
      <c r="A410" s="28" t="s">
        <v>201</v>
      </c>
      <c r="B410" s="31" t="s">
        <v>20</v>
      </c>
      <c r="C410" s="30" t="s">
        <v>21</v>
      </c>
      <c r="D410" s="32">
        <v>4.459352335E7</v>
      </c>
      <c r="E410" s="31">
        <v>0.0</v>
      </c>
      <c r="F410" s="33">
        <v>4.4593523E7</v>
      </c>
      <c r="G410" s="34"/>
      <c r="H410" s="30">
        <v>4.4593523E7</v>
      </c>
      <c r="I410" s="38">
        <v>8.90907254E8</v>
      </c>
      <c r="J410" s="28" t="str">
        <f>VLOOKUP(I410,'[2]IPS CTA BANCARIA (2)'!$B$2:$H$170,2,0)</f>
        <v>#REF!</v>
      </c>
      <c r="K410" s="33">
        <v>4.4593523E7</v>
      </c>
      <c r="L410" s="35" t="str">
        <f>VLOOKUP(I410,'[2]IPS CTA BANCARIA (2)'!$B$2:$H$170,4,0)</f>
        <v>#REF!</v>
      </c>
      <c r="M410" s="36" t="str">
        <f>VLOOKUP(I410,'[2]IPS CTA BANCARIA (2)'!$B$2:$H$170,5,0)</f>
        <v>#REF!</v>
      </c>
      <c r="N410" s="37" t="s">
        <v>536</v>
      </c>
      <c r="O410" s="28" t="s">
        <v>537</v>
      </c>
      <c r="P410" s="37">
        <v>41967.0</v>
      </c>
    </row>
    <row r="411" ht="15.75" customHeight="1">
      <c r="A411" s="28" t="s">
        <v>201</v>
      </c>
      <c r="B411" s="31" t="s">
        <v>46</v>
      </c>
      <c r="C411" s="30" t="s">
        <v>47</v>
      </c>
      <c r="D411" s="32">
        <v>4969999.31</v>
      </c>
      <c r="E411" s="31">
        <v>0.0</v>
      </c>
      <c r="F411" s="33">
        <v>4969999.0</v>
      </c>
      <c r="G411" s="34"/>
      <c r="H411" s="30">
        <v>4969999.0</v>
      </c>
      <c r="I411" s="38"/>
      <c r="J411" s="28"/>
      <c r="K411" s="33"/>
      <c r="L411" s="35"/>
      <c r="M411" s="36"/>
      <c r="N411" s="37"/>
      <c r="O411" s="28"/>
      <c r="P411" s="37"/>
    </row>
    <row r="412" ht="15.75" customHeight="1">
      <c r="A412" s="28" t="s">
        <v>201</v>
      </c>
      <c r="B412" s="31" t="s">
        <v>74</v>
      </c>
      <c r="C412" s="30" t="s">
        <v>75</v>
      </c>
      <c r="D412" s="32">
        <v>6750115.03</v>
      </c>
      <c r="E412" s="31">
        <v>0.0</v>
      </c>
      <c r="F412" s="33">
        <v>6750115.0</v>
      </c>
      <c r="G412" s="34"/>
      <c r="H412" s="30">
        <v>6750115.0</v>
      </c>
      <c r="I412" s="38">
        <v>8.90900518E8</v>
      </c>
      <c r="J412" s="28" t="str">
        <f>VLOOKUP(I412,'[2]IPS CTA BANCARIA (2)'!$B$2:$H$170,2,0)</f>
        <v>#REF!</v>
      </c>
      <c r="K412" s="33">
        <v>6750115.0</v>
      </c>
      <c r="L412" s="35" t="str">
        <f>VLOOKUP(I412,'[2]IPS CTA BANCARIA (2)'!$B$2:$H$170,4,0)</f>
        <v>#REF!</v>
      </c>
      <c r="M412" s="36" t="str">
        <f>VLOOKUP(I412,'[2]IPS CTA BANCARIA (2)'!$B$2:$H$170,5,0)</f>
        <v>#REF!</v>
      </c>
      <c r="N412" s="37" t="s">
        <v>538</v>
      </c>
      <c r="O412" s="28" t="s">
        <v>539</v>
      </c>
      <c r="P412" s="37">
        <v>41969.0</v>
      </c>
    </row>
    <row r="413" ht="15.75" customHeight="1">
      <c r="A413" s="28" t="s">
        <v>201</v>
      </c>
      <c r="B413" s="31" t="s">
        <v>100</v>
      </c>
      <c r="C413" s="30" t="s">
        <v>101</v>
      </c>
      <c r="D413" s="32">
        <v>0.0</v>
      </c>
      <c r="E413" s="31">
        <v>0.0</v>
      </c>
      <c r="F413" s="33">
        <v>0.0</v>
      </c>
      <c r="G413" s="34"/>
      <c r="H413" s="30">
        <v>0.0</v>
      </c>
      <c r="I413" s="38"/>
      <c r="J413" s="28"/>
      <c r="K413" s="33"/>
      <c r="L413" s="35"/>
      <c r="M413" s="36"/>
      <c r="N413" s="37"/>
      <c r="O413" s="28"/>
      <c r="P413" s="37"/>
    </row>
    <row r="414" ht="15.75" customHeight="1">
      <c r="A414" s="28" t="s">
        <v>201</v>
      </c>
      <c r="B414" s="31" t="s">
        <v>32</v>
      </c>
      <c r="C414" s="30" t="s">
        <v>33</v>
      </c>
      <c r="D414" s="32">
        <v>226054.19</v>
      </c>
      <c r="E414" s="31">
        <v>0.0</v>
      </c>
      <c r="F414" s="33">
        <v>226054.0</v>
      </c>
      <c r="G414" s="34"/>
      <c r="H414" s="30">
        <v>226054.0</v>
      </c>
      <c r="I414" s="38"/>
      <c r="J414" s="28"/>
      <c r="K414" s="33"/>
      <c r="L414" s="35"/>
      <c r="M414" s="36"/>
      <c r="N414" s="37"/>
      <c r="O414" s="28"/>
      <c r="P414" s="37"/>
    </row>
    <row r="415" ht="15.75" customHeight="1">
      <c r="A415" s="28" t="s">
        <v>201</v>
      </c>
      <c r="B415" s="31" t="s">
        <v>34</v>
      </c>
      <c r="C415" s="30" t="s">
        <v>35</v>
      </c>
      <c r="D415" s="32">
        <v>44799.95</v>
      </c>
      <c r="E415" s="31">
        <v>0.0</v>
      </c>
      <c r="F415" s="33"/>
      <c r="G415" s="34">
        <v>44800.0</v>
      </c>
      <c r="H415" s="30">
        <v>0.0</v>
      </c>
      <c r="I415" s="38"/>
      <c r="J415" s="28"/>
      <c r="K415" s="33"/>
      <c r="L415" s="35"/>
      <c r="M415" s="36"/>
      <c r="N415" s="37"/>
      <c r="O415" s="28"/>
      <c r="P415" s="37"/>
    </row>
    <row r="416" ht="15.75" customHeight="1">
      <c r="A416" s="28" t="s">
        <v>201</v>
      </c>
      <c r="B416" s="31" t="s">
        <v>42</v>
      </c>
      <c r="C416" s="30" t="s">
        <v>43</v>
      </c>
      <c r="D416" s="32">
        <v>43798.25</v>
      </c>
      <c r="E416" s="31">
        <v>0.0</v>
      </c>
      <c r="F416" s="33"/>
      <c r="G416" s="34">
        <v>43798.0</v>
      </c>
      <c r="H416" s="30">
        <v>0.0</v>
      </c>
      <c r="I416" s="38"/>
      <c r="J416" s="28"/>
      <c r="K416" s="33"/>
      <c r="L416" s="35"/>
      <c r="M416" s="36"/>
      <c r="N416" s="37"/>
      <c r="O416" s="28"/>
      <c r="P416" s="37"/>
    </row>
    <row r="417" ht="15.75" customHeight="1">
      <c r="A417" s="28" t="s">
        <v>201</v>
      </c>
      <c r="B417" s="31" t="s">
        <v>76</v>
      </c>
      <c r="C417" s="30" t="s">
        <v>77</v>
      </c>
      <c r="D417" s="32">
        <v>2360053.92</v>
      </c>
      <c r="E417" s="31">
        <v>0.0</v>
      </c>
      <c r="F417" s="33">
        <v>2360054.0</v>
      </c>
      <c r="G417" s="34"/>
      <c r="H417" s="30">
        <v>2360054.0</v>
      </c>
      <c r="I417" s="38">
        <v>8.41000236E8</v>
      </c>
      <c r="J417" s="28" t="str">
        <f t="shared" ref="J417:J418" si="85">VLOOKUP(I417,'[2]IPS CTA BANCARIA (2)'!$B$2:$H$170,2,0)</f>
        <v>#REF!</v>
      </c>
      <c r="K417" s="33">
        <v>2360054.0</v>
      </c>
      <c r="L417" s="35" t="str">
        <f t="shared" ref="L417:L418" si="86">VLOOKUP(I417,'[2]IPS CTA BANCARIA (2)'!$B$2:$H$170,4,0)</f>
        <v>#REF!</v>
      </c>
      <c r="M417" s="36" t="str">
        <f t="shared" ref="M417:M418" si="87">VLOOKUP(I417,'[2]IPS CTA BANCARIA (2)'!$B$2:$H$170,5,0)</f>
        <v>#REF!</v>
      </c>
      <c r="N417" s="39">
        <v>2.01400066452E11</v>
      </c>
      <c r="O417" s="28" t="s">
        <v>540</v>
      </c>
      <c r="P417" s="37">
        <v>41976.0</v>
      </c>
    </row>
    <row r="418" ht="15.75" customHeight="1">
      <c r="A418" s="28" t="s">
        <v>203</v>
      </c>
      <c r="B418" s="31" t="s">
        <v>20</v>
      </c>
      <c r="C418" s="30" t="s">
        <v>21</v>
      </c>
      <c r="D418" s="32">
        <v>4.287152867E7</v>
      </c>
      <c r="E418" s="31">
        <v>0.0</v>
      </c>
      <c r="F418" s="33">
        <v>4.2871529E7</v>
      </c>
      <c r="G418" s="34"/>
      <c r="H418" s="30">
        <v>4.2871529E7</v>
      </c>
      <c r="I418" s="38">
        <v>8.90907254E8</v>
      </c>
      <c r="J418" s="28" t="str">
        <f t="shared" si="85"/>
        <v>#REF!</v>
      </c>
      <c r="K418" s="33">
        <v>4.2871529E7</v>
      </c>
      <c r="L418" s="35" t="str">
        <f t="shared" si="86"/>
        <v>#REF!</v>
      </c>
      <c r="M418" s="36" t="str">
        <f t="shared" si="87"/>
        <v>#REF!</v>
      </c>
      <c r="N418" s="37" t="s">
        <v>541</v>
      </c>
      <c r="O418" s="28" t="s">
        <v>542</v>
      </c>
      <c r="P418" s="37">
        <v>41967.0</v>
      </c>
    </row>
    <row r="419" ht="15.75" customHeight="1">
      <c r="A419" s="28" t="s">
        <v>203</v>
      </c>
      <c r="B419" s="31" t="s">
        <v>32</v>
      </c>
      <c r="C419" s="30" t="s">
        <v>33</v>
      </c>
      <c r="D419" s="32">
        <v>123362.1</v>
      </c>
      <c r="E419" s="31">
        <v>0.0</v>
      </c>
      <c r="F419" s="33">
        <v>123362.0</v>
      </c>
      <c r="G419" s="34"/>
      <c r="H419" s="30">
        <v>123362.0</v>
      </c>
      <c r="I419" s="38"/>
      <c r="J419" s="28"/>
      <c r="K419" s="33"/>
      <c r="L419" s="35"/>
      <c r="M419" s="36"/>
      <c r="N419" s="37"/>
      <c r="O419" s="28"/>
      <c r="P419" s="37"/>
    </row>
    <row r="420" ht="15.75" customHeight="1">
      <c r="A420" s="28" t="s">
        <v>203</v>
      </c>
      <c r="B420" s="31" t="s">
        <v>42</v>
      </c>
      <c r="C420" s="30" t="s">
        <v>43</v>
      </c>
      <c r="D420" s="32">
        <v>135353.95</v>
      </c>
      <c r="E420" s="31">
        <v>0.0</v>
      </c>
      <c r="F420" s="33">
        <v>135354.0</v>
      </c>
      <c r="G420" s="34"/>
      <c r="H420" s="30">
        <v>135354.0</v>
      </c>
      <c r="I420" s="38"/>
      <c r="J420" s="28"/>
      <c r="K420" s="33"/>
      <c r="L420" s="35"/>
      <c r="M420" s="36"/>
      <c r="N420" s="37"/>
      <c r="O420" s="28"/>
      <c r="P420" s="37"/>
    </row>
    <row r="421" ht="15.75" customHeight="1">
      <c r="A421" s="28" t="s">
        <v>203</v>
      </c>
      <c r="B421" s="31" t="s">
        <v>82</v>
      </c>
      <c r="C421" s="30" t="s">
        <v>83</v>
      </c>
      <c r="D421" s="32">
        <v>0.0</v>
      </c>
      <c r="E421" s="31">
        <v>0.0</v>
      </c>
      <c r="F421" s="33">
        <v>0.0</v>
      </c>
      <c r="G421" s="34"/>
      <c r="H421" s="30">
        <v>0.0</v>
      </c>
      <c r="I421" s="38"/>
      <c r="J421" s="28"/>
      <c r="K421" s="33"/>
      <c r="L421" s="35"/>
      <c r="M421" s="36"/>
      <c r="N421" s="37"/>
      <c r="O421" s="28"/>
      <c r="P421" s="37"/>
    </row>
    <row r="422" ht="15.75" customHeight="1">
      <c r="A422" s="28" t="s">
        <v>203</v>
      </c>
      <c r="B422" s="31" t="s">
        <v>60</v>
      </c>
      <c r="C422" s="30" t="s">
        <v>61</v>
      </c>
      <c r="D422" s="32">
        <v>2898327.28</v>
      </c>
      <c r="E422" s="31">
        <v>0.0</v>
      </c>
      <c r="F422" s="33">
        <v>2898327.0</v>
      </c>
      <c r="G422" s="34"/>
      <c r="H422" s="30">
        <v>2898327.0</v>
      </c>
      <c r="I422" s="38">
        <v>8.90981494E8</v>
      </c>
      <c r="J422" s="28" t="str">
        <f t="shared" ref="J422:J423" si="88">VLOOKUP(I422,'[2]IPS CTA BANCARIA (2)'!$B$2:$H$170,2,0)</f>
        <v>#REF!</v>
      </c>
      <c r="K422" s="33">
        <v>1089596.0</v>
      </c>
      <c r="L422" s="35" t="str">
        <f t="shared" ref="L422:L423" si="89">VLOOKUP(I422,'[2]IPS CTA BANCARIA (2)'!$B$2:$H$170,4,0)</f>
        <v>#REF!</v>
      </c>
      <c r="M422" s="36" t="str">
        <f t="shared" ref="M422:M423" si="90">VLOOKUP(I422,'[2]IPS CTA BANCARIA (2)'!$B$2:$H$170,5,0)</f>
        <v>#REF!</v>
      </c>
      <c r="N422" s="37" t="s">
        <v>543</v>
      </c>
      <c r="O422" s="28" t="s">
        <v>544</v>
      </c>
      <c r="P422" s="37">
        <v>41971.0</v>
      </c>
    </row>
    <row r="423" ht="15.75" customHeight="1">
      <c r="A423" s="28" t="s">
        <v>205</v>
      </c>
      <c r="B423" s="31" t="s">
        <v>20</v>
      </c>
      <c r="C423" s="30" t="s">
        <v>21</v>
      </c>
      <c r="D423" s="32">
        <v>2.3670525572E8</v>
      </c>
      <c r="E423" s="31">
        <v>0.0</v>
      </c>
      <c r="F423" s="33">
        <v>2.36705256E8</v>
      </c>
      <c r="G423" s="34"/>
      <c r="H423" s="30">
        <v>2.36705256E8</v>
      </c>
      <c r="I423" s="38">
        <v>8.90985703E8</v>
      </c>
      <c r="J423" s="28" t="str">
        <f t="shared" si="88"/>
        <v>#REF!</v>
      </c>
      <c r="K423" s="33">
        <v>2.36705256E8</v>
      </c>
      <c r="L423" s="35" t="str">
        <f t="shared" si="89"/>
        <v>#REF!</v>
      </c>
      <c r="M423" s="36" t="str">
        <f t="shared" si="90"/>
        <v>#REF!</v>
      </c>
      <c r="N423" s="37" t="s">
        <v>545</v>
      </c>
      <c r="O423" s="28" t="s">
        <v>546</v>
      </c>
      <c r="P423" s="37">
        <v>41967.0</v>
      </c>
    </row>
    <row r="424" ht="15.75" customHeight="1">
      <c r="A424" s="28" t="s">
        <v>205</v>
      </c>
      <c r="B424" s="31" t="s">
        <v>46</v>
      </c>
      <c r="C424" s="30" t="s">
        <v>47</v>
      </c>
      <c r="D424" s="32">
        <v>2.095843377E7</v>
      </c>
      <c r="E424" s="31">
        <v>0.0</v>
      </c>
      <c r="F424" s="33">
        <v>2.0958434E7</v>
      </c>
      <c r="G424" s="34"/>
      <c r="H424" s="30">
        <v>2.0958434E7</v>
      </c>
      <c r="I424" s="38"/>
      <c r="J424" s="28"/>
      <c r="K424" s="33"/>
      <c r="L424" s="35"/>
      <c r="M424" s="36"/>
      <c r="N424" s="37"/>
      <c r="O424" s="28"/>
      <c r="P424" s="37"/>
    </row>
    <row r="425" ht="15.75" customHeight="1">
      <c r="A425" s="28" t="s">
        <v>205</v>
      </c>
      <c r="B425" s="31" t="s">
        <v>74</v>
      </c>
      <c r="C425" s="30" t="s">
        <v>75</v>
      </c>
      <c r="D425" s="32">
        <v>2.812536201E7</v>
      </c>
      <c r="E425" s="31">
        <v>0.0</v>
      </c>
      <c r="F425" s="33">
        <v>2.8125362E7</v>
      </c>
      <c r="G425" s="34"/>
      <c r="H425" s="30">
        <v>2.8125362E7</v>
      </c>
      <c r="I425" s="38">
        <v>8.90900518E8</v>
      </c>
      <c r="J425" s="28" t="str">
        <f>VLOOKUP(I425,'[2]IPS CTA BANCARIA (2)'!$B$2:$H$170,2,0)</f>
        <v>#REF!</v>
      </c>
      <c r="K425" s="33">
        <v>2.8125362E7</v>
      </c>
      <c r="L425" s="35" t="str">
        <f>VLOOKUP(I425,'[2]IPS CTA BANCARIA (2)'!$B$2:$H$170,4,0)</f>
        <v>#REF!</v>
      </c>
      <c r="M425" s="36" t="str">
        <f>VLOOKUP(I425,'[2]IPS CTA BANCARIA (2)'!$B$2:$H$170,5,0)</f>
        <v>#REF!</v>
      </c>
      <c r="N425" s="37" t="s">
        <v>547</v>
      </c>
      <c r="O425" s="28" t="s">
        <v>548</v>
      </c>
      <c r="P425" s="37">
        <v>41969.0</v>
      </c>
    </row>
    <row r="426" ht="15.75" customHeight="1">
      <c r="A426" s="28" t="s">
        <v>205</v>
      </c>
      <c r="B426" s="31" t="s">
        <v>32</v>
      </c>
      <c r="C426" s="30" t="s">
        <v>33</v>
      </c>
      <c r="D426" s="32">
        <v>386446.09</v>
      </c>
      <c r="E426" s="31">
        <v>0.0</v>
      </c>
      <c r="F426" s="33">
        <v>386446.0</v>
      </c>
      <c r="G426" s="34"/>
      <c r="H426" s="30">
        <v>386446.0</v>
      </c>
      <c r="I426" s="38"/>
      <c r="J426" s="28"/>
      <c r="K426" s="33"/>
      <c r="L426" s="35"/>
      <c r="M426" s="36"/>
      <c r="N426" s="37"/>
      <c r="O426" s="28"/>
      <c r="P426" s="37"/>
    </row>
    <row r="427" ht="15.75" customHeight="1">
      <c r="A427" s="28" t="s">
        <v>205</v>
      </c>
      <c r="B427" s="31" t="s">
        <v>34</v>
      </c>
      <c r="C427" s="30" t="s">
        <v>35</v>
      </c>
      <c r="D427" s="32">
        <v>623730.21</v>
      </c>
      <c r="E427" s="31">
        <v>0.0</v>
      </c>
      <c r="F427" s="33">
        <v>623730.0</v>
      </c>
      <c r="G427" s="34"/>
      <c r="H427" s="30">
        <v>623730.0</v>
      </c>
      <c r="I427" s="38"/>
      <c r="J427" s="28"/>
      <c r="K427" s="33"/>
      <c r="L427" s="35"/>
      <c r="M427" s="36"/>
      <c r="N427" s="37"/>
      <c r="O427" s="28"/>
      <c r="P427" s="37"/>
    </row>
    <row r="428" ht="15.75" customHeight="1">
      <c r="A428" s="28" t="s">
        <v>205</v>
      </c>
      <c r="B428" s="31" t="s">
        <v>42</v>
      </c>
      <c r="C428" s="30" t="s">
        <v>43</v>
      </c>
      <c r="D428" s="32">
        <v>201468.26</v>
      </c>
      <c r="E428" s="31">
        <v>0.0</v>
      </c>
      <c r="F428" s="33">
        <v>201468.0</v>
      </c>
      <c r="G428" s="34"/>
      <c r="H428" s="30">
        <v>201468.0</v>
      </c>
      <c r="I428" s="38"/>
      <c r="J428" s="28"/>
      <c r="K428" s="33"/>
      <c r="L428" s="35"/>
      <c r="M428" s="36"/>
      <c r="N428" s="37"/>
      <c r="O428" s="28"/>
      <c r="P428" s="37"/>
    </row>
    <row r="429" ht="15.75" customHeight="1">
      <c r="A429" s="28" t="s">
        <v>205</v>
      </c>
      <c r="B429" s="31" t="s">
        <v>76</v>
      </c>
      <c r="C429" s="30" t="s">
        <v>77</v>
      </c>
      <c r="D429" s="32">
        <v>2.8681435894E8</v>
      </c>
      <c r="E429" s="31">
        <v>0.0</v>
      </c>
      <c r="F429" s="33">
        <v>2.86814359E8</v>
      </c>
      <c r="G429" s="34"/>
      <c r="H429" s="30">
        <v>2.86814359E8</v>
      </c>
      <c r="I429" s="38">
        <v>8.90985603E8</v>
      </c>
      <c r="J429" s="28" t="str">
        <f t="shared" ref="J429:J432" si="91">VLOOKUP(I429,'[2]IPS CTA BANCARIA (2)'!$B$2:$H$170,2,0)</f>
        <v>#REF!</v>
      </c>
      <c r="K429" s="33">
        <v>1.13650337E8</v>
      </c>
      <c r="L429" s="35" t="str">
        <f t="shared" ref="L429:L432" si="92">VLOOKUP(I429,'[2]IPS CTA BANCARIA (2)'!$B$2:$H$170,4,0)</f>
        <v>#REF!</v>
      </c>
      <c r="M429" s="36" t="str">
        <f t="shared" ref="M429:M432" si="93">VLOOKUP(I429,'[2]IPS CTA BANCARIA (2)'!$B$2:$H$170,5,0)</f>
        <v>#REF!</v>
      </c>
      <c r="N429" s="39">
        <v>2.0140006645E11</v>
      </c>
      <c r="O429" s="28" t="s">
        <v>549</v>
      </c>
      <c r="P429" s="37">
        <v>41976.0</v>
      </c>
    </row>
    <row r="430" ht="15.75" customHeight="1">
      <c r="A430" s="28" t="s">
        <v>205</v>
      </c>
      <c r="B430" s="31" t="s">
        <v>76</v>
      </c>
      <c r="C430" s="30" t="s">
        <v>77</v>
      </c>
      <c r="D430" s="32"/>
      <c r="E430" s="31"/>
      <c r="F430" s="33"/>
      <c r="G430" s="34"/>
      <c r="H430" s="30"/>
      <c r="I430" s="38">
        <v>9.00509957E8</v>
      </c>
      <c r="J430" s="28" t="str">
        <f t="shared" si="91"/>
        <v>#REF!</v>
      </c>
      <c r="K430" s="33">
        <v>2589270.0</v>
      </c>
      <c r="L430" s="35" t="str">
        <f t="shared" si="92"/>
        <v>#REF!</v>
      </c>
      <c r="M430" s="36" t="str">
        <f t="shared" si="93"/>
        <v>#REF!</v>
      </c>
      <c r="N430" s="39">
        <v>2.01400066437E11</v>
      </c>
      <c r="O430" s="28" t="s">
        <v>550</v>
      </c>
      <c r="P430" s="37">
        <v>41976.0</v>
      </c>
    </row>
    <row r="431" ht="15.75" customHeight="1">
      <c r="A431" s="28" t="s">
        <v>205</v>
      </c>
      <c r="B431" s="31" t="s">
        <v>76</v>
      </c>
      <c r="C431" s="30" t="s">
        <v>77</v>
      </c>
      <c r="D431" s="32"/>
      <c r="E431" s="31"/>
      <c r="F431" s="33"/>
      <c r="G431" s="34"/>
      <c r="H431" s="30"/>
      <c r="I431" s="38">
        <v>8.90981137E8</v>
      </c>
      <c r="J431" s="28" t="str">
        <f t="shared" si="91"/>
        <v>#REF!</v>
      </c>
      <c r="K431" s="33">
        <v>1.1E8</v>
      </c>
      <c r="L431" s="35" t="str">
        <f t="shared" si="92"/>
        <v>#REF!</v>
      </c>
      <c r="M431" s="36" t="str">
        <f t="shared" si="93"/>
        <v>#REF!</v>
      </c>
      <c r="N431" s="39">
        <v>2.01400066436E11</v>
      </c>
      <c r="O431" s="28" t="s">
        <v>551</v>
      </c>
      <c r="P431" s="37">
        <v>41976.0</v>
      </c>
    </row>
    <row r="432" ht="15.75" customHeight="1">
      <c r="A432" s="28" t="s">
        <v>205</v>
      </c>
      <c r="B432" s="31" t="s">
        <v>76</v>
      </c>
      <c r="C432" s="30" t="s">
        <v>77</v>
      </c>
      <c r="D432" s="32"/>
      <c r="E432" s="31"/>
      <c r="F432" s="33"/>
      <c r="G432" s="34"/>
      <c r="H432" s="30"/>
      <c r="I432" s="38">
        <v>8.41000236E8</v>
      </c>
      <c r="J432" s="28" t="str">
        <f t="shared" si="91"/>
        <v>#REF!</v>
      </c>
      <c r="K432" s="33">
        <v>6.0574752E7</v>
      </c>
      <c r="L432" s="35" t="str">
        <f t="shared" si="92"/>
        <v>#REF!</v>
      </c>
      <c r="M432" s="36" t="str">
        <f t="shared" si="93"/>
        <v>#REF!</v>
      </c>
      <c r="N432" s="39">
        <v>2.01400066405E11</v>
      </c>
      <c r="O432" s="28" t="s">
        <v>552</v>
      </c>
      <c r="P432" s="37">
        <v>41976.0</v>
      </c>
    </row>
    <row r="433" ht="15.75" customHeight="1">
      <c r="A433" s="28" t="s">
        <v>207</v>
      </c>
      <c r="B433" s="31" t="s">
        <v>46</v>
      </c>
      <c r="C433" s="30" t="s">
        <v>47</v>
      </c>
      <c r="D433" s="32">
        <v>1.991444005E7</v>
      </c>
      <c r="E433" s="31">
        <v>0.0</v>
      </c>
      <c r="F433" s="33">
        <v>1.991444E7</v>
      </c>
      <c r="G433" s="34"/>
      <c r="H433" s="30">
        <v>1.991444E7</v>
      </c>
      <c r="I433" s="38"/>
      <c r="J433" s="28"/>
      <c r="K433" s="33"/>
      <c r="L433" s="35"/>
      <c r="M433" s="36"/>
      <c r="N433" s="37"/>
      <c r="O433" s="28"/>
      <c r="P433" s="37"/>
    </row>
    <row r="434" ht="15.75" customHeight="1">
      <c r="A434" s="28" t="s">
        <v>207</v>
      </c>
      <c r="B434" s="31" t="s">
        <v>32</v>
      </c>
      <c r="C434" s="30" t="s">
        <v>33</v>
      </c>
      <c r="D434" s="32">
        <v>278509.19</v>
      </c>
      <c r="E434" s="31">
        <v>0.0</v>
      </c>
      <c r="F434" s="33">
        <v>278509.0</v>
      </c>
      <c r="G434" s="34"/>
      <c r="H434" s="30">
        <v>278509.0</v>
      </c>
      <c r="I434" s="38"/>
      <c r="J434" s="28"/>
      <c r="K434" s="33"/>
      <c r="L434" s="35"/>
      <c r="M434" s="36"/>
      <c r="N434" s="37"/>
      <c r="O434" s="28"/>
      <c r="P434" s="37"/>
    </row>
    <row r="435" ht="15.75" customHeight="1">
      <c r="A435" s="28" t="s">
        <v>207</v>
      </c>
      <c r="B435" s="31" t="s">
        <v>42</v>
      </c>
      <c r="C435" s="30" t="s">
        <v>43</v>
      </c>
      <c r="D435" s="32">
        <v>12208.02</v>
      </c>
      <c r="E435" s="31">
        <v>0.0</v>
      </c>
      <c r="F435" s="33"/>
      <c r="G435" s="34">
        <v>12208.0</v>
      </c>
      <c r="H435" s="30">
        <v>0.0</v>
      </c>
      <c r="I435" s="38"/>
      <c r="J435" s="28"/>
      <c r="K435" s="33"/>
      <c r="L435" s="35"/>
      <c r="M435" s="36"/>
      <c r="N435" s="37"/>
      <c r="O435" s="28"/>
      <c r="P435" s="37"/>
    </row>
    <row r="436" ht="15.75" customHeight="1">
      <c r="A436" s="28" t="s">
        <v>207</v>
      </c>
      <c r="B436" s="31" t="s">
        <v>76</v>
      </c>
      <c r="C436" s="30" t="s">
        <v>77</v>
      </c>
      <c r="D436" s="32">
        <v>0.0</v>
      </c>
      <c r="E436" s="31">
        <v>0.0</v>
      </c>
      <c r="F436" s="33">
        <v>0.0</v>
      </c>
      <c r="G436" s="34"/>
      <c r="H436" s="30">
        <v>0.0</v>
      </c>
      <c r="I436" s="38"/>
      <c r="J436" s="28"/>
      <c r="K436" s="33"/>
      <c r="L436" s="35"/>
      <c r="M436" s="36"/>
      <c r="N436" s="37"/>
      <c r="O436" s="28"/>
      <c r="P436" s="37"/>
    </row>
    <row r="437" ht="15.75" customHeight="1">
      <c r="A437" s="28" t="s">
        <v>207</v>
      </c>
      <c r="B437" s="31" t="s">
        <v>48</v>
      </c>
      <c r="C437" s="30" t="s">
        <v>49</v>
      </c>
      <c r="D437" s="32">
        <v>3.319198574E7</v>
      </c>
      <c r="E437" s="31">
        <v>0.0</v>
      </c>
      <c r="F437" s="33">
        <v>3.3191986E7</v>
      </c>
      <c r="G437" s="34"/>
      <c r="H437" s="30">
        <v>3.3191986E7</v>
      </c>
      <c r="I437" s="38">
        <v>8.00138011E8</v>
      </c>
      <c r="J437" s="28" t="str">
        <f t="shared" ref="J437:J438" si="94">VLOOKUP(I437,'[2]IPS CTA BANCARIA (2)'!$B$2:$H$170,2,0)</f>
        <v>#REF!</v>
      </c>
      <c r="K437" s="33">
        <v>3.3191986E7</v>
      </c>
      <c r="L437" s="35" t="str">
        <f t="shared" ref="L437:L438" si="95">VLOOKUP(I437,'[2]IPS CTA BANCARIA (2)'!$B$2:$H$170,4,0)</f>
        <v>#REF!</v>
      </c>
      <c r="M437" s="36" t="str">
        <f t="shared" ref="M437:M438" si="96">VLOOKUP(I437,'[2]IPS CTA BANCARIA (2)'!$B$2:$H$170,5,0)</f>
        <v>#REF!</v>
      </c>
      <c r="N437" s="37" t="s">
        <v>553</v>
      </c>
      <c r="O437" s="28" t="s">
        <v>554</v>
      </c>
      <c r="P437" s="37">
        <v>41969.0</v>
      </c>
    </row>
    <row r="438" ht="15.75" customHeight="1">
      <c r="A438" s="28" t="s">
        <v>209</v>
      </c>
      <c r="B438" s="31" t="s">
        <v>20</v>
      </c>
      <c r="C438" s="30" t="s">
        <v>21</v>
      </c>
      <c r="D438" s="32">
        <v>1475374.28</v>
      </c>
      <c r="E438" s="31">
        <v>0.0</v>
      </c>
      <c r="F438" s="33">
        <v>1475374.0</v>
      </c>
      <c r="G438" s="34"/>
      <c r="H438" s="30">
        <v>1475374.0</v>
      </c>
      <c r="I438" s="38">
        <v>8.90982264E8</v>
      </c>
      <c r="J438" s="28" t="str">
        <f t="shared" si="94"/>
        <v>#REF!</v>
      </c>
      <c r="K438" s="33">
        <v>1412347.0</v>
      </c>
      <c r="L438" s="35" t="str">
        <f t="shared" si="95"/>
        <v>#REF!</v>
      </c>
      <c r="M438" s="36" t="str">
        <f t="shared" si="96"/>
        <v>#REF!</v>
      </c>
      <c r="N438" s="37" t="s">
        <v>555</v>
      </c>
      <c r="O438" s="28" t="s">
        <v>556</v>
      </c>
      <c r="P438" s="37">
        <v>41967.0</v>
      </c>
    </row>
    <row r="439" ht="15.75" customHeight="1">
      <c r="A439" s="28" t="s">
        <v>209</v>
      </c>
      <c r="B439" s="31" t="s">
        <v>32</v>
      </c>
      <c r="C439" s="30" t="s">
        <v>33</v>
      </c>
      <c r="D439" s="32">
        <v>7450.8</v>
      </c>
      <c r="E439" s="31">
        <v>0.0</v>
      </c>
      <c r="F439" s="33"/>
      <c r="G439" s="34">
        <v>7451.0</v>
      </c>
      <c r="H439" s="30">
        <v>0.0</v>
      </c>
      <c r="I439" s="38"/>
      <c r="J439" s="28"/>
      <c r="K439" s="33"/>
      <c r="L439" s="35"/>
      <c r="M439" s="36"/>
      <c r="N439" s="37"/>
      <c r="O439" s="28"/>
      <c r="P439" s="37"/>
    </row>
    <row r="440" ht="15.75" customHeight="1">
      <c r="A440" s="28" t="s">
        <v>209</v>
      </c>
      <c r="B440" s="31" t="s">
        <v>42</v>
      </c>
      <c r="C440" s="30" t="s">
        <v>43</v>
      </c>
      <c r="D440" s="32">
        <v>1463.92</v>
      </c>
      <c r="E440" s="31">
        <v>0.0</v>
      </c>
      <c r="F440" s="33"/>
      <c r="G440" s="34">
        <v>1464.0</v>
      </c>
      <c r="H440" s="30">
        <v>0.0</v>
      </c>
      <c r="I440" s="38"/>
      <c r="J440" s="28"/>
      <c r="K440" s="33"/>
      <c r="L440" s="35"/>
      <c r="M440" s="36"/>
      <c r="N440" s="37"/>
      <c r="O440" s="28"/>
      <c r="P440" s="37"/>
    </row>
    <row r="441" ht="15.75" customHeight="1">
      <c r="A441" s="28" t="s">
        <v>211</v>
      </c>
      <c r="B441" s="31" t="s">
        <v>20</v>
      </c>
      <c r="C441" s="30" t="s">
        <v>21</v>
      </c>
      <c r="D441" s="32">
        <v>3.160235191E7</v>
      </c>
      <c r="E441" s="31">
        <v>0.0</v>
      </c>
      <c r="F441" s="33">
        <v>3.1602352E7</v>
      </c>
      <c r="G441" s="34"/>
      <c r="H441" s="30">
        <v>3.1602352E7</v>
      </c>
      <c r="I441" s="38">
        <v>8.90907254E8</v>
      </c>
      <c r="J441" s="28" t="str">
        <f>VLOOKUP(I441,'[2]IPS CTA BANCARIA (2)'!$B$2:$H$170,2,0)</f>
        <v>#REF!</v>
      </c>
      <c r="K441" s="33">
        <v>3.1602352E7</v>
      </c>
      <c r="L441" s="35" t="str">
        <f>VLOOKUP(I441,'[2]IPS CTA BANCARIA (2)'!$B$2:$H$170,4,0)</f>
        <v>#REF!</v>
      </c>
      <c r="M441" s="36" t="str">
        <f>VLOOKUP(I441,'[2]IPS CTA BANCARIA (2)'!$B$2:$H$170,5,0)</f>
        <v>#REF!</v>
      </c>
      <c r="N441" s="37" t="s">
        <v>557</v>
      </c>
      <c r="O441" s="28" t="s">
        <v>558</v>
      </c>
      <c r="P441" s="37">
        <v>41967.0</v>
      </c>
    </row>
    <row r="442" ht="15.75" customHeight="1">
      <c r="A442" s="28" t="s">
        <v>211</v>
      </c>
      <c r="B442" s="31" t="s">
        <v>46</v>
      </c>
      <c r="C442" s="30" t="s">
        <v>47</v>
      </c>
      <c r="D442" s="32">
        <v>30040.78</v>
      </c>
      <c r="E442" s="31">
        <v>0.0</v>
      </c>
      <c r="F442" s="33"/>
      <c r="G442" s="34">
        <v>30041.0</v>
      </c>
      <c r="H442" s="30">
        <v>0.0</v>
      </c>
      <c r="I442" s="38"/>
      <c r="J442" s="28"/>
      <c r="K442" s="33"/>
      <c r="L442" s="35"/>
      <c r="M442" s="36"/>
      <c r="N442" s="37"/>
      <c r="O442" s="28"/>
      <c r="P442" s="37"/>
    </row>
    <row r="443" ht="15.75" customHeight="1">
      <c r="A443" s="28" t="s">
        <v>211</v>
      </c>
      <c r="B443" s="31" t="s">
        <v>24</v>
      </c>
      <c r="C443" s="30" t="s">
        <v>25</v>
      </c>
      <c r="D443" s="32">
        <v>2494.07</v>
      </c>
      <c r="E443" s="31">
        <v>0.0</v>
      </c>
      <c r="F443" s="33"/>
      <c r="G443" s="34">
        <v>2494.0</v>
      </c>
      <c r="H443" s="30">
        <v>0.0</v>
      </c>
      <c r="I443" s="38"/>
      <c r="J443" s="28"/>
      <c r="K443" s="33"/>
      <c r="L443" s="35"/>
      <c r="M443" s="36"/>
      <c r="N443" s="37"/>
      <c r="O443" s="28"/>
      <c r="P443" s="37"/>
    </row>
    <row r="444" ht="15.75" customHeight="1">
      <c r="A444" s="28" t="s">
        <v>211</v>
      </c>
      <c r="B444" s="31" t="s">
        <v>32</v>
      </c>
      <c r="C444" s="30" t="s">
        <v>33</v>
      </c>
      <c r="D444" s="32">
        <v>72255.73</v>
      </c>
      <c r="E444" s="31">
        <v>0.0</v>
      </c>
      <c r="F444" s="33"/>
      <c r="G444" s="34">
        <v>72256.0</v>
      </c>
      <c r="H444" s="30">
        <v>0.0</v>
      </c>
      <c r="I444" s="38"/>
      <c r="J444" s="28"/>
      <c r="K444" s="33"/>
      <c r="L444" s="35"/>
      <c r="M444" s="36"/>
      <c r="N444" s="37"/>
      <c r="O444" s="28"/>
      <c r="P444" s="37"/>
    </row>
    <row r="445" ht="15.75" customHeight="1">
      <c r="A445" s="28" t="s">
        <v>211</v>
      </c>
      <c r="B445" s="31" t="s">
        <v>34</v>
      </c>
      <c r="C445" s="30" t="s">
        <v>35</v>
      </c>
      <c r="D445" s="32">
        <v>43846.58</v>
      </c>
      <c r="E445" s="31">
        <v>0.0</v>
      </c>
      <c r="F445" s="33"/>
      <c r="G445" s="34">
        <v>43847.0</v>
      </c>
      <c r="H445" s="30">
        <v>0.0</v>
      </c>
      <c r="I445" s="38"/>
      <c r="J445" s="28"/>
      <c r="K445" s="33"/>
      <c r="L445" s="35"/>
      <c r="M445" s="36"/>
      <c r="N445" s="37"/>
      <c r="O445" s="28"/>
      <c r="P445" s="37"/>
    </row>
    <row r="446" ht="15.75" customHeight="1">
      <c r="A446" s="28" t="s">
        <v>211</v>
      </c>
      <c r="B446" s="31" t="s">
        <v>42</v>
      </c>
      <c r="C446" s="30" t="s">
        <v>43</v>
      </c>
      <c r="D446" s="32">
        <v>87372.32</v>
      </c>
      <c r="E446" s="31">
        <v>0.0</v>
      </c>
      <c r="F446" s="33"/>
      <c r="G446" s="34">
        <v>87372.0</v>
      </c>
      <c r="H446" s="30">
        <v>0.0</v>
      </c>
      <c r="I446" s="38"/>
      <c r="J446" s="28"/>
      <c r="K446" s="33"/>
      <c r="L446" s="35"/>
      <c r="M446" s="36"/>
      <c r="N446" s="37"/>
      <c r="O446" s="28"/>
      <c r="P446" s="37"/>
    </row>
    <row r="447" ht="15.75" customHeight="1">
      <c r="A447" s="28" t="s">
        <v>211</v>
      </c>
      <c r="B447" s="31" t="s">
        <v>60</v>
      </c>
      <c r="C447" s="30" t="s">
        <v>61</v>
      </c>
      <c r="D447" s="32">
        <v>1.861144061E7</v>
      </c>
      <c r="E447" s="31">
        <v>0.0</v>
      </c>
      <c r="F447" s="33">
        <v>1.8611441E7</v>
      </c>
      <c r="G447" s="34"/>
      <c r="H447" s="30">
        <v>1.8611441E7</v>
      </c>
      <c r="I447" s="38">
        <v>8.90904646E8</v>
      </c>
      <c r="J447" s="28" t="str">
        <f t="shared" ref="J447:J448" si="97">VLOOKUP(I447,'[2]IPS CTA BANCARIA (2)'!$B$2:$H$170,2,0)</f>
        <v>#REF!</v>
      </c>
      <c r="K447" s="33">
        <v>1.6758061E7</v>
      </c>
      <c r="L447" s="35" t="str">
        <f t="shared" ref="L447:L448" si="98">VLOOKUP(I447,'[2]IPS CTA BANCARIA (2)'!$B$2:$H$170,4,0)</f>
        <v>#REF!</v>
      </c>
      <c r="M447" s="36" t="str">
        <f t="shared" ref="M447:M448" si="99">VLOOKUP(I447,'[2]IPS CTA BANCARIA (2)'!$B$2:$H$170,5,0)</f>
        <v>#REF!</v>
      </c>
      <c r="N447" s="37" t="s">
        <v>559</v>
      </c>
      <c r="O447" s="28" t="s">
        <v>560</v>
      </c>
      <c r="P447" s="37">
        <v>41971.0</v>
      </c>
    </row>
    <row r="448" ht="15.75" customHeight="1">
      <c r="A448" s="28" t="s">
        <v>213</v>
      </c>
      <c r="B448" s="31" t="s">
        <v>20</v>
      </c>
      <c r="C448" s="30" t="s">
        <v>21</v>
      </c>
      <c r="D448" s="32">
        <v>918607.4</v>
      </c>
      <c r="E448" s="31">
        <v>0.0</v>
      </c>
      <c r="F448" s="33">
        <v>918607.0</v>
      </c>
      <c r="G448" s="34"/>
      <c r="H448" s="30">
        <v>918607.0</v>
      </c>
      <c r="I448" s="38">
        <v>8.90982264E8</v>
      </c>
      <c r="J448" s="28" t="str">
        <f t="shared" si="97"/>
        <v>#REF!</v>
      </c>
      <c r="K448" s="33">
        <v>918607.0</v>
      </c>
      <c r="L448" s="35" t="str">
        <f t="shared" si="98"/>
        <v>#REF!</v>
      </c>
      <c r="M448" s="36" t="str">
        <f t="shared" si="99"/>
        <v>#REF!</v>
      </c>
      <c r="N448" s="37" t="s">
        <v>561</v>
      </c>
      <c r="O448" s="28" t="s">
        <v>562</v>
      </c>
      <c r="P448" s="37">
        <v>41967.0</v>
      </c>
    </row>
    <row r="449" ht="15.75" customHeight="1">
      <c r="A449" s="28" t="s">
        <v>213</v>
      </c>
      <c r="B449" s="31" t="s">
        <v>46</v>
      </c>
      <c r="C449" s="30" t="s">
        <v>47</v>
      </c>
      <c r="D449" s="32">
        <v>579970.67</v>
      </c>
      <c r="E449" s="31">
        <v>0.0</v>
      </c>
      <c r="F449" s="33">
        <v>579971.0</v>
      </c>
      <c r="G449" s="34"/>
      <c r="H449" s="30">
        <v>579971.0</v>
      </c>
      <c r="I449" s="38"/>
      <c r="J449" s="28"/>
      <c r="K449" s="33"/>
      <c r="L449" s="35"/>
      <c r="M449" s="36"/>
      <c r="N449" s="37"/>
      <c r="O449" s="28"/>
      <c r="P449" s="37"/>
    </row>
    <row r="450" ht="15.75" customHeight="1">
      <c r="A450" s="28" t="s">
        <v>213</v>
      </c>
      <c r="B450" s="31" t="s">
        <v>32</v>
      </c>
      <c r="C450" s="30" t="s">
        <v>33</v>
      </c>
      <c r="D450" s="32">
        <v>37751.49</v>
      </c>
      <c r="E450" s="31">
        <v>0.0</v>
      </c>
      <c r="F450" s="33"/>
      <c r="G450" s="34">
        <v>37751.0</v>
      </c>
      <c r="H450" s="30">
        <v>0.0</v>
      </c>
      <c r="I450" s="38"/>
      <c r="J450" s="28"/>
      <c r="K450" s="33"/>
      <c r="L450" s="35"/>
      <c r="M450" s="36"/>
      <c r="N450" s="37"/>
      <c r="O450" s="28"/>
      <c r="P450" s="37"/>
    </row>
    <row r="451" ht="15.75" customHeight="1">
      <c r="A451" s="28" t="s">
        <v>213</v>
      </c>
      <c r="B451" s="31" t="s">
        <v>42</v>
      </c>
      <c r="C451" s="30" t="s">
        <v>43</v>
      </c>
      <c r="D451" s="32">
        <v>2171.51</v>
      </c>
      <c r="E451" s="31">
        <v>0.0</v>
      </c>
      <c r="F451" s="33"/>
      <c r="G451" s="34">
        <v>2172.0</v>
      </c>
      <c r="H451" s="30">
        <v>0.0</v>
      </c>
      <c r="I451" s="38"/>
      <c r="J451" s="28"/>
      <c r="K451" s="33"/>
      <c r="L451" s="35"/>
      <c r="M451" s="36"/>
      <c r="N451" s="37"/>
      <c r="O451" s="28"/>
      <c r="P451" s="37"/>
    </row>
    <row r="452" ht="15.75" customHeight="1">
      <c r="A452" s="28" t="s">
        <v>213</v>
      </c>
      <c r="B452" s="31" t="s">
        <v>48</v>
      </c>
      <c r="C452" s="30" t="s">
        <v>49</v>
      </c>
      <c r="D452" s="32">
        <v>1600128.93</v>
      </c>
      <c r="E452" s="31">
        <v>0.0</v>
      </c>
      <c r="F452" s="33">
        <v>1600129.0</v>
      </c>
      <c r="G452" s="34"/>
      <c r="H452" s="30">
        <v>1600129.0</v>
      </c>
      <c r="I452" s="38">
        <v>8.90983675E8</v>
      </c>
      <c r="J452" s="28" t="str">
        <f t="shared" ref="J452:J453" si="100">VLOOKUP(I452,'[2]IPS CTA BANCARIA (2)'!$B$2:$H$170,2,0)</f>
        <v>#REF!</v>
      </c>
      <c r="K452" s="33">
        <v>1600129.0</v>
      </c>
      <c r="L452" s="35" t="str">
        <f t="shared" ref="L452:L453" si="101">VLOOKUP(I452,'[2]IPS CTA BANCARIA (2)'!$B$2:$H$170,4,0)</f>
        <v>#REF!</v>
      </c>
      <c r="M452" s="36" t="str">
        <f t="shared" ref="M452:M453" si="102">VLOOKUP(I452,'[2]IPS CTA BANCARIA (2)'!$B$2:$H$170,5,0)</f>
        <v>#REF!</v>
      </c>
      <c r="N452" s="37" t="s">
        <v>563</v>
      </c>
      <c r="O452" s="28" t="s">
        <v>564</v>
      </c>
      <c r="P452" s="37">
        <v>41969.0</v>
      </c>
    </row>
    <row r="453" ht="15.75" customHeight="1">
      <c r="A453" s="28" t="s">
        <v>215</v>
      </c>
      <c r="B453" s="31" t="s">
        <v>20</v>
      </c>
      <c r="C453" s="30" t="s">
        <v>21</v>
      </c>
      <c r="D453" s="32">
        <v>4309542.46</v>
      </c>
      <c r="E453" s="31">
        <v>0.0</v>
      </c>
      <c r="F453" s="33">
        <v>4309542.0</v>
      </c>
      <c r="G453" s="34"/>
      <c r="H453" s="30">
        <v>4309542.0</v>
      </c>
      <c r="I453" s="38">
        <v>8.90982264E8</v>
      </c>
      <c r="J453" s="28" t="str">
        <f t="shared" si="100"/>
        <v>#REF!</v>
      </c>
      <c r="K453" s="33">
        <v>4309542.0</v>
      </c>
      <c r="L453" s="35" t="str">
        <f t="shared" si="101"/>
        <v>#REF!</v>
      </c>
      <c r="M453" s="36" t="str">
        <f t="shared" si="102"/>
        <v>#REF!</v>
      </c>
      <c r="N453" s="37" t="s">
        <v>565</v>
      </c>
      <c r="O453" s="28" t="s">
        <v>566</v>
      </c>
      <c r="P453" s="37">
        <v>41967.0</v>
      </c>
    </row>
    <row r="454" ht="15.75" customHeight="1">
      <c r="A454" s="28" t="s">
        <v>215</v>
      </c>
      <c r="B454" s="31" t="s">
        <v>46</v>
      </c>
      <c r="C454" s="30" t="s">
        <v>47</v>
      </c>
      <c r="D454" s="32">
        <v>6283429.24</v>
      </c>
      <c r="E454" s="31">
        <v>0.0</v>
      </c>
      <c r="F454" s="33">
        <v>6283429.0</v>
      </c>
      <c r="G454" s="34"/>
      <c r="H454" s="30">
        <v>6283429.0</v>
      </c>
      <c r="I454" s="38"/>
      <c r="J454" s="28"/>
      <c r="K454" s="33"/>
      <c r="L454" s="35"/>
      <c r="M454" s="36"/>
      <c r="N454" s="37"/>
      <c r="O454" s="28"/>
      <c r="P454" s="37"/>
    </row>
    <row r="455" ht="15.75" customHeight="1">
      <c r="A455" s="28" t="s">
        <v>215</v>
      </c>
      <c r="B455" s="31" t="s">
        <v>32</v>
      </c>
      <c r="C455" s="30" t="s">
        <v>33</v>
      </c>
      <c r="D455" s="32">
        <v>203043.46</v>
      </c>
      <c r="E455" s="31">
        <v>0.0</v>
      </c>
      <c r="F455" s="33">
        <v>203043.0</v>
      </c>
      <c r="G455" s="34"/>
      <c r="H455" s="30">
        <v>203043.0</v>
      </c>
      <c r="I455" s="38"/>
      <c r="J455" s="28"/>
      <c r="K455" s="33"/>
      <c r="L455" s="35"/>
      <c r="M455" s="36"/>
      <c r="N455" s="37"/>
      <c r="O455" s="28"/>
      <c r="P455" s="37"/>
    </row>
    <row r="456" ht="15.75" customHeight="1">
      <c r="A456" s="28" t="s">
        <v>215</v>
      </c>
      <c r="B456" s="31" t="s">
        <v>42</v>
      </c>
      <c r="C456" s="30" t="s">
        <v>43</v>
      </c>
      <c r="D456" s="32">
        <v>31129.66</v>
      </c>
      <c r="E456" s="31">
        <v>0.0</v>
      </c>
      <c r="F456" s="33"/>
      <c r="G456" s="34">
        <v>31130.0</v>
      </c>
      <c r="H456" s="30">
        <v>0.0</v>
      </c>
      <c r="I456" s="38"/>
      <c r="J456" s="28"/>
      <c r="K456" s="33"/>
      <c r="L456" s="35"/>
      <c r="M456" s="36"/>
      <c r="N456" s="37"/>
      <c r="O456" s="28"/>
      <c r="P456" s="37"/>
    </row>
    <row r="457" ht="15.75" customHeight="1">
      <c r="A457" s="28" t="s">
        <v>215</v>
      </c>
      <c r="B457" s="31" t="s">
        <v>48</v>
      </c>
      <c r="C457" s="30" t="s">
        <v>49</v>
      </c>
      <c r="D457" s="32">
        <v>1.598257285E7</v>
      </c>
      <c r="E457" s="31">
        <v>0.0</v>
      </c>
      <c r="F457" s="33">
        <v>1.5982573E7</v>
      </c>
      <c r="G457" s="34"/>
      <c r="H457" s="30">
        <v>1.5982573E7</v>
      </c>
      <c r="I457" s="38">
        <v>8.90981532E8</v>
      </c>
      <c r="J457" s="28" t="str">
        <f t="shared" ref="J457:J459" si="103">VLOOKUP(I457,'[2]IPS CTA BANCARIA (2)'!$B$2:$H$170,2,0)</f>
        <v>#REF!</v>
      </c>
      <c r="K457" s="33">
        <v>1.5982573E7</v>
      </c>
      <c r="L457" s="35" t="str">
        <f t="shared" ref="L457:L459" si="104">VLOOKUP(I457,'[2]IPS CTA BANCARIA (2)'!$B$2:$H$170,4,0)</f>
        <v>#REF!</v>
      </c>
      <c r="M457" s="36" t="str">
        <f t="shared" ref="M457:M459" si="105">VLOOKUP(I457,'[2]IPS CTA BANCARIA (2)'!$B$2:$H$170,5,0)</f>
        <v>#REF!</v>
      </c>
      <c r="N457" s="37" t="s">
        <v>567</v>
      </c>
      <c r="O457" s="28" t="s">
        <v>568</v>
      </c>
      <c r="P457" s="37">
        <v>41969.0</v>
      </c>
    </row>
    <row r="458" ht="15.75" customHeight="1">
      <c r="A458" s="28" t="s">
        <v>215</v>
      </c>
      <c r="B458" s="31" t="s">
        <v>60</v>
      </c>
      <c r="C458" s="30" t="s">
        <v>61</v>
      </c>
      <c r="D458" s="32">
        <v>1307368.33</v>
      </c>
      <c r="E458" s="31">
        <v>0.0</v>
      </c>
      <c r="F458" s="33">
        <v>1307368.0</v>
      </c>
      <c r="G458" s="34"/>
      <c r="H458" s="30">
        <v>1307368.0</v>
      </c>
      <c r="I458" s="38">
        <v>8.90904646E8</v>
      </c>
      <c r="J458" s="28" t="str">
        <f t="shared" si="103"/>
        <v>#REF!</v>
      </c>
      <c r="K458" s="33">
        <v>1307368.0</v>
      </c>
      <c r="L458" s="35" t="str">
        <f t="shared" si="104"/>
        <v>#REF!</v>
      </c>
      <c r="M458" s="36" t="str">
        <f t="shared" si="105"/>
        <v>#REF!</v>
      </c>
      <c r="N458" s="37" t="s">
        <v>569</v>
      </c>
      <c r="O458" s="28" t="s">
        <v>570</v>
      </c>
      <c r="P458" s="37">
        <v>41971.0</v>
      </c>
    </row>
    <row r="459" ht="15.75" customHeight="1">
      <c r="A459" s="28" t="s">
        <v>217</v>
      </c>
      <c r="B459" s="31" t="s">
        <v>20</v>
      </c>
      <c r="C459" s="30" t="s">
        <v>21</v>
      </c>
      <c r="D459" s="32">
        <v>2.0631974709E8</v>
      </c>
      <c r="E459" s="31">
        <v>0.0</v>
      </c>
      <c r="F459" s="33">
        <v>2.06319747E8</v>
      </c>
      <c r="G459" s="34"/>
      <c r="H459" s="30">
        <v>2.06319747E8</v>
      </c>
      <c r="I459" s="38">
        <v>8.90985703E8</v>
      </c>
      <c r="J459" s="28" t="str">
        <f t="shared" si="103"/>
        <v>#REF!</v>
      </c>
      <c r="K459" s="33">
        <v>2.06319747E8</v>
      </c>
      <c r="L459" s="35" t="str">
        <f t="shared" si="104"/>
        <v>#REF!</v>
      </c>
      <c r="M459" s="36" t="str">
        <f t="shared" si="105"/>
        <v>#REF!</v>
      </c>
      <c r="N459" s="37" t="s">
        <v>571</v>
      </c>
      <c r="O459" s="28" t="s">
        <v>572</v>
      </c>
      <c r="P459" s="37">
        <v>41967.0</v>
      </c>
    </row>
    <row r="460" ht="15.75" customHeight="1">
      <c r="A460" s="28" t="s">
        <v>217</v>
      </c>
      <c r="B460" s="31" t="s">
        <v>46</v>
      </c>
      <c r="C460" s="30" t="s">
        <v>47</v>
      </c>
      <c r="D460" s="32">
        <v>992970.59</v>
      </c>
      <c r="E460" s="31">
        <v>0.0</v>
      </c>
      <c r="F460" s="33">
        <v>992971.0</v>
      </c>
      <c r="G460" s="34"/>
      <c r="H460" s="30">
        <v>992971.0</v>
      </c>
      <c r="I460" s="38"/>
      <c r="J460" s="28"/>
      <c r="K460" s="33"/>
      <c r="L460" s="35"/>
      <c r="M460" s="36"/>
      <c r="N460" s="37"/>
      <c r="O460" s="28"/>
      <c r="P460" s="37"/>
    </row>
    <row r="461" ht="15.75" customHeight="1">
      <c r="A461" s="28" t="s">
        <v>217</v>
      </c>
      <c r="B461" s="31" t="s">
        <v>32</v>
      </c>
      <c r="C461" s="30" t="s">
        <v>33</v>
      </c>
      <c r="D461" s="32">
        <v>3669969.02</v>
      </c>
      <c r="E461" s="31">
        <v>0.0</v>
      </c>
      <c r="F461" s="33">
        <v>3669969.0</v>
      </c>
      <c r="G461" s="34"/>
      <c r="H461" s="30">
        <v>3669969.0</v>
      </c>
      <c r="I461" s="38"/>
      <c r="J461" s="28"/>
      <c r="K461" s="33"/>
      <c r="L461" s="35"/>
      <c r="M461" s="36"/>
      <c r="N461" s="37"/>
      <c r="O461" s="28"/>
      <c r="P461" s="37"/>
    </row>
    <row r="462" ht="15.75" customHeight="1">
      <c r="A462" s="28" t="s">
        <v>217</v>
      </c>
      <c r="B462" s="31" t="s">
        <v>34</v>
      </c>
      <c r="C462" s="30" t="s">
        <v>35</v>
      </c>
      <c r="D462" s="32">
        <v>547292.54</v>
      </c>
      <c r="E462" s="31">
        <v>0.0</v>
      </c>
      <c r="F462" s="33">
        <v>547293.0</v>
      </c>
      <c r="G462" s="34"/>
      <c r="H462" s="30">
        <v>547293.0</v>
      </c>
      <c r="I462" s="38"/>
      <c r="J462" s="28"/>
      <c r="K462" s="33"/>
      <c r="L462" s="35"/>
      <c r="M462" s="36"/>
      <c r="N462" s="37"/>
      <c r="O462" s="28"/>
      <c r="P462" s="37"/>
    </row>
    <row r="463" ht="15.75" customHeight="1">
      <c r="A463" s="28" t="s">
        <v>217</v>
      </c>
      <c r="B463" s="31" t="s">
        <v>42</v>
      </c>
      <c r="C463" s="30" t="s">
        <v>43</v>
      </c>
      <c r="D463" s="32">
        <v>126333.05</v>
      </c>
      <c r="E463" s="31">
        <v>0.0</v>
      </c>
      <c r="F463" s="33"/>
      <c r="G463" s="34">
        <v>126333.0</v>
      </c>
      <c r="H463" s="30">
        <v>0.0</v>
      </c>
      <c r="I463" s="38"/>
      <c r="J463" s="28"/>
      <c r="K463" s="33"/>
      <c r="L463" s="35"/>
      <c r="M463" s="36"/>
      <c r="N463" s="37"/>
      <c r="O463" s="28"/>
      <c r="P463" s="37"/>
    </row>
    <row r="464" ht="15.75" customHeight="1">
      <c r="A464" s="28" t="s">
        <v>217</v>
      </c>
      <c r="B464" s="31" t="s">
        <v>76</v>
      </c>
      <c r="C464" s="30" t="s">
        <v>77</v>
      </c>
      <c r="D464" s="32">
        <v>2.848068171E7</v>
      </c>
      <c r="E464" s="31">
        <v>0.0</v>
      </c>
      <c r="F464" s="33">
        <v>2.8480682E7</v>
      </c>
      <c r="G464" s="34"/>
      <c r="H464" s="30">
        <v>2.8480682E7</v>
      </c>
      <c r="I464" s="38">
        <v>9.00421287E8</v>
      </c>
      <c r="J464" s="28" t="str">
        <f t="shared" ref="J464:J467" si="106">VLOOKUP(I464,'[2]IPS CTA BANCARIA (2)'!$B$2:$H$170,2,0)</f>
        <v>#REF!</v>
      </c>
      <c r="K464" s="33">
        <v>5191280.0</v>
      </c>
      <c r="L464" s="35" t="str">
        <f t="shared" ref="L464:L467" si="107">VLOOKUP(I464,'[2]IPS CTA BANCARIA (2)'!$B$2:$H$170,4,0)</f>
        <v>#REF!</v>
      </c>
      <c r="M464" s="36" t="str">
        <f t="shared" ref="M464:M467" si="108">VLOOKUP(I464,'[2]IPS CTA BANCARIA (2)'!$B$2:$H$170,5,0)</f>
        <v>#REF!</v>
      </c>
      <c r="N464" s="39">
        <v>2.01400066403E11</v>
      </c>
      <c r="O464" s="28" t="s">
        <v>573</v>
      </c>
      <c r="P464" s="37">
        <v>41976.0</v>
      </c>
    </row>
    <row r="465" ht="15.75" customHeight="1">
      <c r="A465" s="28" t="s">
        <v>217</v>
      </c>
      <c r="B465" s="31" t="s">
        <v>76</v>
      </c>
      <c r="C465" s="30" t="s">
        <v>77</v>
      </c>
      <c r="D465" s="32"/>
      <c r="E465" s="31"/>
      <c r="F465" s="33"/>
      <c r="G465" s="34"/>
      <c r="H465" s="30"/>
      <c r="I465" s="38">
        <v>8.41000236E8</v>
      </c>
      <c r="J465" s="28" t="str">
        <f t="shared" si="106"/>
        <v>#REF!</v>
      </c>
      <c r="K465" s="33">
        <v>3173239.0</v>
      </c>
      <c r="L465" s="35" t="str">
        <f t="shared" si="107"/>
        <v>#REF!</v>
      </c>
      <c r="M465" s="36" t="str">
        <f t="shared" si="108"/>
        <v>#REF!</v>
      </c>
      <c r="N465" s="39">
        <v>2.01400066398E11</v>
      </c>
      <c r="O465" s="28" t="s">
        <v>574</v>
      </c>
      <c r="P465" s="37">
        <v>41976.0</v>
      </c>
    </row>
    <row r="466" ht="15.75" customHeight="1">
      <c r="A466" s="28" t="s">
        <v>217</v>
      </c>
      <c r="B466" s="31" t="s">
        <v>76</v>
      </c>
      <c r="C466" s="30" t="s">
        <v>77</v>
      </c>
      <c r="D466" s="32"/>
      <c r="E466" s="31"/>
      <c r="F466" s="33"/>
      <c r="G466" s="34"/>
      <c r="H466" s="30"/>
      <c r="I466" s="38">
        <v>8.90907215E8</v>
      </c>
      <c r="J466" s="28" t="str">
        <f t="shared" si="106"/>
        <v>#REF!</v>
      </c>
      <c r="K466" s="33">
        <v>2.0116163E7</v>
      </c>
      <c r="L466" s="35" t="str">
        <f t="shared" si="107"/>
        <v>#REF!</v>
      </c>
      <c r="M466" s="36" t="str">
        <f t="shared" si="108"/>
        <v>#REF!</v>
      </c>
      <c r="N466" s="39">
        <v>2.01400066391E11</v>
      </c>
      <c r="O466" s="28" t="s">
        <v>575</v>
      </c>
      <c r="P466" s="37">
        <v>41976.0</v>
      </c>
    </row>
    <row r="467" ht="15.75" customHeight="1">
      <c r="A467" s="28" t="s">
        <v>219</v>
      </c>
      <c r="B467" s="31" t="s">
        <v>20</v>
      </c>
      <c r="C467" s="30" t="s">
        <v>21</v>
      </c>
      <c r="D467" s="32">
        <v>5.001490538E7</v>
      </c>
      <c r="E467" s="31">
        <v>0.0</v>
      </c>
      <c r="F467" s="33">
        <v>5.0014905E7</v>
      </c>
      <c r="G467" s="34"/>
      <c r="H467" s="30">
        <v>5.0014905E7</v>
      </c>
      <c r="I467" s="38">
        <v>8.90980066E8</v>
      </c>
      <c r="J467" s="28" t="str">
        <f t="shared" si="106"/>
        <v>#REF!</v>
      </c>
      <c r="K467" s="33">
        <v>5.0014905E7</v>
      </c>
      <c r="L467" s="35" t="str">
        <f t="shared" si="107"/>
        <v>#REF!</v>
      </c>
      <c r="M467" s="36" t="str">
        <f t="shared" si="108"/>
        <v>#REF!</v>
      </c>
      <c r="N467" s="37" t="s">
        <v>576</v>
      </c>
      <c r="O467" s="28" t="s">
        <v>577</v>
      </c>
      <c r="P467" s="37">
        <v>41967.0</v>
      </c>
    </row>
    <row r="468" ht="15.75" customHeight="1">
      <c r="A468" s="28" t="s">
        <v>219</v>
      </c>
      <c r="B468" s="31" t="s">
        <v>32</v>
      </c>
      <c r="C468" s="30" t="s">
        <v>33</v>
      </c>
      <c r="D468" s="32">
        <v>1008945.74</v>
      </c>
      <c r="E468" s="31">
        <v>0.0</v>
      </c>
      <c r="F468" s="33">
        <v>1008946.0</v>
      </c>
      <c r="G468" s="34"/>
      <c r="H468" s="30">
        <v>1008946.0</v>
      </c>
      <c r="I468" s="38"/>
      <c r="J468" s="28"/>
      <c r="K468" s="33"/>
      <c r="L468" s="35"/>
      <c r="M468" s="36"/>
      <c r="N468" s="37"/>
      <c r="O468" s="28"/>
      <c r="P468" s="37"/>
    </row>
    <row r="469" ht="15.75" customHeight="1">
      <c r="A469" s="28" t="s">
        <v>219</v>
      </c>
      <c r="B469" s="31" t="s">
        <v>34</v>
      </c>
      <c r="C469" s="30" t="s">
        <v>35</v>
      </c>
      <c r="D469" s="32">
        <v>7130.77</v>
      </c>
      <c r="E469" s="31">
        <v>0.0</v>
      </c>
      <c r="F469" s="33"/>
      <c r="G469" s="34">
        <v>7131.0</v>
      </c>
      <c r="H469" s="30">
        <v>0.0</v>
      </c>
      <c r="I469" s="38"/>
      <c r="J469" s="28"/>
      <c r="K469" s="33"/>
      <c r="L469" s="35"/>
      <c r="M469" s="36"/>
      <c r="N469" s="37"/>
      <c r="O469" s="28"/>
      <c r="P469" s="37"/>
    </row>
    <row r="470" ht="15.75" customHeight="1">
      <c r="A470" s="28" t="s">
        <v>219</v>
      </c>
      <c r="B470" s="31" t="s">
        <v>42</v>
      </c>
      <c r="C470" s="30" t="s">
        <v>43</v>
      </c>
      <c r="D470" s="32">
        <v>83610.85</v>
      </c>
      <c r="E470" s="31">
        <v>0.0</v>
      </c>
      <c r="F470" s="33"/>
      <c r="G470" s="34">
        <v>83611.0</v>
      </c>
      <c r="H470" s="30">
        <v>0.0</v>
      </c>
      <c r="I470" s="38"/>
      <c r="J470" s="28"/>
      <c r="K470" s="33"/>
      <c r="L470" s="35"/>
      <c r="M470" s="36"/>
      <c r="N470" s="37"/>
      <c r="O470" s="28"/>
      <c r="P470" s="37"/>
    </row>
    <row r="471" ht="15.75" customHeight="1">
      <c r="A471" s="28" t="s">
        <v>219</v>
      </c>
      <c r="B471" s="31" t="s">
        <v>60</v>
      </c>
      <c r="C471" s="30" t="s">
        <v>61</v>
      </c>
      <c r="D471" s="32">
        <v>1.606079626E7</v>
      </c>
      <c r="E471" s="31">
        <v>0.0</v>
      </c>
      <c r="F471" s="33">
        <v>1.6060796E7</v>
      </c>
      <c r="G471" s="34"/>
      <c r="H471" s="30">
        <v>1.6060796E7</v>
      </c>
      <c r="I471" s="38">
        <v>8.9098581E8</v>
      </c>
      <c r="J471" s="28" t="str">
        <f t="shared" ref="J471:J472" si="109">VLOOKUP(I471,'[2]IPS CTA BANCARIA (2)'!$B$2:$H$170,2,0)</f>
        <v>#REF!</v>
      </c>
      <c r="K471" s="33">
        <v>1.4256551E7</v>
      </c>
      <c r="L471" s="35" t="str">
        <f t="shared" ref="L471:L472" si="110">VLOOKUP(I471,'[2]IPS CTA BANCARIA (2)'!$B$2:$H$170,4,0)</f>
        <v>#REF!</v>
      </c>
      <c r="M471" s="36" t="str">
        <f t="shared" ref="M471:M472" si="111">VLOOKUP(I471,'[2]IPS CTA BANCARIA (2)'!$B$2:$H$170,5,0)</f>
        <v>#REF!</v>
      </c>
      <c r="N471" s="37" t="s">
        <v>578</v>
      </c>
      <c r="O471" s="28" t="s">
        <v>579</v>
      </c>
      <c r="P471" s="37">
        <v>41971.0</v>
      </c>
    </row>
    <row r="472" ht="15.75" customHeight="1">
      <c r="A472" s="28" t="s">
        <v>221</v>
      </c>
      <c r="B472" s="31" t="s">
        <v>20</v>
      </c>
      <c r="C472" s="30" t="s">
        <v>21</v>
      </c>
      <c r="D472" s="32">
        <v>6.320648426E7</v>
      </c>
      <c r="E472" s="31">
        <v>0.0</v>
      </c>
      <c r="F472" s="33">
        <v>6.3206484E7</v>
      </c>
      <c r="G472" s="34"/>
      <c r="H472" s="30">
        <v>6.3206484E7</v>
      </c>
      <c r="I472" s="38">
        <v>8.90980066E8</v>
      </c>
      <c r="J472" s="28" t="str">
        <f t="shared" si="109"/>
        <v>#REF!</v>
      </c>
      <c r="K472" s="33">
        <v>6.3206484E7</v>
      </c>
      <c r="L472" s="35" t="str">
        <f t="shared" si="110"/>
        <v>#REF!</v>
      </c>
      <c r="M472" s="36" t="str">
        <f t="shared" si="111"/>
        <v>#REF!</v>
      </c>
      <c r="N472" s="37" t="s">
        <v>580</v>
      </c>
      <c r="O472" s="28" t="s">
        <v>581</v>
      </c>
      <c r="P472" s="37">
        <v>41967.0</v>
      </c>
    </row>
    <row r="473" ht="15.75" customHeight="1">
      <c r="A473" s="28" t="s">
        <v>221</v>
      </c>
      <c r="B473" s="31" t="s">
        <v>32</v>
      </c>
      <c r="C473" s="30" t="s">
        <v>33</v>
      </c>
      <c r="D473" s="32">
        <v>181928.07</v>
      </c>
      <c r="E473" s="31">
        <v>0.0</v>
      </c>
      <c r="F473" s="33">
        <v>181928.0</v>
      </c>
      <c r="G473" s="34"/>
      <c r="H473" s="30">
        <v>181928.0</v>
      </c>
      <c r="I473" s="38"/>
      <c r="J473" s="28"/>
      <c r="K473" s="33"/>
      <c r="L473" s="35"/>
      <c r="M473" s="36"/>
      <c r="N473" s="37"/>
      <c r="O473" s="28"/>
      <c r="P473" s="37"/>
    </row>
    <row r="474" ht="15.75" customHeight="1">
      <c r="A474" s="28" t="s">
        <v>221</v>
      </c>
      <c r="B474" s="31" t="s">
        <v>34</v>
      </c>
      <c r="C474" s="30" t="s">
        <v>35</v>
      </c>
      <c r="D474" s="32">
        <v>9453.41</v>
      </c>
      <c r="E474" s="31">
        <v>0.0</v>
      </c>
      <c r="F474" s="33"/>
      <c r="G474" s="34">
        <v>9453.0</v>
      </c>
      <c r="H474" s="30">
        <v>0.0</v>
      </c>
      <c r="I474" s="38"/>
      <c r="J474" s="28"/>
      <c r="K474" s="33"/>
      <c r="L474" s="35"/>
      <c r="M474" s="36"/>
      <c r="N474" s="37"/>
      <c r="O474" s="28"/>
      <c r="P474" s="37"/>
    </row>
    <row r="475" ht="15.75" customHeight="1">
      <c r="A475" s="28" t="s">
        <v>221</v>
      </c>
      <c r="B475" s="31" t="s">
        <v>42</v>
      </c>
      <c r="C475" s="30" t="s">
        <v>43</v>
      </c>
      <c r="D475" s="32">
        <v>270621.62</v>
      </c>
      <c r="E475" s="31">
        <v>0.0</v>
      </c>
      <c r="F475" s="33">
        <v>270622.0</v>
      </c>
      <c r="G475" s="34"/>
      <c r="H475" s="30">
        <v>270622.0</v>
      </c>
      <c r="I475" s="38"/>
      <c r="J475" s="28"/>
      <c r="K475" s="33"/>
      <c r="L475" s="35"/>
      <c r="M475" s="36"/>
      <c r="N475" s="37"/>
      <c r="O475" s="28"/>
      <c r="P475" s="37"/>
    </row>
    <row r="476" ht="15.75" customHeight="1">
      <c r="A476" s="28" t="s">
        <v>221</v>
      </c>
      <c r="B476" s="31" t="s">
        <v>60</v>
      </c>
      <c r="C476" s="30" t="s">
        <v>61</v>
      </c>
      <c r="D476" s="32">
        <v>1.914502964E7</v>
      </c>
      <c r="E476" s="31">
        <v>0.0</v>
      </c>
      <c r="F476" s="33">
        <v>1.914503E7</v>
      </c>
      <c r="G476" s="34"/>
      <c r="H476" s="30">
        <v>1.914503E7</v>
      </c>
      <c r="I476" s="38">
        <v>8.90981494E8</v>
      </c>
      <c r="J476" s="28" t="str">
        <f t="shared" ref="J476:J477" si="112">VLOOKUP(I476,'[2]IPS CTA BANCARIA (2)'!$B$2:$H$170,2,0)</f>
        <v>#REF!</v>
      </c>
      <c r="K476" s="33">
        <v>1.3803223E7</v>
      </c>
      <c r="L476" s="35" t="str">
        <f t="shared" ref="L476:L477" si="113">VLOOKUP(I476,'[2]IPS CTA BANCARIA (2)'!$B$2:$H$170,4,0)</f>
        <v>#REF!</v>
      </c>
      <c r="M476" s="36" t="str">
        <f t="shared" ref="M476:M477" si="114">VLOOKUP(I476,'[2]IPS CTA BANCARIA (2)'!$B$2:$H$170,5,0)</f>
        <v>#REF!</v>
      </c>
      <c r="N476" s="37" t="s">
        <v>582</v>
      </c>
      <c r="O476" s="28" t="s">
        <v>583</v>
      </c>
      <c r="P476" s="37">
        <v>41971.0</v>
      </c>
    </row>
    <row r="477" ht="15.75" customHeight="1">
      <c r="A477" s="28" t="s">
        <v>223</v>
      </c>
      <c r="B477" s="31" t="s">
        <v>20</v>
      </c>
      <c r="C477" s="30" t="s">
        <v>21</v>
      </c>
      <c r="D477" s="32">
        <v>2.029349089E7</v>
      </c>
      <c r="E477" s="31">
        <v>0.0</v>
      </c>
      <c r="F477" s="33">
        <v>2.0293491E7</v>
      </c>
      <c r="G477" s="34"/>
      <c r="H477" s="30">
        <v>2.0293491E7</v>
      </c>
      <c r="I477" s="38">
        <v>8.90907254E8</v>
      </c>
      <c r="J477" s="28" t="str">
        <f t="shared" si="112"/>
        <v>#REF!</v>
      </c>
      <c r="K477" s="33">
        <v>2.0293491E7</v>
      </c>
      <c r="L477" s="35" t="str">
        <f t="shared" si="113"/>
        <v>#REF!</v>
      </c>
      <c r="M477" s="36" t="str">
        <f t="shared" si="114"/>
        <v>#REF!</v>
      </c>
      <c r="N477" s="37" t="s">
        <v>584</v>
      </c>
      <c r="O477" s="28" t="s">
        <v>585</v>
      </c>
      <c r="P477" s="37">
        <v>41967.0</v>
      </c>
    </row>
    <row r="478" ht="15.75" customHeight="1">
      <c r="A478" s="28" t="s">
        <v>223</v>
      </c>
      <c r="B478" s="31" t="s">
        <v>46</v>
      </c>
      <c r="C478" s="30" t="s">
        <v>47</v>
      </c>
      <c r="D478" s="32">
        <v>2.406191429E7</v>
      </c>
      <c r="E478" s="31">
        <v>0.0</v>
      </c>
      <c r="F478" s="33">
        <v>2.4061914E7</v>
      </c>
      <c r="G478" s="34"/>
      <c r="H478" s="30">
        <v>2.4061914E7</v>
      </c>
      <c r="I478" s="38"/>
      <c r="J478" s="28"/>
      <c r="K478" s="33"/>
      <c r="L478" s="35"/>
      <c r="M478" s="36"/>
      <c r="N478" s="37"/>
      <c r="O478" s="28"/>
      <c r="P478" s="37"/>
    </row>
    <row r="479" ht="15.75" customHeight="1">
      <c r="A479" s="28" t="s">
        <v>223</v>
      </c>
      <c r="B479" s="31" t="s">
        <v>32</v>
      </c>
      <c r="C479" s="30" t="s">
        <v>33</v>
      </c>
      <c r="D479" s="32">
        <v>864952.27</v>
      </c>
      <c r="E479" s="31">
        <v>0.0</v>
      </c>
      <c r="F479" s="33">
        <v>864952.0</v>
      </c>
      <c r="G479" s="34"/>
      <c r="H479" s="30">
        <v>864952.0</v>
      </c>
      <c r="I479" s="38"/>
      <c r="J479" s="28"/>
      <c r="K479" s="33"/>
      <c r="L479" s="35"/>
      <c r="M479" s="36"/>
      <c r="N479" s="37"/>
      <c r="O479" s="28"/>
      <c r="P479" s="37"/>
    </row>
    <row r="480" ht="15.75" customHeight="1">
      <c r="A480" s="28" t="s">
        <v>223</v>
      </c>
      <c r="B480" s="31" t="s">
        <v>34</v>
      </c>
      <c r="C480" s="30" t="s">
        <v>35</v>
      </c>
      <c r="D480" s="32">
        <v>111775.46</v>
      </c>
      <c r="E480" s="31">
        <v>0.0</v>
      </c>
      <c r="F480" s="33">
        <v>111775.0</v>
      </c>
      <c r="G480" s="34"/>
      <c r="H480" s="30">
        <v>111775.0</v>
      </c>
      <c r="I480" s="38"/>
      <c r="J480" s="28"/>
      <c r="K480" s="33"/>
      <c r="L480" s="35"/>
      <c r="M480" s="36"/>
      <c r="N480" s="37"/>
      <c r="O480" s="28"/>
      <c r="P480" s="37"/>
    </row>
    <row r="481" ht="15.75" customHeight="1">
      <c r="A481" s="28" t="s">
        <v>223</v>
      </c>
      <c r="B481" s="31" t="s">
        <v>42</v>
      </c>
      <c r="C481" s="30" t="s">
        <v>43</v>
      </c>
      <c r="D481" s="32">
        <v>280014.12</v>
      </c>
      <c r="E481" s="31">
        <v>0.0</v>
      </c>
      <c r="F481" s="33">
        <v>280014.0</v>
      </c>
      <c r="G481" s="34"/>
      <c r="H481" s="30">
        <v>280014.0</v>
      </c>
      <c r="I481" s="38"/>
      <c r="J481" s="28"/>
      <c r="K481" s="33"/>
      <c r="L481" s="35"/>
      <c r="M481" s="36"/>
      <c r="N481" s="37"/>
      <c r="O481" s="28"/>
      <c r="P481" s="37"/>
    </row>
    <row r="482" ht="15.75" customHeight="1">
      <c r="A482" s="28" t="s">
        <v>223</v>
      </c>
      <c r="B482" s="31" t="s">
        <v>48</v>
      </c>
      <c r="C482" s="30" t="s">
        <v>49</v>
      </c>
      <c r="D482" s="32">
        <v>7.511803697E7</v>
      </c>
      <c r="E482" s="31">
        <v>0.0</v>
      </c>
      <c r="F482" s="33">
        <v>7.5118037E7</v>
      </c>
      <c r="G482" s="34"/>
      <c r="H482" s="30">
        <v>7.5118037E7</v>
      </c>
      <c r="I482" s="38">
        <v>8.90985092E8</v>
      </c>
      <c r="J482" s="28" t="str">
        <f t="shared" ref="J482:J483" si="115">VLOOKUP(I482,'[2]IPS CTA BANCARIA (2)'!$B$2:$H$170,2,0)</f>
        <v>#REF!</v>
      </c>
      <c r="K482" s="33">
        <v>7.5118037E7</v>
      </c>
      <c r="L482" s="35" t="str">
        <f t="shared" ref="L482:L483" si="116">VLOOKUP(I482,'[2]IPS CTA BANCARIA (2)'!$B$2:$H$170,4,0)</f>
        <v>#REF!</v>
      </c>
      <c r="M482" s="36" t="str">
        <f t="shared" ref="M482:M483" si="117">VLOOKUP(I482,'[2]IPS CTA BANCARIA (2)'!$B$2:$H$170,5,0)</f>
        <v>#REF!</v>
      </c>
      <c r="N482" s="37" t="s">
        <v>586</v>
      </c>
      <c r="O482" s="28" t="s">
        <v>587</v>
      </c>
      <c r="P482" s="37">
        <v>41969.0</v>
      </c>
    </row>
    <row r="483" ht="15.75" customHeight="1">
      <c r="A483" s="28" t="s">
        <v>225</v>
      </c>
      <c r="B483" s="31" t="s">
        <v>20</v>
      </c>
      <c r="C483" s="30" t="s">
        <v>21</v>
      </c>
      <c r="D483" s="32">
        <v>6066589.7</v>
      </c>
      <c r="E483" s="31">
        <v>0.0</v>
      </c>
      <c r="F483" s="33">
        <v>6066590.0</v>
      </c>
      <c r="G483" s="34"/>
      <c r="H483" s="30">
        <v>6066590.0</v>
      </c>
      <c r="I483" s="38">
        <v>8.90982264E8</v>
      </c>
      <c r="J483" s="28" t="str">
        <f t="shared" si="115"/>
        <v>#REF!</v>
      </c>
      <c r="K483" s="33">
        <v>6066590.0</v>
      </c>
      <c r="L483" s="35" t="str">
        <f t="shared" si="116"/>
        <v>#REF!</v>
      </c>
      <c r="M483" s="36" t="str">
        <f t="shared" si="117"/>
        <v>#REF!</v>
      </c>
      <c r="N483" s="37" t="s">
        <v>588</v>
      </c>
      <c r="O483" s="28" t="s">
        <v>589</v>
      </c>
      <c r="P483" s="37">
        <v>41967.0</v>
      </c>
    </row>
    <row r="484" ht="15.75" customHeight="1">
      <c r="A484" s="28" t="s">
        <v>225</v>
      </c>
      <c r="B484" s="31" t="s">
        <v>32</v>
      </c>
      <c r="C484" s="30" t="s">
        <v>33</v>
      </c>
      <c r="D484" s="32">
        <v>21262.65</v>
      </c>
      <c r="E484" s="31">
        <v>0.0</v>
      </c>
      <c r="F484" s="33"/>
      <c r="G484" s="34">
        <v>21263.0</v>
      </c>
      <c r="H484" s="30">
        <v>0.0</v>
      </c>
      <c r="I484" s="38"/>
      <c r="J484" s="28"/>
      <c r="K484" s="33"/>
      <c r="L484" s="35"/>
      <c r="M484" s="36"/>
      <c r="N484" s="37"/>
      <c r="O484" s="28"/>
      <c r="P484" s="37"/>
    </row>
    <row r="485" ht="15.75" customHeight="1">
      <c r="A485" s="28" t="s">
        <v>225</v>
      </c>
      <c r="B485" s="31" t="s">
        <v>34</v>
      </c>
      <c r="C485" s="30" t="s">
        <v>35</v>
      </c>
      <c r="D485" s="32">
        <v>20499.05</v>
      </c>
      <c r="E485" s="31">
        <v>0.0</v>
      </c>
      <c r="F485" s="33"/>
      <c r="G485" s="34">
        <v>20499.0</v>
      </c>
      <c r="H485" s="30">
        <v>0.0</v>
      </c>
      <c r="I485" s="38"/>
      <c r="J485" s="28"/>
      <c r="K485" s="33"/>
      <c r="L485" s="35"/>
      <c r="M485" s="36"/>
      <c r="N485" s="37"/>
      <c r="O485" s="28"/>
      <c r="P485" s="37"/>
    </row>
    <row r="486" ht="15.75" customHeight="1">
      <c r="A486" s="28" t="s">
        <v>225</v>
      </c>
      <c r="B486" s="31" t="s">
        <v>42</v>
      </c>
      <c r="C486" s="30" t="s">
        <v>43</v>
      </c>
      <c r="D486" s="32">
        <v>39378.05</v>
      </c>
      <c r="E486" s="31">
        <v>0.0</v>
      </c>
      <c r="F486" s="33"/>
      <c r="G486" s="34">
        <v>39378.0</v>
      </c>
      <c r="H486" s="30">
        <v>0.0</v>
      </c>
      <c r="I486" s="38"/>
      <c r="J486" s="28"/>
      <c r="K486" s="33"/>
      <c r="L486" s="35"/>
      <c r="M486" s="36"/>
      <c r="N486" s="37"/>
      <c r="O486" s="28"/>
      <c r="P486" s="37"/>
    </row>
    <row r="487" ht="15.75" customHeight="1">
      <c r="A487" s="28" t="s">
        <v>225</v>
      </c>
      <c r="B487" s="31" t="s">
        <v>60</v>
      </c>
      <c r="C487" s="30" t="s">
        <v>61</v>
      </c>
      <c r="D487" s="32">
        <v>675983.55</v>
      </c>
      <c r="E487" s="31">
        <v>0.0</v>
      </c>
      <c r="F487" s="33">
        <v>675984.0</v>
      </c>
      <c r="G487" s="34"/>
      <c r="H487" s="30">
        <v>675984.0</v>
      </c>
      <c r="I487" s="38">
        <v>8.90904646E8</v>
      </c>
      <c r="J487" s="28" t="str">
        <f>VLOOKUP(I487,'[2]IPS CTA BANCARIA (2)'!$B$2:$H$170,2,0)</f>
        <v>#REF!</v>
      </c>
      <c r="K487" s="33">
        <v>479214.0</v>
      </c>
      <c r="L487" s="35" t="str">
        <f>VLOOKUP(I487,'[2]IPS CTA BANCARIA (2)'!$B$2:$H$170,4,0)</f>
        <v>#REF!</v>
      </c>
      <c r="M487" s="36" t="str">
        <f>VLOOKUP(I487,'[2]IPS CTA BANCARIA (2)'!$B$2:$H$170,5,0)</f>
        <v>#REF!</v>
      </c>
      <c r="N487" s="37" t="s">
        <v>590</v>
      </c>
      <c r="O487" s="28" t="s">
        <v>591</v>
      </c>
      <c r="P487" s="37">
        <v>41971.0</v>
      </c>
    </row>
    <row r="488" ht="15.75" customHeight="1">
      <c r="A488" s="28" t="s">
        <v>227</v>
      </c>
      <c r="B488" s="31" t="s">
        <v>20</v>
      </c>
      <c r="C488" s="30" t="s">
        <v>21</v>
      </c>
      <c r="D488" s="32">
        <v>0.0</v>
      </c>
      <c r="E488" s="31">
        <v>0.0</v>
      </c>
      <c r="F488" s="33">
        <v>0.0</v>
      </c>
      <c r="G488" s="34"/>
      <c r="H488" s="30">
        <v>0.0</v>
      </c>
      <c r="I488" s="38"/>
      <c r="J488" s="28"/>
      <c r="K488" s="33"/>
      <c r="L488" s="35"/>
      <c r="M488" s="36"/>
      <c r="N488" s="37"/>
      <c r="O488" s="28"/>
      <c r="P488" s="37"/>
    </row>
    <row r="489" ht="15.75" customHeight="1">
      <c r="A489" s="28" t="s">
        <v>227</v>
      </c>
      <c r="B489" s="31" t="s">
        <v>24</v>
      </c>
      <c r="C489" s="30" t="s">
        <v>25</v>
      </c>
      <c r="D489" s="32">
        <v>0.0</v>
      </c>
      <c r="E489" s="31">
        <v>0.0</v>
      </c>
      <c r="F489" s="33">
        <v>0.0</v>
      </c>
      <c r="G489" s="34"/>
      <c r="H489" s="30">
        <v>0.0</v>
      </c>
      <c r="I489" s="38"/>
      <c r="J489" s="28"/>
      <c r="K489" s="33"/>
      <c r="L489" s="35"/>
      <c r="M489" s="36"/>
      <c r="N489" s="37"/>
      <c r="O489" s="28"/>
      <c r="P489" s="37"/>
    </row>
    <row r="490" ht="15.75" customHeight="1">
      <c r="A490" s="28" t="s">
        <v>227</v>
      </c>
      <c r="B490" s="31" t="s">
        <v>30</v>
      </c>
      <c r="C490" s="30" t="s">
        <v>31</v>
      </c>
      <c r="D490" s="32">
        <v>0.0</v>
      </c>
      <c r="E490" s="31">
        <v>0.0</v>
      </c>
      <c r="F490" s="33">
        <v>0.0</v>
      </c>
      <c r="G490" s="34"/>
      <c r="H490" s="30">
        <v>0.0</v>
      </c>
      <c r="I490" s="38"/>
      <c r="J490" s="28"/>
      <c r="K490" s="33"/>
      <c r="L490" s="35"/>
      <c r="M490" s="36"/>
      <c r="N490" s="37"/>
      <c r="O490" s="28"/>
      <c r="P490" s="37"/>
    </row>
    <row r="491" ht="15.75" customHeight="1">
      <c r="A491" s="28" t="s">
        <v>227</v>
      </c>
      <c r="B491" s="31" t="s">
        <v>32</v>
      </c>
      <c r="C491" s="30" t="s">
        <v>33</v>
      </c>
      <c r="D491" s="32">
        <v>0.0</v>
      </c>
      <c r="E491" s="31">
        <v>0.0</v>
      </c>
      <c r="F491" s="33">
        <v>0.0</v>
      </c>
      <c r="G491" s="34"/>
      <c r="H491" s="30">
        <v>0.0</v>
      </c>
      <c r="I491" s="38"/>
      <c r="J491" s="28"/>
      <c r="K491" s="33"/>
      <c r="L491" s="35"/>
      <c r="M491" s="36"/>
      <c r="N491" s="37"/>
      <c r="O491" s="28"/>
      <c r="P491" s="37"/>
    </row>
    <row r="492" ht="15.75" customHeight="1">
      <c r="A492" s="28" t="s">
        <v>227</v>
      </c>
      <c r="B492" s="31" t="s">
        <v>34</v>
      </c>
      <c r="C492" s="30" t="s">
        <v>35</v>
      </c>
      <c r="D492" s="32">
        <v>0.0</v>
      </c>
      <c r="E492" s="31">
        <v>0.0</v>
      </c>
      <c r="F492" s="33">
        <v>0.0</v>
      </c>
      <c r="G492" s="34"/>
      <c r="H492" s="30">
        <v>0.0</v>
      </c>
      <c r="I492" s="38"/>
      <c r="J492" s="28"/>
      <c r="K492" s="33"/>
      <c r="L492" s="35"/>
      <c r="M492" s="36"/>
      <c r="N492" s="37"/>
      <c r="O492" s="28"/>
      <c r="P492" s="37"/>
    </row>
    <row r="493" ht="15.75" customHeight="1">
      <c r="A493" s="28" t="s">
        <v>227</v>
      </c>
      <c r="B493" s="31" t="s">
        <v>42</v>
      </c>
      <c r="C493" s="30" t="s">
        <v>43</v>
      </c>
      <c r="D493" s="32">
        <v>0.0</v>
      </c>
      <c r="E493" s="31">
        <v>0.0</v>
      </c>
      <c r="F493" s="33">
        <v>0.0</v>
      </c>
      <c r="G493" s="34"/>
      <c r="H493" s="30">
        <v>0.0</v>
      </c>
      <c r="I493" s="38"/>
      <c r="J493" s="28"/>
      <c r="K493" s="33"/>
      <c r="L493" s="35"/>
      <c r="M493" s="36"/>
      <c r="N493" s="37"/>
      <c r="O493" s="28"/>
      <c r="P493" s="37"/>
    </row>
    <row r="494" ht="15.75" customHeight="1">
      <c r="A494" s="28" t="s">
        <v>227</v>
      </c>
      <c r="B494" s="31" t="s">
        <v>60</v>
      </c>
      <c r="C494" s="30" t="s">
        <v>61</v>
      </c>
      <c r="D494" s="32">
        <v>0.0</v>
      </c>
      <c r="E494" s="31">
        <v>0.0</v>
      </c>
      <c r="F494" s="33">
        <v>0.0</v>
      </c>
      <c r="G494" s="34"/>
      <c r="H494" s="30">
        <v>0.0</v>
      </c>
      <c r="I494" s="38"/>
      <c r="J494" s="28"/>
      <c r="K494" s="33"/>
      <c r="L494" s="35"/>
      <c r="M494" s="36"/>
      <c r="N494" s="37"/>
      <c r="O494" s="28"/>
      <c r="P494" s="37"/>
    </row>
    <row r="495" ht="15.75" customHeight="1">
      <c r="A495" s="28" t="s">
        <v>229</v>
      </c>
      <c r="B495" s="31" t="s">
        <v>20</v>
      </c>
      <c r="C495" s="30" t="s">
        <v>21</v>
      </c>
      <c r="D495" s="32">
        <v>2.502751436E7</v>
      </c>
      <c r="E495" s="31">
        <v>0.0</v>
      </c>
      <c r="F495" s="33">
        <v>2.5027514E7</v>
      </c>
      <c r="G495" s="34"/>
      <c r="H495" s="30">
        <v>2.5027514E7</v>
      </c>
      <c r="I495" s="38">
        <v>8.90907254E8</v>
      </c>
      <c r="J495" s="28" t="str">
        <f>VLOOKUP(I495,'[2]IPS CTA BANCARIA (2)'!$B$2:$H$170,2,0)</f>
        <v>#REF!</v>
      </c>
      <c r="K495" s="33">
        <v>2.5027514E7</v>
      </c>
      <c r="L495" s="35" t="str">
        <f>VLOOKUP(I495,'[2]IPS CTA BANCARIA (2)'!$B$2:$H$170,4,0)</f>
        <v>#REF!</v>
      </c>
      <c r="M495" s="36" t="str">
        <f>VLOOKUP(I495,'[2]IPS CTA BANCARIA (2)'!$B$2:$H$170,5,0)</f>
        <v>#REF!</v>
      </c>
      <c r="N495" s="37" t="s">
        <v>592</v>
      </c>
      <c r="O495" s="28" t="s">
        <v>593</v>
      </c>
      <c r="P495" s="37">
        <v>41967.0</v>
      </c>
    </row>
    <row r="496" ht="15.75" customHeight="1">
      <c r="A496" s="28" t="s">
        <v>229</v>
      </c>
      <c r="B496" s="31" t="s">
        <v>46</v>
      </c>
      <c r="C496" s="30" t="s">
        <v>47</v>
      </c>
      <c r="D496" s="32">
        <v>3163768.89</v>
      </c>
      <c r="E496" s="31">
        <v>0.0</v>
      </c>
      <c r="F496" s="33">
        <v>3163769.0</v>
      </c>
      <c r="G496" s="34"/>
      <c r="H496" s="30">
        <v>3163769.0</v>
      </c>
      <c r="I496" s="38"/>
      <c r="J496" s="28"/>
      <c r="K496" s="33"/>
      <c r="L496" s="35"/>
      <c r="M496" s="36"/>
      <c r="N496" s="37"/>
      <c r="O496" s="28"/>
      <c r="P496" s="37"/>
    </row>
    <row r="497" ht="15.75" customHeight="1">
      <c r="A497" s="28" t="s">
        <v>229</v>
      </c>
      <c r="B497" s="31" t="s">
        <v>32</v>
      </c>
      <c r="C497" s="30" t="s">
        <v>33</v>
      </c>
      <c r="D497" s="32">
        <v>157111.94</v>
      </c>
      <c r="E497" s="31">
        <v>0.0</v>
      </c>
      <c r="F497" s="33">
        <v>157112.0</v>
      </c>
      <c r="G497" s="34"/>
      <c r="H497" s="30">
        <v>157112.0</v>
      </c>
      <c r="I497" s="38"/>
      <c r="J497" s="28"/>
      <c r="K497" s="33"/>
      <c r="L497" s="35"/>
      <c r="M497" s="36"/>
      <c r="N497" s="37"/>
      <c r="O497" s="28"/>
      <c r="P497" s="37"/>
    </row>
    <row r="498" ht="15.75" customHeight="1">
      <c r="A498" s="28" t="s">
        <v>229</v>
      </c>
      <c r="B498" s="31" t="s">
        <v>34</v>
      </c>
      <c r="C498" s="30" t="s">
        <v>35</v>
      </c>
      <c r="D498" s="32">
        <v>388866.55</v>
      </c>
      <c r="E498" s="31">
        <v>0.0</v>
      </c>
      <c r="F498" s="33">
        <v>388867.0</v>
      </c>
      <c r="G498" s="34"/>
      <c r="H498" s="30">
        <v>388867.0</v>
      </c>
      <c r="I498" s="38"/>
      <c r="J498" s="28"/>
      <c r="K498" s="33"/>
      <c r="L498" s="35"/>
      <c r="M498" s="36"/>
      <c r="N498" s="37"/>
      <c r="O498" s="28"/>
      <c r="P498" s="37"/>
    </row>
    <row r="499" ht="15.75" customHeight="1">
      <c r="A499" s="28" t="s">
        <v>229</v>
      </c>
      <c r="B499" s="31" t="s">
        <v>42</v>
      </c>
      <c r="C499" s="30" t="s">
        <v>43</v>
      </c>
      <c r="D499" s="32">
        <v>6662.2</v>
      </c>
      <c r="E499" s="31">
        <v>0.0</v>
      </c>
      <c r="F499" s="33"/>
      <c r="G499" s="34">
        <v>6662.0</v>
      </c>
      <c r="H499" s="30">
        <v>0.0</v>
      </c>
      <c r="I499" s="38"/>
      <c r="J499" s="28"/>
      <c r="K499" s="33"/>
      <c r="L499" s="35"/>
      <c r="M499" s="36"/>
      <c r="N499" s="37"/>
      <c r="O499" s="28"/>
      <c r="P499" s="37"/>
    </row>
    <row r="500" ht="15.75" customHeight="1">
      <c r="A500" s="28" t="s">
        <v>229</v>
      </c>
      <c r="B500" s="31" t="s">
        <v>60</v>
      </c>
      <c r="C500" s="30" t="s">
        <v>61</v>
      </c>
      <c r="D500" s="32">
        <v>781196.06</v>
      </c>
      <c r="E500" s="31">
        <v>0.0</v>
      </c>
      <c r="F500" s="33">
        <v>781196.0</v>
      </c>
      <c r="G500" s="34"/>
      <c r="H500" s="30">
        <v>781196.0</v>
      </c>
      <c r="I500" s="38">
        <v>8.90904646E8</v>
      </c>
      <c r="J500" s="28" t="str">
        <f>VLOOKUP(I500,'[2]IPS CTA BANCARIA (2)'!$B$2:$H$170,2,0)</f>
        <v>#REF!</v>
      </c>
      <c r="K500" s="33">
        <v>781196.0</v>
      </c>
      <c r="L500" s="35" t="str">
        <f>VLOOKUP(I500,'[2]IPS CTA BANCARIA (2)'!$B$2:$H$170,4,0)</f>
        <v>#REF!</v>
      </c>
      <c r="M500" s="36" t="str">
        <f>VLOOKUP(I500,'[2]IPS CTA BANCARIA (2)'!$B$2:$H$170,5,0)</f>
        <v>#REF!</v>
      </c>
      <c r="N500" s="37" t="s">
        <v>594</v>
      </c>
      <c r="O500" s="28" t="s">
        <v>595</v>
      </c>
      <c r="P500" s="37">
        <v>41971.0</v>
      </c>
    </row>
    <row r="501" ht="15.75" customHeight="1">
      <c r="A501" s="28" t="s">
        <v>231</v>
      </c>
      <c r="B501" s="31" t="s">
        <v>20</v>
      </c>
      <c r="C501" s="30" t="s">
        <v>21</v>
      </c>
      <c r="D501" s="32">
        <v>0.0</v>
      </c>
      <c r="E501" s="31">
        <v>0.0</v>
      </c>
      <c r="F501" s="33">
        <v>0.0</v>
      </c>
      <c r="G501" s="34"/>
      <c r="H501" s="30">
        <v>0.0</v>
      </c>
      <c r="I501" s="38"/>
      <c r="J501" s="28"/>
      <c r="K501" s="33"/>
      <c r="L501" s="35"/>
      <c r="M501" s="36"/>
      <c r="N501" s="37"/>
      <c r="O501" s="28"/>
      <c r="P501" s="37"/>
    </row>
    <row r="502" ht="15.75" customHeight="1">
      <c r="A502" s="28" t="s">
        <v>231</v>
      </c>
      <c r="B502" s="31" t="s">
        <v>46</v>
      </c>
      <c r="C502" s="30" t="s">
        <v>47</v>
      </c>
      <c r="D502" s="32">
        <v>0.0</v>
      </c>
      <c r="E502" s="31">
        <v>0.0</v>
      </c>
      <c r="F502" s="33">
        <v>0.0</v>
      </c>
      <c r="G502" s="34"/>
      <c r="H502" s="30">
        <v>0.0</v>
      </c>
      <c r="I502" s="38"/>
      <c r="J502" s="28"/>
      <c r="K502" s="33"/>
      <c r="L502" s="35"/>
      <c r="M502" s="36"/>
      <c r="N502" s="37"/>
      <c r="O502" s="28"/>
      <c r="P502" s="37"/>
    </row>
    <row r="503" ht="15.75" customHeight="1">
      <c r="A503" s="28" t="s">
        <v>231</v>
      </c>
      <c r="B503" s="31" t="s">
        <v>30</v>
      </c>
      <c r="C503" s="30" t="s">
        <v>31</v>
      </c>
      <c r="D503" s="32">
        <v>0.0</v>
      </c>
      <c r="E503" s="31">
        <v>0.0</v>
      </c>
      <c r="F503" s="33">
        <v>0.0</v>
      </c>
      <c r="G503" s="34"/>
      <c r="H503" s="30">
        <v>0.0</v>
      </c>
      <c r="I503" s="38"/>
      <c r="J503" s="28"/>
      <c r="K503" s="33"/>
      <c r="L503" s="35"/>
      <c r="M503" s="36"/>
      <c r="N503" s="37"/>
      <c r="O503" s="28"/>
      <c r="P503" s="37"/>
    </row>
    <row r="504" ht="15.75" customHeight="1">
      <c r="A504" s="28" t="s">
        <v>231</v>
      </c>
      <c r="B504" s="31" t="s">
        <v>32</v>
      </c>
      <c r="C504" s="30" t="s">
        <v>33</v>
      </c>
      <c r="D504" s="32">
        <v>0.0</v>
      </c>
      <c r="E504" s="31">
        <v>0.0</v>
      </c>
      <c r="F504" s="33">
        <v>0.0</v>
      </c>
      <c r="G504" s="34"/>
      <c r="H504" s="30">
        <v>0.0</v>
      </c>
      <c r="I504" s="38"/>
      <c r="J504" s="28"/>
      <c r="K504" s="33"/>
      <c r="L504" s="35"/>
      <c r="M504" s="36"/>
      <c r="N504" s="37"/>
      <c r="O504" s="28"/>
      <c r="P504" s="37"/>
    </row>
    <row r="505" ht="15.75" customHeight="1">
      <c r="A505" s="28" t="s">
        <v>231</v>
      </c>
      <c r="B505" s="31" t="s">
        <v>42</v>
      </c>
      <c r="C505" s="30" t="s">
        <v>43</v>
      </c>
      <c r="D505" s="32">
        <v>0.0</v>
      </c>
      <c r="E505" s="31">
        <v>0.0</v>
      </c>
      <c r="F505" s="33">
        <v>0.0</v>
      </c>
      <c r="G505" s="34"/>
      <c r="H505" s="30">
        <v>0.0</v>
      </c>
      <c r="I505" s="38"/>
      <c r="J505" s="28"/>
      <c r="K505" s="33"/>
      <c r="L505" s="35"/>
      <c r="M505" s="36"/>
      <c r="N505" s="37"/>
      <c r="O505" s="28"/>
      <c r="P505" s="37"/>
    </row>
    <row r="506" ht="15.75" customHeight="1">
      <c r="A506" s="28" t="s">
        <v>233</v>
      </c>
      <c r="B506" s="31" t="s">
        <v>20</v>
      </c>
      <c r="C506" s="30" t="s">
        <v>21</v>
      </c>
      <c r="D506" s="32">
        <v>2.445892053E7</v>
      </c>
      <c r="E506" s="31">
        <v>0.0</v>
      </c>
      <c r="F506" s="33">
        <v>2.4458921E7</v>
      </c>
      <c r="G506" s="34"/>
      <c r="H506" s="30">
        <v>2.4458921E7</v>
      </c>
      <c r="I506" s="38">
        <v>8.90907254E8</v>
      </c>
      <c r="J506" s="28" t="str">
        <f>VLOOKUP(I506,'[2]IPS CTA BANCARIA (2)'!$B$2:$H$170,2,0)</f>
        <v>#REF!</v>
      </c>
      <c r="K506" s="33">
        <v>2.4458921E7</v>
      </c>
      <c r="L506" s="35" t="str">
        <f>VLOOKUP(I506,'[2]IPS CTA BANCARIA (2)'!$B$2:$H$170,4,0)</f>
        <v>#REF!</v>
      </c>
      <c r="M506" s="36" t="str">
        <f>VLOOKUP(I506,'[2]IPS CTA BANCARIA (2)'!$B$2:$H$170,5,0)</f>
        <v>#REF!</v>
      </c>
      <c r="N506" s="37" t="s">
        <v>596</v>
      </c>
      <c r="O506" s="28" t="s">
        <v>597</v>
      </c>
      <c r="P506" s="37">
        <v>41967.0</v>
      </c>
    </row>
    <row r="507" ht="15.75" customHeight="1">
      <c r="A507" s="28" t="s">
        <v>233</v>
      </c>
      <c r="B507" s="31" t="s">
        <v>22</v>
      </c>
      <c r="C507" s="30" t="s">
        <v>23</v>
      </c>
      <c r="D507" s="32">
        <v>51042.45</v>
      </c>
      <c r="E507" s="31">
        <v>0.0</v>
      </c>
      <c r="F507" s="33"/>
      <c r="G507" s="34">
        <v>51042.0</v>
      </c>
      <c r="H507" s="30">
        <v>0.0</v>
      </c>
      <c r="I507" s="38"/>
      <c r="J507" s="28"/>
      <c r="K507" s="33"/>
      <c r="L507" s="35"/>
      <c r="M507" s="36"/>
      <c r="N507" s="37"/>
      <c r="O507" s="28"/>
      <c r="P507" s="37"/>
    </row>
    <row r="508" ht="15.75" customHeight="1">
      <c r="A508" s="28" t="s">
        <v>233</v>
      </c>
      <c r="B508" s="31" t="s">
        <v>32</v>
      </c>
      <c r="C508" s="30" t="s">
        <v>33</v>
      </c>
      <c r="D508" s="32">
        <v>15618.23</v>
      </c>
      <c r="E508" s="31">
        <v>0.0</v>
      </c>
      <c r="F508" s="33"/>
      <c r="G508" s="34">
        <v>15618.0</v>
      </c>
      <c r="H508" s="30">
        <v>0.0</v>
      </c>
      <c r="I508" s="38"/>
      <c r="J508" s="28"/>
      <c r="K508" s="33"/>
      <c r="L508" s="35"/>
      <c r="M508" s="36"/>
      <c r="N508" s="37"/>
      <c r="O508" s="28"/>
      <c r="P508" s="37"/>
    </row>
    <row r="509" ht="15.75" customHeight="1">
      <c r="A509" s="28" t="s">
        <v>233</v>
      </c>
      <c r="B509" s="31" t="s">
        <v>34</v>
      </c>
      <c r="C509" s="30" t="s">
        <v>35</v>
      </c>
      <c r="D509" s="32">
        <v>4558.43</v>
      </c>
      <c r="E509" s="31">
        <v>0.0</v>
      </c>
      <c r="F509" s="33"/>
      <c r="G509" s="34">
        <v>4558.0</v>
      </c>
      <c r="H509" s="30">
        <v>0.0</v>
      </c>
      <c r="I509" s="38"/>
      <c r="J509" s="28"/>
      <c r="K509" s="33"/>
      <c r="L509" s="35"/>
      <c r="M509" s="36"/>
      <c r="N509" s="37"/>
      <c r="O509" s="28"/>
      <c r="P509" s="37"/>
    </row>
    <row r="510" ht="15.75" customHeight="1">
      <c r="A510" s="28" t="s">
        <v>233</v>
      </c>
      <c r="B510" s="31" t="s">
        <v>42</v>
      </c>
      <c r="C510" s="30" t="s">
        <v>43</v>
      </c>
      <c r="D510" s="32">
        <v>3404.76</v>
      </c>
      <c r="E510" s="31">
        <v>0.0</v>
      </c>
      <c r="F510" s="33"/>
      <c r="G510" s="34">
        <v>3405.0</v>
      </c>
      <c r="H510" s="30">
        <v>0.0</v>
      </c>
      <c r="I510" s="38"/>
      <c r="J510" s="28"/>
      <c r="K510" s="33"/>
      <c r="L510" s="35"/>
      <c r="M510" s="36"/>
      <c r="N510" s="37"/>
      <c r="O510" s="28"/>
      <c r="P510" s="37"/>
    </row>
    <row r="511" ht="15.75" customHeight="1">
      <c r="A511" s="28" t="s">
        <v>233</v>
      </c>
      <c r="B511" s="31" t="s">
        <v>60</v>
      </c>
      <c r="C511" s="30" t="s">
        <v>61</v>
      </c>
      <c r="D511" s="32">
        <v>2.52342006E7</v>
      </c>
      <c r="E511" s="31">
        <v>0.0</v>
      </c>
      <c r="F511" s="33">
        <v>2.5234201E7</v>
      </c>
      <c r="G511" s="34"/>
      <c r="H511" s="30">
        <v>2.5234201E7</v>
      </c>
      <c r="I511" s="38">
        <v>8.9098581E8</v>
      </c>
      <c r="J511" s="28" t="str">
        <f t="shared" ref="J511:J512" si="118">VLOOKUP(I511,'[2]IPS CTA BANCARIA (2)'!$B$2:$H$170,2,0)</f>
        <v>#REF!</v>
      </c>
      <c r="K511" s="33">
        <v>2.2902887E7</v>
      </c>
      <c r="L511" s="35" t="str">
        <f t="shared" ref="L511:L512" si="119">VLOOKUP(I511,'[2]IPS CTA BANCARIA (2)'!$B$2:$H$170,4,0)</f>
        <v>#REF!</v>
      </c>
      <c r="M511" s="36" t="str">
        <f t="shared" ref="M511:M512" si="120">VLOOKUP(I511,'[2]IPS CTA BANCARIA (2)'!$B$2:$H$170,5,0)</f>
        <v>#REF!</v>
      </c>
      <c r="N511" s="37" t="s">
        <v>598</v>
      </c>
      <c r="O511" s="28" t="s">
        <v>599</v>
      </c>
      <c r="P511" s="37">
        <v>41971.0</v>
      </c>
    </row>
    <row r="512" ht="15.75" customHeight="1">
      <c r="A512" s="28" t="s">
        <v>235</v>
      </c>
      <c r="B512" s="31" t="s">
        <v>20</v>
      </c>
      <c r="C512" s="30" t="s">
        <v>21</v>
      </c>
      <c r="D512" s="32">
        <v>1.160493657E7</v>
      </c>
      <c r="E512" s="31">
        <v>0.0</v>
      </c>
      <c r="F512" s="33">
        <v>1.1604937E7</v>
      </c>
      <c r="G512" s="34"/>
      <c r="H512" s="30">
        <v>1.1604937E7</v>
      </c>
      <c r="I512" s="38">
        <v>8.90982264E8</v>
      </c>
      <c r="J512" s="28" t="str">
        <f t="shared" si="118"/>
        <v>#REF!</v>
      </c>
      <c r="K512" s="33">
        <v>1.1604937E7</v>
      </c>
      <c r="L512" s="35" t="str">
        <f t="shared" si="119"/>
        <v>#REF!</v>
      </c>
      <c r="M512" s="36" t="str">
        <f t="shared" si="120"/>
        <v>#REF!</v>
      </c>
      <c r="N512" s="37" t="s">
        <v>600</v>
      </c>
      <c r="O512" s="28" t="s">
        <v>601</v>
      </c>
      <c r="P512" s="37">
        <v>41967.0</v>
      </c>
    </row>
    <row r="513" ht="15.75" customHeight="1">
      <c r="A513" s="28" t="s">
        <v>235</v>
      </c>
      <c r="B513" s="31" t="s">
        <v>46</v>
      </c>
      <c r="C513" s="30" t="s">
        <v>47</v>
      </c>
      <c r="D513" s="32">
        <v>3348329.91</v>
      </c>
      <c r="E513" s="31">
        <v>0.0</v>
      </c>
      <c r="F513" s="33">
        <v>3348330.0</v>
      </c>
      <c r="G513" s="34"/>
      <c r="H513" s="30">
        <v>3348330.0</v>
      </c>
      <c r="I513" s="38"/>
      <c r="J513" s="28"/>
      <c r="K513" s="33"/>
      <c r="L513" s="35"/>
      <c r="M513" s="36"/>
      <c r="N513" s="37"/>
      <c r="O513" s="28"/>
      <c r="P513" s="37"/>
    </row>
    <row r="514" ht="15.75" customHeight="1">
      <c r="A514" s="28" t="s">
        <v>235</v>
      </c>
      <c r="B514" s="31" t="s">
        <v>32</v>
      </c>
      <c r="C514" s="30" t="s">
        <v>33</v>
      </c>
      <c r="D514" s="32">
        <v>80279.23</v>
      </c>
      <c r="E514" s="31">
        <v>0.0</v>
      </c>
      <c r="F514" s="33"/>
      <c r="G514" s="34">
        <v>80279.0</v>
      </c>
      <c r="H514" s="30">
        <v>0.0</v>
      </c>
      <c r="I514" s="38"/>
      <c r="J514" s="28"/>
      <c r="K514" s="33"/>
      <c r="L514" s="35"/>
      <c r="M514" s="36"/>
      <c r="N514" s="37"/>
      <c r="O514" s="28"/>
      <c r="P514" s="37"/>
    </row>
    <row r="515" ht="15.75" customHeight="1">
      <c r="A515" s="28" t="s">
        <v>235</v>
      </c>
      <c r="B515" s="31" t="s">
        <v>42</v>
      </c>
      <c r="C515" s="30" t="s">
        <v>43</v>
      </c>
      <c r="D515" s="32">
        <v>43380.29</v>
      </c>
      <c r="E515" s="31">
        <v>0.0</v>
      </c>
      <c r="F515" s="33"/>
      <c r="G515" s="34">
        <v>43380.0</v>
      </c>
      <c r="H515" s="30">
        <v>0.0</v>
      </c>
      <c r="I515" s="38"/>
      <c r="J515" s="28"/>
      <c r="K515" s="33"/>
      <c r="L515" s="35"/>
      <c r="M515" s="36"/>
      <c r="N515" s="37"/>
      <c r="O515" s="28"/>
      <c r="P515" s="37"/>
    </row>
    <row r="516" ht="15.75" customHeight="1">
      <c r="A516" s="28" t="s">
        <v>237</v>
      </c>
      <c r="B516" s="31" t="s">
        <v>20</v>
      </c>
      <c r="C516" s="30" t="s">
        <v>21</v>
      </c>
      <c r="D516" s="32">
        <v>0.0</v>
      </c>
      <c r="E516" s="31">
        <v>0.0</v>
      </c>
      <c r="F516" s="33">
        <v>0.0</v>
      </c>
      <c r="G516" s="34"/>
      <c r="H516" s="30">
        <v>0.0</v>
      </c>
      <c r="I516" s="38"/>
      <c r="J516" s="28"/>
      <c r="K516" s="33"/>
      <c r="L516" s="35"/>
      <c r="M516" s="36"/>
      <c r="N516" s="37"/>
      <c r="O516" s="28"/>
      <c r="P516" s="37"/>
    </row>
    <row r="517" ht="15.75" customHeight="1">
      <c r="A517" s="28" t="s">
        <v>237</v>
      </c>
      <c r="B517" s="31" t="s">
        <v>32</v>
      </c>
      <c r="C517" s="30" t="s">
        <v>33</v>
      </c>
      <c r="D517" s="32">
        <v>0.0</v>
      </c>
      <c r="E517" s="31">
        <v>0.0</v>
      </c>
      <c r="F517" s="33">
        <v>0.0</v>
      </c>
      <c r="G517" s="34"/>
      <c r="H517" s="30">
        <v>0.0</v>
      </c>
      <c r="I517" s="38"/>
      <c r="J517" s="28"/>
      <c r="K517" s="33"/>
      <c r="L517" s="35"/>
      <c r="M517" s="36"/>
      <c r="N517" s="37"/>
      <c r="O517" s="28"/>
      <c r="P517" s="37"/>
    </row>
    <row r="518" ht="15.75" customHeight="1">
      <c r="A518" s="28" t="s">
        <v>237</v>
      </c>
      <c r="B518" s="31" t="s">
        <v>34</v>
      </c>
      <c r="C518" s="30" t="s">
        <v>35</v>
      </c>
      <c r="D518" s="32">
        <v>0.0</v>
      </c>
      <c r="E518" s="31">
        <v>0.0</v>
      </c>
      <c r="F518" s="33">
        <v>0.0</v>
      </c>
      <c r="G518" s="34"/>
      <c r="H518" s="30">
        <v>0.0</v>
      </c>
      <c r="I518" s="38"/>
      <c r="J518" s="28"/>
      <c r="K518" s="33"/>
      <c r="L518" s="35"/>
      <c r="M518" s="36"/>
      <c r="N518" s="37"/>
      <c r="O518" s="28"/>
      <c r="P518" s="37"/>
    </row>
    <row r="519" ht="15.75" customHeight="1">
      <c r="A519" s="28" t="s">
        <v>237</v>
      </c>
      <c r="B519" s="31" t="s">
        <v>42</v>
      </c>
      <c r="C519" s="30" t="s">
        <v>43</v>
      </c>
      <c r="D519" s="32">
        <v>0.0</v>
      </c>
      <c r="E519" s="31">
        <v>0.0</v>
      </c>
      <c r="F519" s="33">
        <v>0.0</v>
      </c>
      <c r="G519" s="34"/>
      <c r="H519" s="30">
        <v>0.0</v>
      </c>
      <c r="I519" s="38"/>
      <c r="J519" s="28"/>
      <c r="K519" s="33"/>
      <c r="L519" s="35"/>
      <c r="M519" s="36"/>
      <c r="N519" s="37"/>
      <c r="O519" s="28"/>
      <c r="P519" s="37"/>
    </row>
    <row r="520" ht="15.75" customHeight="1">
      <c r="A520" s="28" t="s">
        <v>237</v>
      </c>
      <c r="B520" s="31" t="s">
        <v>60</v>
      </c>
      <c r="C520" s="30" t="s">
        <v>61</v>
      </c>
      <c r="D520" s="32">
        <v>0.0</v>
      </c>
      <c r="E520" s="31">
        <v>0.0</v>
      </c>
      <c r="F520" s="33">
        <v>0.0</v>
      </c>
      <c r="G520" s="34"/>
      <c r="H520" s="30">
        <v>0.0</v>
      </c>
      <c r="I520" s="38"/>
      <c r="J520" s="28"/>
      <c r="K520" s="33"/>
      <c r="L520" s="35"/>
      <c r="M520" s="36"/>
      <c r="N520" s="37"/>
      <c r="O520" s="28"/>
      <c r="P520" s="37"/>
    </row>
    <row r="521" ht="15.75" customHeight="1">
      <c r="A521" s="28" t="s">
        <v>239</v>
      </c>
      <c r="B521" s="31" t="s">
        <v>20</v>
      </c>
      <c r="C521" s="30" t="s">
        <v>21</v>
      </c>
      <c r="D521" s="32">
        <v>918274.72</v>
      </c>
      <c r="E521" s="31">
        <v>0.0</v>
      </c>
      <c r="F521" s="33">
        <v>918275.0</v>
      </c>
      <c r="G521" s="34"/>
      <c r="H521" s="30">
        <v>918275.0</v>
      </c>
      <c r="I521" s="38">
        <v>8.90982264E8</v>
      </c>
      <c r="J521" s="28" t="str">
        <f>VLOOKUP(I521,'[2]IPS CTA BANCARIA (2)'!$B$2:$H$170,2,0)</f>
        <v>#REF!</v>
      </c>
      <c r="K521" s="33">
        <v>918275.0</v>
      </c>
      <c r="L521" s="35" t="str">
        <f>VLOOKUP(I521,'[2]IPS CTA BANCARIA (2)'!$B$2:$H$170,4,0)</f>
        <v>#REF!</v>
      </c>
      <c r="M521" s="36" t="str">
        <f>VLOOKUP(I521,'[2]IPS CTA BANCARIA (2)'!$B$2:$H$170,5,0)</f>
        <v>#REF!</v>
      </c>
      <c r="N521" s="37" t="s">
        <v>602</v>
      </c>
      <c r="O521" s="28" t="s">
        <v>603</v>
      </c>
      <c r="P521" s="37">
        <v>41967.0</v>
      </c>
    </row>
    <row r="522" ht="15.75" customHeight="1">
      <c r="A522" s="28" t="s">
        <v>239</v>
      </c>
      <c r="B522" s="31" t="s">
        <v>46</v>
      </c>
      <c r="C522" s="30" t="s">
        <v>47</v>
      </c>
      <c r="D522" s="32">
        <v>6592.5</v>
      </c>
      <c r="E522" s="31">
        <v>0.0</v>
      </c>
      <c r="F522" s="33"/>
      <c r="G522" s="34">
        <v>6593.0</v>
      </c>
      <c r="H522" s="30">
        <v>0.0</v>
      </c>
      <c r="I522" s="38"/>
      <c r="J522" s="28"/>
      <c r="K522" s="33"/>
      <c r="L522" s="35"/>
      <c r="M522" s="36"/>
      <c r="N522" s="37"/>
      <c r="O522" s="28"/>
      <c r="P522" s="37"/>
    </row>
    <row r="523" ht="15.75" customHeight="1">
      <c r="A523" s="28" t="s">
        <v>239</v>
      </c>
      <c r="B523" s="31" t="s">
        <v>32</v>
      </c>
      <c r="C523" s="30" t="s">
        <v>33</v>
      </c>
      <c r="D523" s="32">
        <v>1831.54</v>
      </c>
      <c r="E523" s="31">
        <v>0.0</v>
      </c>
      <c r="F523" s="33"/>
      <c r="G523" s="34">
        <v>1832.0</v>
      </c>
      <c r="H523" s="30">
        <v>0.0</v>
      </c>
      <c r="I523" s="38"/>
      <c r="J523" s="28"/>
      <c r="K523" s="33"/>
      <c r="L523" s="35"/>
      <c r="M523" s="36"/>
      <c r="N523" s="37"/>
      <c r="O523" s="28"/>
      <c r="P523" s="37"/>
    </row>
    <row r="524" ht="15.75" customHeight="1">
      <c r="A524" s="28" t="s">
        <v>239</v>
      </c>
      <c r="B524" s="31" t="s">
        <v>42</v>
      </c>
      <c r="C524" s="30" t="s">
        <v>43</v>
      </c>
      <c r="D524" s="32">
        <v>727.24</v>
      </c>
      <c r="E524" s="31">
        <v>0.0</v>
      </c>
      <c r="F524" s="33"/>
      <c r="G524" s="34">
        <v>727.0</v>
      </c>
      <c r="H524" s="30">
        <v>0.0</v>
      </c>
      <c r="I524" s="38"/>
      <c r="J524" s="28"/>
      <c r="K524" s="33"/>
      <c r="L524" s="35"/>
      <c r="M524" s="36"/>
      <c r="N524" s="37"/>
      <c r="O524" s="28"/>
      <c r="P524" s="37"/>
    </row>
    <row r="525" ht="15.75" customHeight="1">
      <c r="A525" s="28" t="s">
        <v>241</v>
      </c>
      <c r="B525" s="31" t="s">
        <v>20</v>
      </c>
      <c r="C525" s="30" t="s">
        <v>21</v>
      </c>
      <c r="D525" s="32">
        <v>9772148.81</v>
      </c>
      <c r="E525" s="31">
        <v>0.0</v>
      </c>
      <c r="F525" s="33">
        <v>9772149.0</v>
      </c>
      <c r="G525" s="34"/>
      <c r="H525" s="30">
        <v>9772149.0</v>
      </c>
      <c r="I525" s="38">
        <v>8.90982264E8</v>
      </c>
      <c r="J525" s="28" t="str">
        <f>VLOOKUP(I525,'[2]IPS CTA BANCARIA (2)'!$B$2:$H$170,2,0)</f>
        <v>#REF!</v>
      </c>
      <c r="K525" s="33">
        <v>9772149.0</v>
      </c>
      <c r="L525" s="35" t="str">
        <f>VLOOKUP(I525,'[2]IPS CTA BANCARIA (2)'!$B$2:$H$170,4,0)</f>
        <v>#REF!</v>
      </c>
      <c r="M525" s="36" t="str">
        <f>VLOOKUP(I525,'[2]IPS CTA BANCARIA (2)'!$B$2:$H$170,5,0)</f>
        <v>#REF!</v>
      </c>
      <c r="N525" s="37" t="s">
        <v>604</v>
      </c>
      <c r="O525" s="28" t="s">
        <v>605</v>
      </c>
      <c r="P525" s="37">
        <v>41967.0</v>
      </c>
    </row>
    <row r="526" ht="15.75" customHeight="1">
      <c r="A526" s="28" t="s">
        <v>241</v>
      </c>
      <c r="B526" s="31" t="s">
        <v>46</v>
      </c>
      <c r="C526" s="30" t="s">
        <v>47</v>
      </c>
      <c r="D526" s="32">
        <v>2.355421527E7</v>
      </c>
      <c r="E526" s="31">
        <v>0.0</v>
      </c>
      <c r="F526" s="33">
        <v>2.3554215E7</v>
      </c>
      <c r="G526" s="34"/>
      <c r="H526" s="30">
        <v>2.3554215E7</v>
      </c>
      <c r="I526" s="38"/>
      <c r="J526" s="28"/>
      <c r="K526" s="33"/>
      <c r="L526" s="35"/>
      <c r="M526" s="36"/>
      <c r="N526" s="37"/>
      <c r="O526" s="28"/>
      <c r="P526" s="37"/>
    </row>
    <row r="527" ht="15.75" customHeight="1">
      <c r="A527" s="28" t="s">
        <v>241</v>
      </c>
      <c r="B527" s="31" t="s">
        <v>32</v>
      </c>
      <c r="C527" s="30" t="s">
        <v>33</v>
      </c>
      <c r="D527" s="32">
        <v>246073.25</v>
      </c>
      <c r="E527" s="31">
        <v>0.0</v>
      </c>
      <c r="F527" s="33">
        <v>246073.0</v>
      </c>
      <c r="G527" s="34"/>
      <c r="H527" s="30">
        <v>246073.0</v>
      </c>
      <c r="I527" s="38"/>
      <c r="J527" s="28"/>
      <c r="K527" s="33"/>
      <c r="L527" s="35"/>
      <c r="M527" s="36"/>
      <c r="N527" s="37"/>
      <c r="O527" s="28"/>
      <c r="P527" s="37"/>
    </row>
    <row r="528" ht="15.75" customHeight="1">
      <c r="A528" s="28" t="s">
        <v>241</v>
      </c>
      <c r="B528" s="31" t="s">
        <v>34</v>
      </c>
      <c r="C528" s="30" t="s">
        <v>35</v>
      </c>
      <c r="D528" s="32">
        <v>44318.32</v>
      </c>
      <c r="E528" s="31">
        <v>0.0</v>
      </c>
      <c r="F528" s="33"/>
      <c r="G528" s="34">
        <v>44318.0</v>
      </c>
      <c r="H528" s="30">
        <v>0.0</v>
      </c>
      <c r="I528" s="38"/>
      <c r="J528" s="28"/>
      <c r="K528" s="33"/>
      <c r="L528" s="35"/>
      <c r="M528" s="36"/>
      <c r="N528" s="37"/>
      <c r="O528" s="28"/>
      <c r="P528" s="37"/>
    </row>
    <row r="529" ht="15.75" customHeight="1">
      <c r="A529" s="28" t="s">
        <v>241</v>
      </c>
      <c r="B529" s="31" t="s">
        <v>42</v>
      </c>
      <c r="C529" s="30" t="s">
        <v>43</v>
      </c>
      <c r="D529" s="32">
        <v>50553.66</v>
      </c>
      <c r="E529" s="31">
        <v>0.0</v>
      </c>
      <c r="F529" s="33"/>
      <c r="G529" s="34">
        <v>50554.0</v>
      </c>
      <c r="H529" s="30">
        <v>0.0</v>
      </c>
      <c r="I529" s="38"/>
      <c r="J529" s="28"/>
      <c r="K529" s="33"/>
      <c r="L529" s="35"/>
      <c r="M529" s="36"/>
      <c r="N529" s="37"/>
      <c r="O529" s="28"/>
      <c r="P529" s="37"/>
    </row>
    <row r="530" ht="15.75" customHeight="1">
      <c r="A530" s="28" t="s">
        <v>241</v>
      </c>
      <c r="B530" s="31" t="s">
        <v>60</v>
      </c>
      <c r="C530" s="30" t="s">
        <v>61</v>
      </c>
      <c r="D530" s="32">
        <v>2476429.69</v>
      </c>
      <c r="E530" s="31">
        <v>0.0</v>
      </c>
      <c r="F530" s="33">
        <v>2476430.0</v>
      </c>
      <c r="G530" s="34"/>
      <c r="H530" s="30">
        <v>2476430.0</v>
      </c>
      <c r="I530" s="38">
        <v>8.90981494E8</v>
      </c>
      <c r="J530" s="28" t="str">
        <f t="shared" ref="J530:J531" si="121">VLOOKUP(I530,'[2]IPS CTA BANCARIA (2)'!$B$2:$H$170,2,0)</f>
        <v>#REF!</v>
      </c>
      <c r="K530" s="33">
        <v>2476430.0</v>
      </c>
      <c r="L530" s="35" t="str">
        <f t="shared" ref="L530:L531" si="122">VLOOKUP(I530,'[2]IPS CTA BANCARIA (2)'!$B$2:$H$170,4,0)</f>
        <v>#REF!</v>
      </c>
      <c r="M530" s="36" t="str">
        <f t="shared" ref="M530:M531" si="123">VLOOKUP(I530,'[2]IPS CTA BANCARIA (2)'!$B$2:$H$170,5,0)</f>
        <v>#REF!</v>
      </c>
      <c r="N530" s="37" t="s">
        <v>606</v>
      </c>
      <c r="O530" s="28" t="s">
        <v>607</v>
      </c>
      <c r="P530" s="37">
        <v>41971.0</v>
      </c>
    </row>
    <row r="531" ht="15.75" customHeight="1">
      <c r="A531" s="28" t="s">
        <v>608</v>
      </c>
      <c r="B531" s="31" t="s">
        <v>20</v>
      </c>
      <c r="C531" s="30" t="s">
        <v>21</v>
      </c>
      <c r="D531" s="32">
        <v>847846.73</v>
      </c>
      <c r="E531" s="31">
        <v>0.0</v>
      </c>
      <c r="F531" s="33">
        <v>847847.0</v>
      </c>
      <c r="G531" s="34"/>
      <c r="H531" s="30">
        <v>847847.0</v>
      </c>
      <c r="I531" s="38">
        <v>8.90982264E8</v>
      </c>
      <c r="J531" s="28" t="str">
        <f t="shared" si="121"/>
        <v>#REF!</v>
      </c>
      <c r="K531" s="33">
        <v>847847.0</v>
      </c>
      <c r="L531" s="35" t="str">
        <f t="shared" si="122"/>
        <v>#REF!</v>
      </c>
      <c r="M531" s="36" t="str">
        <f t="shared" si="123"/>
        <v>#REF!</v>
      </c>
      <c r="N531" s="37" t="s">
        <v>609</v>
      </c>
      <c r="O531" s="28" t="s">
        <v>610</v>
      </c>
      <c r="P531" s="37">
        <v>41967.0</v>
      </c>
    </row>
    <row r="532" ht="15.75" customHeight="1">
      <c r="A532" s="28" t="s">
        <v>608</v>
      </c>
      <c r="B532" s="31" t="s">
        <v>46</v>
      </c>
      <c r="C532" s="30" t="s">
        <v>47</v>
      </c>
      <c r="D532" s="32">
        <v>150607.94</v>
      </c>
      <c r="E532" s="31">
        <v>0.0</v>
      </c>
      <c r="F532" s="33">
        <v>150608.0</v>
      </c>
      <c r="G532" s="34"/>
      <c r="H532" s="30">
        <v>150608.0</v>
      </c>
      <c r="I532" s="38"/>
      <c r="J532" s="28"/>
      <c r="K532" s="33"/>
      <c r="L532" s="35"/>
      <c r="M532" s="36"/>
      <c r="N532" s="37"/>
      <c r="O532" s="28"/>
      <c r="P532" s="37"/>
    </row>
    <row r="533" ht="15.75" customHeight="1">
      <c r="A533" s="28" t="s">
        <v>608</v>
      </c>
      <c r="B533" s="31" t="s">
        <v>32</v>
      </c>
      <c r="C533" s="30" t="s">
        <v>33</v>
      </c>
      <c r="D533" s="32">
        <v>14454.33</v>
      </c>
      <c r="E533" s="31">
        <v>0.0</v>
      </c>
      <c r="F533" s="33"/>
      <c r="G533" s="34">
        <v>14454.0</v>
      </c>
      <c r="H533" s="30">
        <v>0.0</v>
      </c>
      <c r="I533" s="38"/>
      <c r="J533" s="28"/>
      <c r="K533" s="33"/>
      <c r="L533" s="35"/>
      <c r="M533" s="36"/>
      <c r="N533" s="37"/>
      <c r="O533" s="28"/>
      <c r="P533" s="37"/>
    </row>
    <row r="534" ht="15.75" customHeight="1">
      <c r="A534" s="28" t="s">
        <v>245</v>
      </c>
      <c r="B534" s="31" t="s">
        <v>20</v>
      </c>
      <c r="C534" s="30" t="s">
        <v>21</v>
      </c>
      <c r="D534" s="32">
        <v>4.883763042E7</v>
      </c>
      <c r="E534" s="31">
        <v>0.0</v>
      </c>
      <c r="F534" s="33">
        <v>4.883763E7</v>
      </c>
      <c r="G534" s="34"/>
      <c r="H534" s="30">
        <v>4.883763E7</v>
      </c>
      <c r="I534" s="38">
        <v>8.90980066E8</v>
      </c>
      <c r="J534" s="28" t="str">
        <f>VLOOKUP(I534,'[2]IPS CTA BANCARIA (2)'!$B$2:$H$170,2,0)</f>
        <v>#REF!</v>
      </c>
      <c r="K534" s="33">
        <v>4.6901077E7</v>
      </c>
      <c r="L534" s="35" t="str">
        <f>VLOOKUP(I534,'[2]IPS CTA BANCARIA (2)'!$B$2:$H$170,4,0)</f>
        <v>#REF!</v>
      </c>
      <c r="M534" s="36" t="str">
        <f>VLOOKUP(I534,'[2]IPS CTA BANCARIA (2)'!$B$2:$H$170,5,0)</f>
        <v>#REF!</v>
      </c>
      <c r="N534" s="37" t="s">
        <v>611</v>
      </c>
      <c r="O534" s="28" t="s">
        <v>612</v>
      </c>
      <c r="P534" s="37">
        <v>41967.0</v>
      </c>
    </row>
    <row r="535" ht="15.75" customHeight="1">
      <c r="A535" s="28" t="s">
        <v>245</v>
      </c>
      <c r="B535" s="31" t="s">
        <v>46</v>
      </c>
      <c r="C535" s="30" t="s">
        <v>47</v>
      </c>
      <c r="D535" s="32">
        <v>694475.43</v>
      </c>
      <c r="E535" s="31">
        <v>0.0</v>
      </c>
      <c r="F535" s="33">
        <v>694475.0</v>
      </c>
      <c r="G535" s="34"/>
      <c r="H535" s="30">
        <v>694475.0</v>
      </c>
      <c r="I535" s="38"/>
      <c r="J535" s="28"/>
      <c r="K535" s="33"/>
      <c r="L535" s="35"/>
      <c r="M535" s="36"/>
      <c r="N535" s="37"/>
      <c r="O535" s="28"/>
      <c r="P535" s="37"/>
    </row>
    <row r="536" ht="15.75" customHeight="1">
      <c r="A536" s="28" t="s">
        <v>245</v>
      </c>
      <c r="B536" s="31" t="s">
        <v>74</v>
      </c>
      <c r="C536" s="30" t="s">
        <v>75</v>
      </c>
      <c r="D536" s="32">
        <v>3555622.96</v>
      </c>
      <c r="E536" s="31">
        <v>0.0</v>
      </c>
      <c r="F536" s="33">
        <v>3555623.0</v>
      </c>
      <c r="G536" s="34"/>
      <c r="H536" s="30">
        <v>3555623.0</v>
      </c>
      <c r="I536" s="38">
        <v>8.90900518E8</v>
      </c>
      <c r="J536" s="28" t="str">
        <f>VLOOKUP(I536,'[2]IPS CTA BANCARIA (2)'!$B$2:$H$170,2,0)</f>
        <v>#REF!</v>
      </c>
      <c r="K536" s="33"/>
      <c r="L536" s="35" t="str">
        <f>VLOOKUP(I536,'[2]IPS CTA BANCARIA (2)'!$B$2:$H$170,4,0)</f>
        <v>#REF!</v>
      </c>
      <c r="M536" s="36" t="str">
        <f>VLOOKUP(I536,'[2]IPS CTA BANCARIA (2)'!$B$2:$H$170,5,0)</f>
        <v>#REF!</v>
      </c>
      <c r="N536" s="37" t="s">
        <v>497</v>
      </c>
      <c r="O536" s="28"/>
      <c r="P536" s="37"/>
    </row>
    <row r="537" ht="15.75" customHeight="1">
      <c r="A537" s="28" t="s">
        <v>245</v>
      </c>
      <c r="B537" s="31" t="s">
        <v>32</v>
      </c>
      <c r="C537" s="30" t="s">
        <v>33</v>
      </c>
      <c r="D537" s="32">
        <v>33115.11</v>
      </c>
      <c r="E537" s="31">
        <v>0.0</v>
      </c>
      <c r="F537" s="33"/>
      <c r="G537" s="34">
        <v>33115.0</v>
      </c>
      <c r="H537" s="30">
        <v>0.0</v>
      </c>
      <c r="I537" s="38"/>
      <c r="J537" s="28"/>
      <c r="K537" s="33"/>
      <c r="L537" s="35"/>
      <c r="M537" s="36"/>
      <c r="N537" s="37"/>
      <c r="O537" s="28"/>
      <c r="P537" s="37"/>
    </row>
    <row r="538" ht="15.75" customHeight="1">
      <c r="A538" s="28" t="s">
        <v>245</v>
      </c>
      <c r="B538" s="31" t="s">
        <v>34</v>
      </c>
      <c r="C538" s="30" t="s">
        <v>35</v>
      </c>
      <c r="D538" s="32">
        <v>72941.19</v>
      </c>
      <c r="E538" s="31">
        <v>0.0</v>
      </c>
      <c r="F538" s="33"/>
      <c r="G538" s="34">
        <v>72941.0</v>
      </c>
      <c r="H538" s="30">
        <v>0.0</v>
      </c>
      <c r="I538" s="38"/>
      <c r="J538" s="28"/>
      <c r="K538" s="33"/>
      <c r="L538" s="35"/>
      <c r="M538" s="36"/>
      <c r="N538" s="37"/>
      <c r="O538" s="28"/>
      <c r="P538" s="37"/>
    </row>
    <row r="539" ht="15.75" customHeight="1">
      <c r="A539" s="28" t="s">
        <v>245</v>
      </c>
      <c r="B539" s="31" t="s">
        <v>42</v>
      </c>
      <c r="C539" s="30" t="s">
        <v>43</v>
      </c>
      <c r="D539" s="32">
        <v>17421.89</v>
      </c>
      <c r="E539" s="31">
        <v>0.0</v>
      </c>
      <c r="F539" s="33"/>
      <c r="G539" s="34">
        <v>17422.0</v>
      </c>
      <c r="H539" s="30">
        <v>0.0</v>
      </c>
      <c r="I539" s="38"/>
      <c r="J539" s="28"/>
      <c r="K539" s="33"/>
      <c r="L539" s="35"/>
      <c r="M539" s="36"/>
      <c r="N539" s="37"/>
      <c r="O539" s="28"/>
      <c r="P539" s="37"/>
    </row>
    <row r="540" ht="15.75" customHeight="1">
      <c r="A540" s="28" t="s">
        <v>247</v>
      </c>
      <c r="B540" s="31" t="s">
        <v>20</v>
      </c>
      <c r="C540" s="30" t="s">
        <v>21</v>
      </c>
      <c r="D540" s="32">
        <v>1.947113735E7</v>
      </c>
      <c r="E540" s="31">
        <v>0.0</v>
      </c>
      <c r="F540" s="33">
        <v>1.9471137E7</v>
      </c>
      <c r="G540" s="34"/>
      <c r="H540" s="30">
        <v>1.9471137E7</v>
      </c>
      <c r="I540" s="38">
        <v>8.90907254E8</v>
      </c>
      <c r="J540" s="28" t="str">
        <f>VLOOKUP(I540,'[2]IPS CTA BANCARIA (2)'!$B$2:$H$170,2,0)</f>
        <v>#REF!</v>
      </c>
      <c r="K540" s="33">
        <v>1.853153E7</v>
      </c>
      <c r="L540" s="35" t="str">
        <f>VLOOKUP(I540,'[2]IPS CTA BANCARIA (2)'!$B$2:$H$170,4,0)</f>
        <v>#REF!</v>
      </c>
      <c r="M540" s="36" t="str">
        <f>VLOOKUP(I540,'[2]IPS CTA BANCARIA (2)'!$B$2:$H$170,5,0)</f>
        <v>#REF!</v>
      </c>
      <c r="N540" s="37" t="s">
        <v>613</v>
      </c>
      <c r="O540" s="28" t="s">
        <v>614</v>
      </c>
      <c r="P540" s="37">
        <v>41967.0</v>
      </c>
    </row>
    <row r="541" ht="15.75" customHeight="1">
      <c r="A541" s="28" t="s">
        <v>247</v>
      </c>
      <c r="B541" s="31" t="s">
        <v>46</v>
      </c>
      <c r="C541" s="30" t="s">
        <v>47</v>
      </c>
      <c r="D541" s="32">
        <v>299884.39</v>
      </c>
      <c r="E541" s="31">
        <v>0.0</v>
      </c>
      <c r="F541" s="33">
        <v>299884.0</v>
      </c>
      <c r="G541" s="34"/>
      <c r="H541" s="30">
        <v>299884.0</v>
      </c>
      <c r="I541" s="38"/>
      <c r="J541" s="28"/>
      <c r="K541" s="33"/>
      <c r="L541" s="35"/>
      <c r="M541" s="36"/>
      <c r="N541" s="37"/>
      <c r="O541" s="28"/>
      <c r="P541" s="37"/>
    </row>
    <row r="542" ht="15.75" customHeight="1">
      <c r="A542" s="28" t="s">
        <v>247</v>
      </c>
      <c r="B542" s="31" t="s">
        <v>32</v>
      </c>
      <c r="C542" s="30" t="s">
        <v>33</v>
      </c>
      <c r="D542" s="32">
        <v>91255.93</v>
      </c>
      <c r="E542" s="31">
        <v>0.0</v>
      </c>
      <c r="F542" s="33"/>
      <c r="G542" s="34">
        <v>91256.0</v>
      </c>
      <c r="H542" s="30">
        <v>0.0</v>
      </c>
      <c r="I542" s="38"/>
      <c r="J542" s="28"/>
      <c r="K542" s="33"/>
      <c r="L542" s="35"/>
      <c r="M542" s="36"/>
      <c r="N542" s="37"/>
      <c r="O542" s="28"/>
      <c r="P542" s="37"/>
    </row>
    <row r="543" ht="15.75" customHeight="1">
      <c r="A543" s="28" t="s">
        <v>247</v>
      </c>
      <c r="B543" s="31" t="s">
        <v>42</v>
      </c>
      <c r="C543" s="30" t="s">
        <v>43</v>
      </c>
      <c r="D543" s="32">
        <v>90821.33</v>
      </c>
      <c r="E543" s="31">
        <v>0.0</v>
      </c>
      <c r="F543" s="33"/>
      <c r="G543" s="34">
        <v>90821.0</v>
      </c>
      <c r="H543" s="30">
        <v>0.0</v>
      </c>
      <c r="I543" s="38"/>
      <c r="J543" s="28"/>
      <c r="K543" s="33"/>
      <c r="L543" s="35"/>
      <c r="M543" s="36"/>
      <c r="N543" s="37"/>
      <c r="O543" s="28"/>
      <c r="P543" s="37"/>
    </row>
    <row r="544" ht="15.75" customHeight="1">
      <c r="A544" s="28" t="s">
        <v>249</v>
      </c>
      <c r="B544" s="31" t="s">
        <v>20</v>
      </c>
      <c r="C544" s="30" t="s">
        <v>21</v>
      </c>
      <c r="D544" s="32">
        <v>0.0</v>
      </c>
      <c r="E544" s="31">
        <v>0.0</v>
      </c>
      <c r="F544" s="33">
        <v>0.0</v>
      </c>
      <c r="G544" s="34"/>
      <c r="H544" s="30">
        <v>0.0</v>
      </c>
      <c r="I544" s="38"/>
      <c r="J544" s="28"/>
      <c r="K544" s="33"/>
      <c r="L544" s="35"/>
      <c r="M544" s="36"/>
      <c r="N544" s="37"/>
      <c r="O544" s="28"/>
      <c r="P544" s="37"/>
    </row>
    <row r="545" ht="15.75" customHeight="1">
      <c r="A545" s="28" t="s">
        <v>249</v>
      </c>
      <c r="B545" s="31" t="s">
        <v>32</v>
      </c>
      <c r="C545" s="30" t="s">
        <v>33</v>
      </c>
      <c r="D545" s="32">
        <v>0.0</v>
      </c>
      <c r="E545" s="31">
        <v>0.0</v>
      </c>
      <c r="F545" s="33">
        <v>0.0</v>
      </c>
      <c r="G545" s="34"/>
      <c r="H545" s="30">
        <v>0.0</v>
      </c>
      <c r="I545" s="38"/>
      <c r="J545" s="28"/>
      <c r="K545" s="33"/>
      <c r="L545" s="35"/>
      <c r="M545" s="36"/>
      <c r="N545" s="37"/>
      <c r="O545" s="28"/>
      <c r="P545" s="37"/>
    </row>
    <row r="546" ht="15.75" customHeight="1">
      <c r="A546" s="28" t="s">
        <v>249</v>
      </c>
      <c r="B546" s="31" t="s">
        <v>34</v>
      </c>
      <c r="C546" s="30" t="s">
        <v>35</v>
      </c>
      <c r="D546" s="32">
        <v>0.0</v>
      </c>
      <c r="E546" s="31">
        <v>0.0</v>
      </c>
      <c r="F546" s="33">
        <v>0.0</v>
      </c>
      <c r="G546" s="34"/>
      <c r="H546" s="30">
        <v>0.0</v>
      </c>
      <c r="I546" s="38"/>
      <c r="J546" s="28"/>
      <c r="K546" s="33"/>
      <c r="L546" s="35"/>
      <c r="M546" s="36"/>
      <c r="N546" s="37"/>
      <c r="O546" s="28"/>
      <c r="P546" s="37"/>
    </row>
    <row r="547" ht="15.75" customHeight="1">
      <c r="A547" s="28" t="s">
        <v>249</v>
      </c>
      <c r="B547" s="31" t="s">
        <v>42</v>
      </c>
      <c r="C547" s="30" t="s">
        <v>43</v>
      </c>
      <c r="D547" s="32">
        <v>0.0</v>
      </c>
      <c r="E547" s="31">
        <v>0.0</v>
      </c>
      <c r="F547" s="33">
        <v>0.0</v>
      </c>
      <c r="G547" s="34"/>
      <c r="H547" s="30">
        <v>0.0</v>
      </c>
      <c r="I547" s="38"/>
      <c r="J547" s="28"/>
      <c r="K547" s="33"/>
      <c r="L547" s="35"/>
      <c r="M547" s="36"/>
      <c r="N547" s="37"/>
      <c r="O547" s="28"/>
      <c r="P547" s="37"/>
    </row>
    <row r="548" ht="15.75" customHeight="1">
      <c r="A548" s="28" t="s">
        <v>251</v>
      </c>
      <c r="B548" s="31" t="s">
        <v>20</v>
      </c>
      <c r="C548" s="30" t="s">
        <v>21</v>
      </c>
      <c r="D548" s="32">
        <v>1.1148524574E8</v>
      </c>
      <c r="E548" s="31">
        <v>0.0</v>
      </c>
      <c r="F548" s="33">
        <v>1.11485246E8</v>
      </c>
      <c r="G548" s="34"/>
      <c r="H548" s="30">
        <v>1.11485246E8</v>
      </c>
      <c r="I548" s="38">
        <v>8.90905166E8</v>
      </c>
      <c r="J548" s="28" t="str">
        <f>VLOOKUP(I548,'[2]IPS CTA BANCARIA (2)'!$B$2:$H$170,2,0)</f>
        <v>#REF!</v>
      </c>
      <c r="K548" s="33">
        <v>1.11485246E8</v>
      </c>
      <c r="L548" s="35" t="str">
        <f>VLOOKUP(I548,'[2]IPS CTA BANCARIA (2)'!$B$2:$H$170,4,0)</f>
        <v>#REF!</v>
      </c>
      <c r="M548" s="36" t="str">
        <f>VLOOKUP(I548,'[2]IPS CTA BANCARIA (2)'!$B$2:$H$170,5,0)</f>
        <v>#REF!</v>
      </c>
      <c r="N548" s="37" t="s">
        <v>615</v>
      </c>
      <c r="O548" s="28" t="s">
        <v>616</v>
      </c>
      <c r="P548" s="37">
        <v>41967.0</v>
      </c>
    </row>
    <row r="549" ht="15.75" customHeight="1">
      <c r="A549" s="28" t="s">
        <v>251</v>
      </c>
      <c r="B549" s="31" t="s">
        <v>46</v>
      </c>
      <c r="C549" s="30" t="s">
        <v>47</v>
      </c>
      <c r="D549" s="32">
        <v>873374.74</v>
      </c>
      <c r="E549" s="31">
        <v>0.0</v>
      </c>
      <c r="F549" s="33">
        <v>873375.0</v>
      </c>
      <c r="G549" s="34"/>
      <c r="H549" s="30">
        <v>873375.0</v>
      </c>
      <c r="I549" s="38"/>
      <c r="J549" s="28"/>
      <c r="K549" s="33"/>
      <c r="L549" s="35"/>
      <c r="M549" s="36"/>
      <c r="N549" s="37"/>
      <c r="O549" s="28"/>
      <c r="P549" s="37"/>
    </row>
    <row r="550" ht="15.75" customHeight="1">
      <c r="A550" s="28" t="s">
        <v>251</v>
      </c>
      <c r="B550" s="31" t="s">
        <v>32</v>
      </c>
      <c r="C550" s="30" t="s">
        <v>33</v>
      </c>
      <c r="D550" s="32">
        <v>169723.0</v>
      </c>
      <c r="E550" s="31">
        <v>0.0</v>
      </c>
      <c r="F550" s="33">
        <v>169723.0</v>
      </c>
      <c r="G550" s="34"/>
      <c r="H550" s="30">
        <v>169723.0</v>
      </c>
      <c r="I550" s="38"/>
      <c r="J550" s="28"/>
      <c r="K550" s="33"/>
      <c r="L550" s="35"/>
      <c r="M550" s="36"/>
      <c r="N550" s="37"/>
      <c r="O550" s="28"/>
      <c r="P550" s="37"/>
    </row>
    <row r="551" ht="15.75" customHeight="1">
      <c r="A551" s="28" t="s">
        <v>251</v>
      </c>
      <c r="B551" s="31" t="s">
        <v>34</v>
      </c>
      <c r="C551" s="30" t="s">
        <v>35</v>
      </c>
      <c r="D551" s="32">
        <v>25958.85</v>
      </c>
      <c r="E551" s="31">
        <v>0.0</v>
      </c>
      <c r="F551" s="33"/>
      <c r="G551" s="34">
        <v>25959.0</v>
      </c>
      <c r="H551" s="30">
        <v>0.0</v>
      </c>
      <c r="I551" s="38"/>
      <c r="J551" s="28"/>
      <c r="K551" s="33"/>
      <c r="L551" s="35"/>
      <c r="M551" s="36"/>
      <c r="N551" s="37"/>
      <c r="O551" s="28"/>
      <c r="P551" s="37"/>
    </row>
    <row r="552" ht="15.75" customHeight="1">
      <c r="A552" s="28" t="s">
        <v>251</v>
      </c>
      <c r="B552" s="31" t="s">
        <v>42</v>
      </c>
      <c r="C552" s="30" t="s">
        <v>43</v>
      </c>
      <c r="D552" s="32">
        <v>8507.67</v>
      </c>
      <c r="E552" s="31">
        <v>0.0</v>
      </c>
      <c r="F552" s="33"/>
      <c r="G552" s="34">
        <v>8508.0</v>
      </c>
      <c r="H552" s="30">
        <v>0.0</v>
      </c>
      <c r="I552" s="38"/>
      <c r="J552" s="28"/>
      <c r="K552" s="33"/>
      <c r="L552" s="35"/>
      <c r="M552" s="36"/>
      <c r="N552" s="37"/>
      <c r="O552" s="28"/>
      <c r="P552" s="37"/>
    </row>
    <row r="553" ht="15.75" customHeight="1">
      <c r="A553" s="28" t="s">
        <v>251</v>
      </c>
      <c r="B553" s="31" t="s">
        <v>76</v>
      </c>
      <c r="C553" s="30" t="s">
        <v>77</v>
      </c>
      <c r="D553" s="32">
        <v>0.0</v>
      </c>
      <c r="E553" s="31">
        <v>0.0</v>
      </c>
      <c r="F553" s="33">
        <v>0.0</v>
      </c>
      <c r="G553" s="34"/>
      <c r="H553" s="30">
        <v>0.0</v>
      </c>
      <c r="I553" s="38"/>
      <c r="J553" s="28"/>
      <c r="K553" s="33"/>
      <c r="L553" s="35"/>
      <c r="M553" s="36"/>
      <c r="N553" s="37"/>
      <c r="O553" s="28"/>
      <c r="P553" s="37"/>
    </row>
    <row r="554" ht="15.75" customHeight="1">
      <c r="A554" s="28" t="s">
        <v>253</v>
      </c>
      <c r="B554" s="31" t="s">
        <v>20</v>
      </c>
      <c r="C554" s="30" t="s">
        <v>21</v>
      </c>
      <c r="D554" s="32">
        <v>3.493115095E7</v>
      </c>
      <c r="E554" s="31">
        <v>0.0</v>
      </c>
      <c r="F554" s="33">
        <v>3.4931151E7</v>
      </c>
      <c r="G554" s="34"/>
      <c r="H554" s="30">
        <v>3.4931151E7</v>
      </c>
      <c r="I554" s="38">
        <v>8.90907254E8</v>
      </c>
      <c r="J554" s="28" t="str">
        <f>VLOOKUP(I554,'[2]IPS CTA BANCARIA (2)'!$B$2:$H$170,2,0)</f>
        <v>#REF!</v>
      </c>
      <c r="K554" s="33">
        <v>3.4931151E7</v>
      </c>
      <c r="L554" s="35" t="str">
        <f>VLOOKUP(I554,'[2]IPS CTA BANCARIA (2)'!$B$2:$H$170,4,0)</f>
        <v>#REF!</v>
      </c>
      <c r="M554" s="36" t="str">
        <f>VLOOKUP(I554,'[2]IPS CTA BANCARIA (2)'!$B$2:$H$170,5,0)</f>
        <v>#REF!</v>
      </c>
      <c r="N554" s="37" t="s">
        <v>617</v>
      </c>
      <c r="O554" s="28" t="s">
        <v>618</v>
      </c>
      <c r="P554" s="37">
        <v>41967.0</v>
      </c>
    </row>
    <row r="555" ht="15.75" customHeight="1">
      <c r="A555" s="28" t="s">
        <v>253</v>
      </c>
      <c r="B555" s="31" t="s">
        <v>32</v>
      </c>
      <c r="C555" s="30" t="s">
        <v>33</v>
      </c>
      <c r="D555" s="32">
        <v>57674.76</v>
      </c>
      <c r="E555" s="31">
        <v>0.0</v>
      </c>
      <c r="F555" s="33"/>
      <c r="G555" s="34">
        <v>57675.0</v>
      </c>
      <c r="H555" s="30">
        <v>0.0</v>
      </c>
      <c r="I555" s="38"/>
      <c r="J555" s="28"/>
      <c r="K555" s="33"/>
      <c r="L555" s="35"/>
      <c r="M555" s="36"/>
      <c r="N555" s="37"/>
      <c r="O555" s="28"/>
      <c r="P555" s="37"/>
    </row>
    <row r="556" ht="15.75" customHeight="1">
      <c r="A556" s="28" t="s">
        <v>253</v>
      </c>
      <c r="B556" s="31" t="s">
        <v>34</v>
      </c>
      <c r="C556" s="30" t="s">
        <v>35</v>
      </c>
      <c r="D556" s="32">
        <v>130455.17</v>
      </c>
      <c r="E556" s="31">
        <v>0.0</v>
      </c>
      <c r="F556" s="33">
        <v>130455.0</v>
      </c>
      <c r="G556" s="34"/>
      <c r="H556" s="30">
        <v>130455.0</v>
      </c>
      <c r="I556" s="38"/>
      <c r="J556" s="28"/>
      <c r="K556" s="33"/>
      <c r="L556" s="35"/>
      <c r="M556" s="36"/>
      <c r="N556" s="37"/>
      <c r="O556" s="28"/>
      <c r="P556" s="37"/>
    </row>
    <row r="557" ht="15.75" customHeight="1">
      <c r="A557" s="28" t="s">
        <v>253</v>
      </c>
      <c r="B557" s="31" t="s">
        <v>42</v>
      </c>
      <c r="C557" s="30" t="s">
        <v>43</v>
      </c>
      <c r="D557" s="32">
        <v>74206.42</v>
      </c>
      <c r="E557" s="31">
        <v>0.0</v>
      </c>
      <c r="F557" s="33"/>
      <c r="G557" s="34">
        <v>74206.0</v>
      </c>
      <c r="H557" s="30">
        <v>0.0</v>
      </c>
      <c r="I557" s="38"/>
      <c r="J557" s="28"/>
      <c r="K557" s="33"/>
      <c r="L557" s="35"/>
      <c r="M557" s="36"/>
      <c r="N557" s="37"/>
      <c r="O557" s="28"/>
      <c r="P557" s="37"/>
    </row>
    <row r="558" ht="15.75" customHeight="1">
      <c r="A558" s="28" t="s">
        <v>253</v>
      </c>
      <c r="B558" s="31" t="s">
        <v>60</v>
      </c>
      <c r="C558" s="30" t="s">
        <v>61</v>
      </c>
      <c r="D558" s="32">
        <v>3333927.7</v>
      </c>
      <c r="E558" s="31">
        <v>0.0</v>
      </c>
      <c r="F558" s="33">
        <v>3333928.0</v>
      </c>
      <c r="G558" s="34"/>
      <c r="H558" s="30">
        <v>3333928.0</v>
      </c>
      <c r="I558" s="38">
        <v>8.9098581E8</v>
      </c>
      <c r="J558" s="28" t="str">
        <f t="shared" ref="J558:J559" si="124">VLOOKUP(I558,'[2]IPS CTA BANCARIA (2)'!$B$2:$H$170,2,0)</f>
        <v>#REF!</v>
      </c>
      <c r="K558" s="33">
        <v>1751836.0</v>
      </c>
      <c r="L558" s="35" t="str">
        <f t="shared" ref="L558:L559" si="125">VLOOKUP(I558,'[2]IPS CTA BANCARIA (2)'!$B$2:$H$170,4,0)</f>
        <v>#REF!</v>
      </c>
      <c r="M558" s="36" t="str">
        <f t="shared" ref="M558:M559" si="126">VLOOKUP(I558,'[2]IPS CTA BANCARIA (2)'!$B$2:$H$170,5,0)</f>
        <v>#REF!</v>
      </c>
      <c r="N558" s="37" t="s">
        <v>619</v>
      </c>
      <c r="O558" s="28" t="s">
        <v>620</v>
      </c>
      <c r="P558" s="37">
        <v>41971.0</v>
      </c>
    </row>
    <row r="559" ht="15.75" customHeight="1">
      <c r="A559" s="28" t="s">
        <v>255</v>
      </c>
      <c r="B559" s="31" t="s">
        <v>20</v>
      </c>
      <c r="C559" s="30" t="s">
        <v>21</v>
      </c>
      <c r="D559" s="32">
        <v>5.50603064E7</v>
      </c>
      <c r="E559" s="31">
        <v>0.0</v>
      </c>
      <c r="F559" s="33">
        <v>5.5060306E7</v>
      </c>
      <c r="G559" s="34"/>
      <c r="H559" s="30">
        <v>5.5060306E7</v>
      </c>
      <c r="I559" s="38">
        <v>8.90980066E8</v>
      </c>
      <c r="J559" s="28" t="str">
        <f t="shared" si="124"/>
        <v>#REF!</v>
      </c>
      <c r="K559" s="33">
        <v>5.4484659E7</v>
      </c>
      <c r="L559" s="35" t="str">
        <f t="shared" si="125"/>
        <v>#REF!</v>
      </c>
      <c r="M559" s="36" t="str">
        <f t="shared" si="126"/>
        <v>#REF!</v>
      </c>
      <c r="N559" s="37" t="s">
        <v>621</v>
      </c>
      <c r="O559" s="28" t="s">
        <v>622</v>
      </c>
      <c r="P559" s="37">
        <v>41967.0</v>
      </c>
    </row>
    <row r="560" ht="15.75" customHeight="1">
      <c r="A560" s="28" t="s">
        <v>255</v>
      </c>
      <c r="B560" s="31" t="s">
        <v>46</v>
      </c>
      <c r="C560" s="30" t="s">
        <v>47</v>
      </c>
      <c r="D560" s="32">
        <v>1605163.87</v>
      </c>
      <c r="E560" s="31">
        <v>0.0</v>
      </c>
      <c r="F560" s="33">
        <v>1605164.0</v>
      </c>
      <c r="G560" s="34"/>
      <c r="H560" s="30">
        <v>1605164.0</v>
      </c>
      <c r="I560" s="38"/>
      <c r="J560" s="28"/>
      <c r="K560" s="33"/>
      <c r="L560" s="35"/>
      <c r="M560" s="36"/>
      <c r="N560" s="37"/>
      <c r="O560" s="28"/>
      <c r="P560" s="37"/>
    </row>
    <row r="561" ht="15.75" customHeight="1">
      <c r="A561" s="28" t="s">
        <v>255</v>
      </c>
      <c r="B561" s="31" t="s">
        <v>32</v>
      </c>
      <c r="C561" s="30" t="s">
        <v>33</v>
      </c>
      <c r="D561" s="32">
        <v>277659.22</v>
      </c>
      <c r="E561" s="31">
        <v>0.0</v>
      </c>
      <c r="F561" s="33">
        <v>277659.0</v>
      </c>
      <c r="G561" s="34"/>
      <c r="H561" s="30">
        <v>277659.0</v>
      </c>
      <c r="I561" s="38"/>
      <c r="J561" s="28"/>
      <c r="K561" s="33"/>
      <c r="L561" s="35"/>
      <c r="M561" s="36"/>
      <c r="N561" s="37"/>
      <c r="O561" s="28"/>
      <c r="P561" s="37"/>
    </row>
    <row r="562" ht="15.75" customHeight="1">
      <c r="A562" s="28" t="s">
        <v>255</v>
      </c>
      <c r="B562" s="31" t="s">
        <v>34</v>
      </c>
      <c r="C562" s="30" t="s">
        <v>35</v>
      </c>
      <c r="D562" s="32">
        <v>23632.24</v>
      </c>
      <c r="E562" s="31">
        <v>0.0</v>
      </c>
      <c r="F562" s="33"/>
      <c r="G562" s="34">
        <v>23632.0</v>
      </c>
      <c r="H562" s="30">
        <v>0.0</v>
      </c>
      <c r="I562" s="38"/>
      <c r="J562" s="28"/>
      <c r="K562" s="33"/>
      <c r="L562" s="35"/>
      <c r="M562" s="36"/>
      <c r="N562" s="37"/>
      <c r="O562" s="28"/>
      <c r="P562" s="37"/>
    </row>
    <row r="563" ht="15.75" customHeight="1">
      <c r="A563" s="28" t="s">
        <v>255</v>
      </c>
      <c r="B563" s="31" t="s">
        <v>42</v>
      </c>
      <c r="C563" s="30" t="s">
        <v>43</v>
      </c>
      <c r="D563" s="32">
        <v>73203.27</v>
      </c>
      <c r="E563" s="31">
        <v>0.0</v>
      </c>
      <c r="F563" s="33"/>
      <c r="G563" s="34">
        <v>73203.0</v>
      </c>
      <c r="H563" s="30">
        <v>0.0</v>
      </c>
      <c r="I563" s="38"/>
      <c r="J563" s="28"/>
      <c r="K563" s="33"/>
      <c r="L563" s="35"/>
      <c r="M563" s="36"/>
      <c r="N563" s="37"/>
      <c r="O563" s="28"/>
      <c r="P563" s="37"/>
    </row>
    <row r="564" ht="15.75" customHeight="1">
      <c r="A564" s="28" t="s">
        <v>255</v>
      </c>
      <c r="B564" s="31" t="s">
        <v>82</v>
      </c>
      <c r="C564" s="30" t="s">
        <v>83</v>
      </c>
      <c r="D564" s="32">
        <v>0.0</v>
      </c>
      <c r="E564" s="31">
        <v>0.0</v>
      </c>
      <c r="F564" s="33">
        <v>0.0</v>
      </c>
      <c r="G564" s="34"/>
      <c r="H564" s="30">
        <v>0.0</v>
      </c>
      <c r="I564" s="38"/>
      <c r="J564" s="28"/>
      <c r="K564" s="33"/>
      <c r="L564" s="35"/>
      <c r="M564" s="36"/>
      <c r="N564" s="37"/>
      <c r="O564" s="28"/>
      <c r="P564" s="37"/>
    </row>
    <row r="565" ht="15.75" customHeight="1">
      <c r="A565" s="28" t="s">
        <v>257</v>
      </c>
      <c r="B565" s="31" t="s">
        <v>20</v>
      </c>
      <c r="C565" s="30" t="s">
        <v>21</v>
      </c>
      <c r="D565" s="32">
        <v>1.1786140683E8</v>
      </c>
      <c r="E565" s="31">
        <v>0.0</v>
      </c>
      <c r="F565" s="33">
        <v>1.17861407E8</v>
      </c>
      <c r="G565" s="34"/>
      <c r="H565" s="30">
        <v>1.17861407E8</v>
      </c>
      <c r="I565" s="38">
        <v>8.90905166E8</v>
      </c>
      <c r="J565" s="28" t="str">
        <f>VLOOKUP(I565,'[2]IPS CTA BANCARIA (2)'!$B$2:$H$170,2,0)</f>
        <v>#REF!</v>
      </c>
      <c r="K565" s="33">
        <v>1.17861407E8</v>
      </c>
      <c r="L565" s="35" t="str">
        <f>VLOOKUP(I565,'[2]IPS CTA BANCARIA (2)'!$B$2:$H$170,4,0)</f>
        <v>#REF!</v>
      </c>
      <c r="M565" s="36" t="str">
        <f>VLOOKUP(I565,'[2]IPS CTA BANCARIA (2)'!$B$2:$H$170,5,0)</f>
        <v>#REF!</v>
      </c>
      <c r="N565" s="37" t="s">
        <v>623</v>
      </c>
      <c r="O565" s="28" t="s">
        <v>624</v>
      </c>
      <c r="P565" s="37">
        <v>41967.0</v>
      </c>
    </row>
    <row r="566" ht="15.75" customHeight="1">
      <c r="A566" s="28" t="s">
        <v>257</v>
      </c>
      <c r="B566" s="31" t="s">
        <v>46</v>
      </c>
      <c r="C566" s="30" t="s">
        <v>47</v>
      </c>
      <c r="D566" s="32">
        <v>5193716.51</v>
      </c>
      <c r="E566" s="31">
        <v>0.0</v>
      </c>
      <c r="F566" s="33">
        <v>5193717.0</v>
      </c>
      <c r="G566" s="34"/>
      <c r="H566" s="30">
        <v>5193717.0</v>
      </c>
      <c r="I566" s="38"/>
      <c r="J566" s="28"/>
      <c r="K566" s="33"/>
      <c r="L566" s="35"/>
      <c r="M566" s="36"/>
      <c r="N566" s="37"/>
      <c r="O566" s="28"/>
      <c r="P566" s="37"/>
    </row>
    <row r="567" ht="15.75" customHeight="1">
      <c r="A567" s="28" t="s">
        <v>257</v>
      </c>
      <c r="B567" s="31" t="s">
        <v>32</v>
      </c>
      <c r="C567" s="30" t="s">
        <v>33</v>
      </c>
      <c r="D567" s="32">
        <v>256279.06</v>
      </c>
      <c r="E567" s="31">
        <v>0.0</v>
      </c>
      <c r="F567" s="33">
        <v>256279.0</v>
      </c>
      <c r="G567" s="34"/>
      <c r="H567" s="30">
        <v>256279.0</v>
      </c>
      <c r="I567" s="38"/>
      <c r="J567" s="28"/>
      <c r="K567" s="33"/>
      <c r="L567" s="35"/>
      <c r="M567" s="36"/>
      <c r="N567" s="37"/>
      <c r="O567" s="28"/>
      <c r="P567" s="37"/>
    </row>
    <row r="568" ht="15.75" customHeight="1">
      <c r="A568" s="28" t="s">
        <v>257</v>
      </c>
      <c r="B568" s="31" t="s">
        <v>42</v>
      </c>
      <c r="C568" s="30" t="s">
        <v>43</v>
      </c>
      <c r="D568" s="32">
        <v>114435.6</v>
      </c>
      <c r="E568" s="31">
        <v>0.0</v>
      </c>
      <c r="F568" s="33">
        <v>114436.0</v>
      </c>
      <c r="G568" s="34"/>
      <c r="H568" s="30">
        <v>114436.0</v>
      </c>
      <c r="I568" s="38"/>
      <c r="J568" s="28"/>
      <c r="K568" s="33"/>
      <c r="L568" s="35"/>
      <c r="M568" s="36"/>
      <c r="N568" s="37"/>
      <c r="O568" s="28"/>
      <c r="P568" s="37"/>
    </row>
    <row r="569" ht="15.75" customHeight="1">
      <c r="A569" s="28" t="s">
        <v>259</v>
      </c>
      <c r="B569" s="31" t="s">
        <v>20</v>
      </c>
      <c r="C569" s="30" t="s">
        <v>21</v>
      </c>
      <c r="D569" s="32">
        <v>4.993786449E7</v>
      </c>
      <c r="E569" s="31">
        <v>0.0</v>
      </c>
      <c r="F569" s="33">
        <v>4.9937864E7</v>
      </c>
      <c r="G569" s="34"/>
      <c r="H569" s="30">
        <v>4.9937864E7</v>
      </c>
      <c r="I569" s="38">
        <v>8.90980066E8</v>
      </c>
      <c r="J569" s="28" t="str">
        <f>VLOOKUP(I569,'[2]IPS CTA BANCARIA (2)'!$B$2:$H$170,2,0)</f>
        <v>#REF!</v>
      </c>
      <c r="K569" s="33">
        <v>4.9937864E7</v>
      </c>
      <c r="L569" s="35" t="str">
        <f>VLOOKUP(I569,'[2]IPS CTA BANCARIA (2)'!$B$2:$H$170,4,0)</f>
        <v>#REF!</v>
      </c>
      <c r="M569" s="36" t="str">
        <f>VLOOKUP(I569,'[2]IPS CTA BANCARIA (2)'!$B$2:$H$170,5,0)</f>
        <v>#REF!</v>
      </c>
      <c r="N569" s="37" t="s">
        <v>625</v>
      </c>
      <c r="O569" s="28" t="s">
        <v>626</v>
      </c>
      <c r="P569" s="37">
        <v>41967.0</v>
      </c>
    </row>
    <row r="570" ht="15.75" customHeight="1">
      <c r="A570" s="28" t="s">
        <v>259</v>
      </c>
      <c r="B570" s="31" t="s">
        <v>22</v>
      </c>
      <c r="C570" s="30" t="s">
        <v>23</v>
      </c>
      <c r="D570" s="32">
        <v>6603.43</v>
      </c>
      <c r="E570" s="31">
        <v>0.0</v>
      </c>
      <c r="F570" s="33"/>
      <c r="G570" s="34">
        <v>6603.0</v>
      </c>
      <c r="H570" s="30">
        <v>0.0</v>
      </c>
      <c r="I570" s="38"/>
      <c r="J570" s="28"/>
      <c r="K570" s="33"/>
      <c r="L570" s="35"/>
      <c r="M570" s="36"/>
      <c r="N570" s="37"/>
      <c r="O570" s="28"/>
      <c r="P570" s="37"/>
    </row>
    <row r="571" ht="15.75" customHeight="1">
      <c r="A571" s="28" t="s">
        <v>259</v>
      </c>
      <c r="B571" s="31" t="s">
        <v>32</v>
      </c>
      <c r="C571" s="30" t="s">
        <v>33</v>
      </c>
      <c r="D571" s="32">
        <v>285021.93</v>
      </c>
      <c r="E571" s="31">
        <v>0.0</v>
      </c>
      <c r="F571" s="33">
        <v>285022.0</v>
      </c>
      <c r="G571" s="34"/>
      <c r="H571" s="30">
        <v>285022.0</v>
      </c>
      <c r="I571" s="38"/>
      <c r="J571" s="28"/>
      <c r="K571" s="33"/>
      <c r="L571" s="35"/>
      <c r="M571" s="36"/>
      <c r="N571" s="37"/>
      <c r="O571" s="28"/>
      <c r="P571" s="37"/>
    </row>
    <row r="572" ht="15.75" customHeight="1">
      <c r="A572" s="28" t="s">
        <v>259</v>
      </c>
      <c r="B572" s="31" t="s">
        <v>34</v>
      </c>
      <c r="C572" s="30" t="s">
        <v>35</v>
      </c>
      <c r="D572" s="32">
        <v>96990.85</v>
      </c>
      <c r="E572" s="31">
        <v>0.0</v>
      </c>
      <c r="F572" s="33"/>
      <c r="G572" s="34">
        <v>96991.0</v>
      </c>
      <c r="H572" s="30">
        <v>0.0</v>
      </c>
      <c r="I572" s="38"/>
      <c r="J572" s="28"/>
      <c r="K572" s="33"/>
      <c r="L572" s="35"/>
      <c r="M572" s="36"/>
      <c r="N572" s="37"/>
      <c r="O572" s="28"/>
      <c r="P572" s="37"/>
    </row>
    <row r="573" ht="15.75" customHeight="1">
      <c r="A573" s="28" t="s">
        <v>259</v>
      </c>
      <c r="B573" s="31" t="s">
        <v>42</v>
      </c>
      <c r="C573" s="30" t="s">
        <v>43</v>
      </c>
      <c r="D573" s="32">
        <v>123629.6</v>
      </c>
      <c r="E573" s="31">
        <v>0.0</v>
      </c>
      <c r="F573" s="33">
        <v>123630.0</v>
      </c>
      <c r="G573" s="34"/>
      <c r="H573" s="30">
        <v>123630.0</v>
      </c>
      <c r="I573" s="38"/>
      <c r="J573" s="28"/>
      <c r="K573" s="33"/>
      <c r="L573" s="35"/>
      <c r="M573" s="36"/>
      <c r="N573" s="37"/>
      <c r="O573" s="28"/>
      <c r="P573" s="37"/>
    </row>
    <row r="574" ht="15.75" customHeight="1">
      <c r="A574" s="28" t="s">
        <v>259</v>
      </c>
      <c r="B574" s="31" t="s">
        <v>48</v>
      </c>
      <c r="C574" s="30" t="s">
        <v>49</v>
      </c>
      <c r="D574" s="32">
        <v>2.839405689E7</v>
      </c>
      <c r="E574" s="31">
        <v>0.0</v>
      </c>
      <c r="F574" s="33">
        <v>2.8394057E7</v>
      </c>
      <c r="G574" s="34"/>
      <c r="H574" s="30">
        <v>2.8394057E7</v>
      </c>
      <c r="I574" s="38">
        <v>8.90905198E8</v>
      </c>
      <c r="J574" s="28" t="str">
        <f t="shared" ref="J574:J576" si="127">VLOOKUP(I574,'[2]IPS CTA BANCARIA (2)'!$B$2:$H$170,2,0)</f>
        <v>#REF!</v>
      </c>
      <c r="K574" s="33">
        <v>2.8394057E7</v>
      </c>
      <c r="L574" s="35" t="str">
        <f t="shared" ref="L574:L576" si="128">VLOOKUP(I574,'[2]IPS CTA BANCARIA (2)'!$B$2:$H$170,4,0)</f>
        <v>#REF!</v>
      </c>
      <c r="M574" s="36" t="str">
        <f t="shared" ref="M574:M576" si="129">VLOOKUP(I574,'[2]IPS CTA BANCARIA (2)'!$B$2:$H$170,5,0)</f>
        <v>#REF!</v>
      </c>
      <c r="N574" s="37" t="s">
        <v>627</v>
      </c>
      <c r="O574" s="28" t="s">
        <v>628</v>
      </c>
      <c r="P574" s="37">
        <v>41969.0</v>
      </c>
    </row>
    <row r="575" ht="15.75" customHeight="1">
      <c r="A575" s="28" t="s">
        <v>259</v>
      </c>
      <c r="B575" s="31" t="s">
        <v>60</v>
      </c>
      <c r="C575" s="30" t="s">
        <v>61</v>
      </c>
      <c r="D575" s="32">
        <v>7641206.81</v>
      </c>
      <c r="E575" s="31">
        <v>0.0</v>
      </c>
      <c r="F575" s="33">
        <v>7641207.0</v>
      </c>
      <c r="G575" s="34"/>
      <c r="H575" s="30">
        <v>7641207.0</v>
      </c>
      <c r="I575" s="38">
        <v>8.90981494E8</v>
      </c>
      <c r="J575" s="28" t="str">
        <f t="shared" si="127"/>
        <v>#REF!</v>
      </c>
      <c r="K575" s="33">
        <v>4230461.0</v>
      </c>
      <c r="L575" s="35" t="str">
        <f t="shared" si="128"/>
        <v>#REF!</v>
      </c>
      <c r="M575" s="36" t="str">
        <f t="shared" si="129"/>
        <v>#REF!</v>
      </c>
      <c r="N575" s="39">
        <v>2.01400065805E11</v>
      </c>
      <c r="O575" s="28" t="s">
        <v>629</v>
      </c>
      <c r="P575" s="37">
        <v>41971.0</v>
      </c>
    </row>
    <row r="576" ht="15.75" customHeight="1">
      <c r="A576" s="28" t="s">
        <v>261</v>
      </c>
      <c r="B576" s="31" t="s">
        <v>20</v>
      </c>
      <c r="C576" s="30" t="s">
        <v>21</v>
      </c>
      <c r="D576" s="32">
        <v>1.0459090985E8</v>
      </c>
      <c r="E576" s="31">
        <v>0.0</v>
      </c>
      <c r="F576" s="33">
        <v>1.0459091E8</v>
      </c>
      <c r="G576" s="34"/>
      <c r="H576" s="30">
        <v>1.0459091E8</v>
      </c>
      <c r="I576" s="38">
        <v>8.90905166E8</v>
      </c>
      <c r="J576" s="28" t="str">
        <f t="shared" si="127"/>
        <v>#REF!</v>
      </c>
      <c r="K576" s="33">
        <v>1.0459091E8</v>
      </c>
      <c r="L576" s="35" t="str">
        <f t="shared" si="128"/>
        <v>#REF!</v>
      </c>
      <c r="M576" s="36" t="str">
        <f t="shared" si="129"/>
        <v>#REF!</v>
      </c>
      <c r="N576" s="37" t="s">
        <v>630</v>
      </c>
      <c r="O576" s="28" t="s">
        <v>631</v>
      </c>
      <c r="P576" s="37">
        <v>41967.0</v>
      </c>
    </row>
    <row r="577" ht="15.75" customHeight="1">
      <c r="A577" s="28" t="s">
        <v>261</v>
      </c>
      <c r="B577" s="31" t="s">
        <v>46</v>
      </c>
      <c r="C577" s="30" t="s">
        <v>47</v>
      </c>
      <c r="D577" s="32">
        <v>529488.21</v>
      </c>
      <c r="E577" s="31">
        <v>0.0</v>
      </c>
      <c r="F577" s="33">
        <v>529488.0</v>
      </c>
      <c r="G577" s="34"/>
      <c r="H577" s="30">
        <v>529488.0</v>
      </c>
      <c r="I577" s="38"/>
      <c r="J577" s="28"/>
      <c r="K577" s="33"/>
      <c r="L577" s="35"/>
      <c r="M577" s="36"/>
      <c r="N577" s="37"/>
      <c r="O577" s="28"/>
      <c r="P577" s="37"/>
    </row>
    <row r="578" ht="15.75" customHeight="1">
      <c r="A578" s="28" t="s">
        <v>261</v>
      </c>
      <c r="B578" s="31" t="s">
        <v>24</v>
      </c>
      <c r="C578" s="30" t="s">
        <v>25</v>
      </c>
      <c r="D578" s="32">
        <v>13779.58</v>
      </c>
      <c r="E578" s="31">
        <v>0.0</v>
      </c>
      <c r="F578" s="33"/>
      <c r="G578" s="34">
        <v>13780.0</v>
      </c>
      <c r="H578" s="30">
        <v>0.0</v>
      </c>
      <c r="I578" s="38"/>
      <c r="J578" s="28"/>
      <c r="K578" s="33"/>
      <c r="L578" s="35"/>
      <c r="M578" s="36"/>
      <c r="N578" s="37"/>
      <c r="O578" s="28"/>
      <c r="P578" s="37"/>
    </row>
    <row r="579" ht="15.75" customHeight="1">
      <c r="A579" s="28" t="s">
        <v>261</v>
      </c>
      <c r="B579" s="31" t="s">
        <v>30</v>
      </c>
      <c r="C579" s="30" t="s">
        <v>31</v>
      </c>
      <c r="D579" s="32">
        <v>28368.11</v>
      </c>
      <c r="E579" s="31">
        <v>0.0</v>
      </c>
      <c r="F579" s="33"/>
      <c r="G579" s="34">
        <v>28368.0</v>
      </c>
      <c r="H579" s="30">
        <v>0.0</v>
      </c>
      <c r="I579" s="38"/>
      <c r="J579" s="28"/>
      <c r="K579" s="33"/>
      <c r="L579" s="35"/>
      <c r="M579" s="36"/>
      <c r="N579" s="37"/>
      <c r="O579" s="28"/>
      <c r="P579" s="37"/>
    </row>
    <row r="580" ht="15.75" customHeight="1">
      <c r="A580" s="28" t="s">
        <v>261</v>
      </c>
      <c r="B580" s="31" t="s">
        <v>32</v>
      </c>
      <c r="C580" s="30" t="s">
        <v>33</v>
      </c>
      <c r="D580" s="32">
        <v>276791.37</v>
      </c>
      <c r="E580" s="31">
        <v>0.0</v>
      </c>
      <c r="F580" s="33">
        <v>276791.0</v>
      </c>
      <c r="G580" s="34"/>
      <c r="H580" s="30">
        <v>276791.0</v>
      </c>
      <c r="I580" s="38"/>
      <c r="J580" s="28"/>
      <c r="K580" s="33"/>
      <c r="L580" s="35"/>
      <c r="M580" s="36"/>
      <c r="N580" s="37"/>
      <c r="O580" s="28"/>
      <c r="P580" s="37"/>
    </row>
    <row r="581" ht="15.75" customHeight="1">
      <c r="A581" s="28" t="s">
        <v>261</v>
      </c>
      <c r="B581" s="31" t="s">
        <v>34</v>
      </c>
      <c r="C581" s="30" t="s">
        <v>35</v>
      </c>
      <c r="D581" s="32">
        <v>413354.19</v>
      </c>
      <c r="E581" s="31">
        <v>0.0</v>
      </c>
      <c r="F581" s="33">
        <v>413354.0</v>
      </c>
      <c r="G581" s="34"/>
      <c r="H581" s="30">
        <v>413354.0</v>
      </c>
      <c r="I581" s="38"/>
      <c r="J581" s="28"/>
      <c r="K581" s="33"/>
      <c r="L581" s="35"/>
      <c r="M581" s="36"/>
      <c r="N581" s="37"/>
      <c r="O581" s="28"/>
      <c r="P581" s="37"/>
    </row>
    <row r="582" ht="15.75" customHeight="1">
      <c r="A582" s="28" t="s">
        <v>261</v>
      </c>
      <c r="B582" s="31" t="s">
        <v>42</v>
      </c>
      <c r="C582" s="30" t="s">
        <v>43</v>
      </c>
      <c r="D582" s="32">
        <v>95689.69</v>
      </c>
      <c r="E582" s="31">
        <v>0.0</v>
      </c>
      <c r="F582" s="33"/>
      <c r="G582" s="34">
        <v>95690.0</v>
      </c>
      <c r="H582" s="30">
        <v>0.0</v>
      </c>
      <c r="I582" s="38"/>
      <c r="J582" s="28"/>
      <c r="K582" s="33"/>
      <c r="L582" s="35"/>
      <c r="M582" s="36"/>
      <c r="N582" s="37"/>
      <c r="O582" s="28"/>
      <c r="P582" s="37"/>
    </row>
    <row r="583" ht="15.75" customHeight="1">
      <c r="A583" s="28" t="s">
        <v>263</v>
      </c>
      <c r="B583" s="31" t="s">
        <v>20</v>
      </c>
      <c r="C583" s="30" t="s">
        <v>21</v>
      </c>
      <c r="D583" s="32">
        <v>5.922544906E7</v>
      </c>
      <c r="E583" s="31">
        <v>0.0</v>
      </c>
      <c r="F583" s="33">
        <v>5.9225449E7</v>
      </c>
      <c r="G583" s="34"/>
      <c r="H583" s="30">
        <v>5.9225449E7</v>
      </c>
      <c r="I583" s="38">
        <v>8.90905166E8</v>
      </c>
      <c r="J583" s="28" t="str">
        <f>VLOOKUP(I583,'[2]IPS CTA BANCARIA (2)'!$B$2:$H$170,2,0)</f>
        <v>#REF!</v>
      </c>
      <c r="K583" s="33">
        <v>5.6891431E7</v>
      </c>
      <c r="L583" s="35" t="str">
        <f>VLOOKUP(I583,'[2]IPS CTA BANCARIA (2)'!$B$2:$H$170,4,0)</f>
        <v>#REF!</v>
      </c>
      <c r="M583" s="36" t="str">
        <f>VLOOKUP(I583,'[2]IPS CTA BANCARIA (2)'!$B$2:$H$170,5,0)</f>
        <v>#REF!</v>
      </c>
      <c r="N583" s="37" t="s">
        <v>632</v>
      </c>
      <c r="O583" s="28" t="s">
        <v>633</v>
      </c>
      <c r="P583" s="37">
        <v>41969.0</v>
      </c>
    </row>
    <row r="584" ht="15.75" customHeight="1">
      <c r="A584" s="28" t="s">
        <v>263</v>
      </c>
      <c r="B584" s="31" t="s">
        <v>32</v>
      </c>
      <c r="C584" s="30" t="s">
        <v>33</v>
      </c>
      <c r="D584" s="32">
        <v>224654.13</v>
      </c>
      <c r="E584" s="31">
        <v>0.0</v>
      </c>
      <c r="F584" s="33">
        <v>224654.0</v>
      </c>
      <c r="G584" s="34"/>
      <c r="H584" s="30">
        <v>224654.0</v>
      </c>
      <c r="I584" s="38"/>
      <c r="J584" s="28"/>
      <c r="K584" s="33"/>
      <c r="L584" s="35"/>
      <c r="M584" s="36"/>
      <c r="N584" s="37"/>
      <c r="O584" s="28"/>
      <c r="P584" s="37"/>
    </row>
    <row r="585" ht="15.75" customHeight="1">
      <c r="A585" s="28" t="s">
        <v>263</v>
      </c>
      <c r="B585" s="31" t="s">
        <v>42</v>
      </c>
      <c r="C585" s="30" t="s">
        <v>43</v>
      </c>
      <c r="D585" s="32">
        <v>108411.81</v>
      </c>
      <c r="E585" s="31">
        <v>0.0</v>
      </c>
      <c r="F585" s="33">
        <v>108412.0</v>
      </c>
      <c r="G585" s="34"/>
      <c r="H585" s="30">
        <v>108412.0</v>
      </c>
      <c r="I585" s="38"/>
      <c r="J585" s="28"/>
      <c r="K585" s="33"/>
      <c r="L585" s="35"/>
      <c r="M585" s="36"/>
      <c r="N585" s="37"/>
      <c r="O585" s="28"/>
      <c r="P585" s="37"/>
    </row>
    <row r="586" ht="15.75" customHeight="1">
      <c r="A586" s="28" t="s">
        <v>265</v>
      </c>
      <c r="B586" s="31" t="s">
        <v>20</v>
      </c>
      <c r="C586" s="30" t="s">
        <v>21</v>
      </c>
      <c r="D586" s="32">
        <v>4.599612594E7</v>
      </c>
      <c r="E586" s="31">
        <v>0.0</v>
      </c>
      <c r="F586" s="33">
        <v>4.5996126E7</v>
      </c>
      <c r="G586" s="34"/>
      <c r="H586" s="30">
        <v>4.5996126E7</v>
      </c>
      <c r="I586" s="38">
        <v>8.90980066E8</v>
      </c>
      <c r="J586" s="28" t="str">
        <f>VLOOKUP(I586,'[2]IPS CTA BANCARIA (2)'!$B$2:$H$170,2,0)</f>
        <v>#REF!</v>
      </c>
      <c r="K586" s="33">
        <v>4.5996126E7</v>
      </c>
      <c r="L586" s="35" t="str">
        <f>VLOOKUP(I586,'[2]IPS CTA BANCARIA (2)'!$B$2:$H$170,4,0)</f>
        <v>#REF!</v>
      </c>
      <c r="M586" s="36" t="str">
        <f>VLOOKUP(I586,'[2]IPS CTA BANCARIA (2)'!$B$2:$H$170,5,0)</f>
        <v>#REF!</v>
      </c>
      <c r="N586" s="37" t="s">
        <v>634</v>
      </c>
      <c r="O586" s="28" t="s">
        <v>635</v>
      </c>
      <c r="P586" s="37">
        <v>41969.0</v>
      </c>
    </row>
    <row r="587" ht="15.75" customHeight="1">
      <c r="A587" s="28" t="s">
        <v>265</v>
      </c>
      <c r="B587" s="31" t="s">
        <v>46</v>
      </c>
      <c r="C587" s="30" t="s">
        <v>47</v>
      </c>
      <c r="D587" s="32">
        <v>8088107.94</v>
      </c>
      <c r="E587" s="31">
        <v>0.0</v>
      </c>
      <c r="F587" s="33">
        <v>8088108.0</v>
      </c>
      <c r="G587" s="34"/>
      <c r="H587" s="30">
        <v>8088108.0</v>
      </c>
      <c r="I587" s="38"/>
      <c r="J587" s="28"/>
      <c r="K587" s="33"/>
      <c r="L587" s="35"/>
      <c r="M587" s="36"/>
      <c r="N587" s="37"/>
      <c r="O587" s="28"/>
      <c r="P587" s="37"/>
    </row>
    <row r="588" ht="15.75" customHeight="1">
      <c r="A588" s="28" t="s">
        <v>265</v>
      </c>
      <c r="B588" s="31" t="s">
        <v>32</v>
      </c>
      <c r="C588" s="30" t="s">
        <v>33</v>
      </c>
      <c r="D588" s="32">
        <v>74486.88</v>
      </c>
      <c r="E588" s="31">
        <v>0.0</v>
      </c>
      <c r="F588" s="33"/>
      <c r="G588" s="34">
        <v>74487.0</v>
      </c>
      <c r="H588" s="30">
        <v>0.0</v>
      </c>
      <c r="I588" s="38"/>
      <c r="J588" s="28"/>
      <c r="K588" s="33"/>
      <c r="L588" s="35"/>
      <c r="M588" s="36"/>
      <c r="N588" s="37"/>
      <c r="O588" s="28"/>
      <c r="P588" s="37"/>
    </row>
    <row r="589" ht="15.75" customHeight="1">
      <c r="A589" s="28" t="s">
        <v>265</v>
      </c>
      <c r="B589" s="31" t="s">
        <v>34</v>
      </c>
      <c r="C589" s="30" t="s">
        <v>35</v>
      </c>
      <c r="D589" s="32">
        <v>225317.83</v>
      </c>
      <c r="E589" s="31">
        <v>0.0</v>
      </c>
      <c r="F589" s="33">
        <v>225318.0</v>
      </c>
      <c r="G589" s="34"/>
      <c r="H589" s="30">
        <v>225318.0</v>
      </c>
      <c r="I589" s="38"/>
      <c r="J589" s="28"/>
      <c r="K589" s="33"/>
      <c r="L589" s="35"/>
      <c r="M589" s="36"/>
      <c r="N589" s="37"/>
      <c r="O589" s="28"/>
      <c r="P589" s="37"/>
    </row>
    <row r="590" ht="15.75" customHeight="1">
      <c r="A590" s="28" t="s">
        <v>265</v>
      </c>
      <c r="B590" s="31" t="s">
        <v>42</v>
      </c>
      <c r="C590" s="30" t="s">
        <v>43</v>
      </c>
      <c r="D590" s="32">
        <v>103517.41</v>
      </c>
      <c r="E590" s="31">
        <v>0.0</v>
      </c>
      <c r="F590" s="33">
        <v>103517.0</v>
      </c>
      <c r="G590" s="34"/>
      <c r="H590" s="30">
        <v>103517.0</v>
      </c>
      <c r="I590" s="38"/>
      <c r="J590" s="28"/>
      <c r="K590" s="33"/>
      <c r="L590" s="35"/>
      <c r="M590" s="36"/>
      <c r="N590" s="37"/>
      <c r="O590" s="28"/>
      <c r="P590" s="37"/>
    </row>
    <row r="591" ht="15.75" customHeight="1">
      <c r="A591" s="28" t="s">
        <v>267</v>
      </c>
      <c r="B591" s="31" t="s">
        <v>20</v>
      </c>
      <c r="C591" s="30" t="s">
        <v>21</v>
      </c>
      <c r="D591" s="32">
        <v>4.326179768E7</v>
      </c>
      <c r="E591" s="31">
        <v>0.0</v>
      </c>
      <c r="F591" s="33">
        <v>4.3261798E7</v>
      </c>
      <c r="G591" s="34"/>
      <c r="H591" s="30">
        <v>4.3261798E7</v>
      </c>
      <c r="I591" s="38">
        <v>8.90907254E8</v>
      </c>
      <c r="J591" s="28" t="str">
        <f>VLOOKUP(I591,'[2]IPS CTA BANCARIA (2)'!$B$2:$H$170,2,0)</f>
        <v>#REF!</v>
      </c>
      <c r="K591" s="33">
        <v>4.3261798E7</v>
      </c>
      <c r="L591" s="35" t="str">
        <f>VLOOKUP(I591,'[2]IPS CTA BANCARIA (2)'!$B$2:$H$170,4,0)</f>
        <v>#REF!</v>
      </c>
      <c r="M591" s="36" t="str">
        <f>VLOOKUP(I591,'[2]IPS CTA BANCARIA (2)'!$B$2:$H$170,5,0)</f>
        <v>#REF!</v>
      </c>
      <c r="N591" s="37" t="s">
        <v>636</v>
      </c>
      <c r="O591" s="28" t="s">
        <v>637</v>
      </c>
      <c r="P591" s="37">
        <v>41969.0</v>
      </c>
    </row>
    <row r="592" ht="15.75" customHeight="1">
      <c r="A592" s="28" t="s">
        <v>267</v>
      </c>
      <c r="B592" s="31" t="s">
        <v>46</v>
      </c>
      <c r="C592" s="30" t="s">
        <v>47</v>
      </c>
      <c r="D592" s="32">
        <v>6.630231729E7</v>
      </c>
      <c r="E592" s="31">
        <v>0.0</v>
      </c>
      <c r="F592" s="33">
        <v>6.6302317E7</v>
      </c>
      <c r="G592" s="34"/>
      <c r="H592" s="30">
        <v>6.6302317E7</v>
      </c>
      <c r="I592" s="38"/>
      <c r="J592" s="28"/>
      <c r="K592" s="33"/>
      <c r="L592" s="35"/>
      <c r="M592" s="36"/>
      <c r="N592" s="37"/>
      <c r="O592" s="28"/>
      <c r="P592" s="37"/>
    </row>
    <row r="593" ht="15.75" customHeight="1">
      <c r="A593" s="28" t="s">
        <v>267</v>
      </c>
      <c r="B593" s="31" t="s">
        <v>74</v>
      </c>
      <c r="C593" s="30" t="s">
        <v>75</v>
      </c>
      <c r="D593" s="32">
        <v>5698703.26</v>
      </c>
      <c r="E593" s="31">
        <v>0.0</v>
      </c>
      <c r="F593" s="33">
        <v>5698703.0</v>
      </c>
      <c r="G593" s="34"/>
      <c r="H593" s="30">
        <v>5698703.0</v>
      </c>
      <c r="I593" s="38">
        <v>8.90900518E8</v>
      </c>
      <c r="J593" s="28" t="str">
        <f>VLOOKUP(I593,'[2]IPS CTA BANCARIA (2)'!$B$2:$H$170,2,0)</f>
        <v>#REF!</v>
      </c>
      <c r="K593" s="33">
        <v>5698703.0</v>
      </c>
      <c r="L593" s="35" t="str">
        <f>VLOOKUP(I593,'[2]IPS CTA BANCARIA (2)'!$B$2:$H$170,4,0)</f>
        <v>#REF!</v>
      </c>
      <c r="M593" s="36" t="str">
        <f>VLOOKUP(I593,'[2]IPS CTA BANCARIA (2)'!$B$2:$H$170,5,0)</f>
        <v>#REF!</v>
      </c>
      <c r="N593" s="37" t="s">
        <v>638</v>
      </c>
      <c r="O593" s="28" t="s">
        <v>639</v>
      </c>
      <c r="P593" s="37">
        <v>41969.0</v>
      </c>
    </row>
    <row r="594" ht="15.75" customHeight="1">
      <c r="A594" s="28" t="s">
        <v>267</v>
      </c>
      <c r="B594" s="31" t="s">
        <v>32</v>
      </c>
      <c r="C594" s="30" t="s">
        <v>33</v>
      </c>
      <c r="D594" s="32">
        <v>2802838.65</v>
      </c>
      <c r="E594" s="31">
        <v>0.0</v>
      </c>
      <c r="F594" s="33">
        <v>2802839.0</v>
      </c>
      <c r="G594" s="34"/>
      <c r="H594" s="30">
        <v>2802839.0</v>
      </c>
      <c r="I594" s="38"/>
      <c r="J594" s="28"/>
      <c r="K594" s="33"/>
      <c r="L594" s="35"/>
      <c r="M594" s="36"/>
      <c r="N594" s="37"/>
      <c r="O594" s="28"/>
      <c r="P594" s="37"/>
    </row>
    <row r="595" ht="15.75" customHeight="1">
      <c r="A595" s="28" t="s">
        <v>267</v>
      </c>
      <c r="B595" s="31" t="s">
        <v>34</v>
      </c>
      <c r="C595" s="30" t="s">
        <v>35</v>
      </c>
      <c r="D595" s="32">
        <v>684048.9</v>
      </c>
      <c r="E595" s="31">
        <v>0.0</v>
      </c>
      <c r="F595" s="33">
        <v>684049.0</v>
      </c>
      <c r="G595" s="34"/>
      <c r="H595" s="30">
        <v>684049.0</v>
      </c>
      <c r="I595" s="38"/>
      <c r="J595" s="28"/>
      <c r="K595" s="33"/>
      <c r="L595" s="35"/>
      <c r="M595" s="36"/>
      <c r="N595" s="37"/>
      <c r="O595" s="28"/>
      <c r="P595" s="37"/>
    </row>
    <row r="596" ht="15.75" customHeight="1">
      <c r="A596" s="28" t="s">
        <v>267</v>
      </c>
      <c r="B596" s="31" t="s">
        <v>42</v>
      </c>
      <c r="C596" s="30" t="s">
        <v>43</v>
      </c>
      <c r="D596" s="32">
        <v>204819.96</v>
      </c>
      <c r="E596" s="31">
        <v>0.0</v>
      </c>
      <c r="F596" s="33">
        <v>204820.0</v>
      </c>
      <c r="G596" s="34"/>
      <c r="H596" s="30">
        <v>204820.0</v>
      </c>
      <c r="I596" s="38"/>
      <c r="J596" s="28"/>
      <c r="K596" s="33"/>
      <c r="L596" s="35"/>
      <c r="M596" s="36"/>
      <c r="N596" s="37"/>
      <c r="O596" s="28"/>
      <c r="P596" s="37"/>
    </row>
    <row r="597" ht="15.75" customHeight="1">
      <c r="A597" s="28" t="s">
        <v>267</v>
      </c>
      <c r="B597" s="31" t="s">
        <v>48</v>
      </c>
      <c r="C597" s="30" t="s">
        <v>49</v>
      </c>
      <c r="D597" s="32">
        <v>7.784897526E7</v>
      </c>
      <c r="E597" s="31">
        <v>0.0</v>
      </c>
      <c r="F597" s="33">
        <v>7.7848975E7</v>
      </c>
      <c r="G597" s="34"/>
      <c r="H597" s="30">
        <v>7.7848975E7</v>
      </c>
      <c r="I597" s="38">
        <v>8.00080586E8</v>
      </c>
      <c r="J597" s="28" t="str">
        <f t="shared" ref="J597:J598" si="130">VLOOKUP(I597,'[2]IPS CTA BANCARIA (2)'!$B$2:$H$170,2,0)</f>
        <v>#REF!</v>
      </c>
      <c r="K597" s="33">
        <v>7.7848975E7</v>
      </c>
      <c r="L597" s="35" t="str">
        <f t="shared" ref="L597:L598" si="131">VLOOKUP(I597,'[2]IPS CTA BANCARIA (2)'!$B$2:$H$170,4,0)</f>
        <v>#REF!</v>
      </c>
      <c r="M597" s="36" t="str">
        <f t="shared" ref="M597:M598" si="132">VLOOKUP(I597,'[2]IPS CTA BANCARIA (2)'!$B$2:$H$170,5,0)</f>
        <v>#REF!</v>
      </c>
      <c r="N597" s="37" t="s">
        <v>640</v>
      </c>
      <c r="O597" s="28" t="s">
        <v>641</v>
      </c>
      <c r="P597" s="37">
        <v>41969.0</v>
      </c>
    </row>
    <row r="598" ht="15.75" customHeight="1">
      <c r="A598" s="28" t="s">
        <v>269</v>
      </c>
      <c r="B598" s="31" t="s">
        <v>20</v>
      </c>
      <c r="C598" s="30" t="s">
        <v>21</v>
      </c>
      <c r="D598" s="32">
        <v>1.3416831559E8</v>
      </c>
      <c r="E598" s="31">
        <v>0.0</v>
      </c>
      <c r="F598" s="33">
        <v>1.34168316E8</v>
      </c>
      <c r="G598" s="34"/>
      <c r="H598" s="30">
        <v>1.34168316E8</v>
      </c>
      <c r="I598" s="38">
        <v>8.90905166E8</v>
      </c>
      <c r="J598" s="28" t="str">
        <f t="shared" si="130"/>
        <v>#REF!</v>
      </c>
      <c r="K598" s="33">
        <v>1.34168316E8</v>
      </c>
      <c r="L598" s="35" t="str">
        <f t="shared" si="131"/>
        <v>#REF!</v>
      </c>
      <c r="M598" s="36" t="str">
        <f t="shared" si="132"/>
        <v>#REF!</v>
      </c>
      <c r="N598" s="37" t="s">
        <v>642</v>
      </c>
      <c r="O598" s="28" t="s">
        <v>643</v>
      </c>
      <c r="P598" s="37">
        <v>41969.0</v>
      </c>
    </row>
    <row r="599" ht="15.75" customHeight="1">
      <c r="A599" s="28" t="s">
        <v>269</v>
      </c>
      <c r="B599" s="31" t="s">
        <v>46</v>
      </c>
      <c r="C599" s="30" t="s">
        <v>47</v>
      </c>
      <c r="D599" s="32">
        <v>1.549699145E7</v>
      </c>
      <c r="E599" s="31">
        <v>0.0</v>
      </c>
      <c r="F599" s="33">
        <v>1.5496991E7</v>
      </c>
      <c r="G599" s="34"/>
      <c r="H599" s="30">
        <v>1.5496991E7</v>
      </c>
      <c r="I599" s="38"/>
      <c r="J599" s="28"/>
      <c r="K599" s="33"/>
      <c r="L599" s="35"/>
      <c r="M599" s="36"/>
      <c r="N599" s="37"/>
      <c r="O599" s="28"/>
      <c r="P599" s="37"/>
    </row>
    <row r="600" ht="15.75" customHeight="1">
      <c r="A600" s="28" t="s">
        <v>269</v>
      </c>
      <c r="B600" s="31" t="s">
        <v>32</v>
      </c>
      <c r="C600" s="30" t="s">
        <v>33</v>
      </c>
      <c r="D600" s="32">
        <v>172722.99</v>
      </c>
      <c r="E600" s="31">
        <v>0.0</v>
      </c>
      <c r="F600" s="33">
        <v>172723.0</v>
      </c>
      <c r="G600" s="34"/>
      <c r="H600" s="30">
        <v>172723.0</v>
      </c>
      <c r="I600" s="38"/>
      <c r="J600" s="28"/>
      <c r="K600" s="33"/>
      <c r="L600" s="35"/>
      <c r="M600" s="36"/>
      <c r="N600" s="37"/>
      <c r="O600" s="28"/>
      <c r="P600" s="37"/>
    </row>
    <row r="601" ht="15.75" customHeight="1">
      <c r="A601" s="28" t="s">
        <v>269</v>
      </c>
      <c r="B601" s="31" t="s">
        <v>34</v>
      </c>
      <c r="C601" s="30" t="s">
        <v>35</v>
      </c>
      <c r="D601" s="32">
        <v>202377.34</v>
      </c>
      <c r="E601" s="31">
        <v>0.0</v>
      </c>
      <c r="F601" s="33">
        <v>202377.0</v>
      </c>
      <c r="G601" s="34"/>
      <c r="H601" s="30">
        <v>202377.0</v>
      </c>
      <c r="I601" s="38"/>
      <c r="J601" s="28"/>
      <c r="K601" s="33"/>
      <c r="L601" s="35"/>
      <c r="M601" s="36"/>
      <c r="N601" s="37"/>
      <c r="O601" s="28"/>
      <c r="P601" s="37"/>
    </row>
    <row r="602" ht="15.75" customHeight="1">
      <c r="A602" s="28" t="s">
        <v>269</v>
      </c>
      <c r="B602" s="31" t="s">
        <v>42</v>
      </c>
      <c r="C602" s="30" t="s">
        <v>43</v>
      </c>
      <c r="D602" s="32">
        <v>112035.58</v>
      </c>
      <c r="E602" s="31">
        <v>0.0</v>
      </c>
      <c r="F602" s="33">
        <v>112036.0</v>
      </c>
      <c r="G602" s="34"/>
      <c r="H602" s="30">
        <v>112036.0</v>
      </c>
      <c r="I602" s="38"/>
      <c r="J602" s="28"/>
      <c r="K602" s="33"/>
      <c r="L602" s="35"/>
      <c r="M602" s="36"/>
      <c r="N602" s="37"/>
      <c r="O602" s="28"/>
      <c r="P602" s="37"/>
    </row>
    <row r="603" ht="15.75" customHeight="1">
      <c r="A603" s="28" t="s">
        <v>269</v>
      </c>
      <c r="B603" s="31" t="s">
        <v>82</v>
      </c>
      <c r="C603" s="30" t="s">
        <v>83</v>
      </c>
      <c r="D603" s="32">
        <v>0.0</v>
      </c>
      <c r="E603" s="31">
        <v>0.0</v>
      </c>
      <c r="F603" s="33">
        <v>0.0</v>
      </c>
      <c r="G603" s="34"/>
      <c r="H603" s="30">
        <v>0.0</v>
      </c>
      <c r="I603" s="38"/>
      <c r="J603" s="28"/>
      <c r="K603" s="33"/>
      <c r="L603" s="35"/>
      <c r="M603" s="36"/>
      <c r="N603" s="37"/>
      <c r="O603" s="28"/>
      <c r="P603" s="37"/>
    </row>
    <row r="604" ht="15.75" customHeight="1">
      <c r="A604" s="28" t="s">
        <v>269</v>
      </c>
      <c r="B604" s="31" t="s">
        <v>60</v>
      </c>
      <c r="C604" s="30" t="s">
        <v>61</v>
      </c>
      <c r="D604" s="32">
        <v>5496228.05</v>
      </c>
      <c r="E604" s="31">
        <v>0.0</v>
      </c>
      <c r="F604" s="33">
        <v>5496228.0</v>
      </c>
      <c r="G604" s="34"/>
      <c r="H604" s="30">
        <v>5496228.0</v>
      </c>
      <c r="I604" s="38">
        <v>8.9098581E8</v>
      </c>
      <c r="J604" s="28" t="str">
        <f t="shared" ref="J604:J605" si="133">VLOOKUP(I604,'[2]IPS CTA BANCARIA (2)'!$B$2:$H$170,2,0)</f>
        <v>#REF!</v>
      </c>
      <c r="K604" s="33">
        <v>5496228.0</v>
      </c>
      <c r="L604" s="35" t="str">
        <f t="shared" ref="L604:L605" si="134">VLOOKUP(I604,'[2]IPS CTA BANCARIA (2)'!$B$2:$H$170,4,0)</f>
        <v>#REF!</v>
      </c>
      <c r="M604" s="36" t="str">
        <f t="shared" ref="M604:M605" si="135">VLOOKUP(I604,'[2]IPS CTA BANCARIA (2)'!$B$2:$H$170,5,0)</f>
        <v>#REF!</v>
      </c>
      <c r="N604" s="39">
        <v>2.01400065803E11</v>
      </c>
      <c r="O604" s="28" t="s">
        <v>644</v>
      </c>
      <c r="P604" s="37">
        <v>41971.0</v>
      </c>
    </row>
    <row r="605" ht="15.75" customHeight="1">
      <c r="A605" s="28" t="s">
        <v>271</v>
      </c>
      <c r="B605" s="31" t="s">
        <v>20</v>
      </c>
      <c r="C605" s="30" t="s">
        <v>21</v>
      </c>
      <c r="D605" s="32">
        <v>8.683684698E7</v>
      </c>
      <c r="E605" s="31">
        <v>0.0</v>
      </c>
      <c r="F605" s="33">
        <v>8.6836847E7</v>
      </c>
      <c r="G605" s="34"/>
      <c r="H605" s="30">
        <v>8.6836847E7</v>
      </c>
      <c r="I605" s="38">
        <v>8.90905166E8</v>
      </c>
      <c r="J605" s="28" t="str">
        <f t="shared" si="133"/>
        <v>#REF!</v>
      </c>
      <c r="K605" s="33">
        <v>8.6836847E7</v>
      </c>
      <c r="L605" s="35" t="str">
        <f t="shared" si="134"/>
        <v>#REF!</v>
      </c>
      <c r="M605" s="36" t="str">
        <f t="shared" si="135"/>
        <v>#REF!</v>
      </c>
      <c r="N605" s="37" t="s">
        <v>645</v>
      </c>
      <c r="O605" s="28" t="s">
        <v>646</v>
      </c>
      <c r="P605" s="37">
        <v>41969.0</v>
      </c>
    </row>
    <row r="606" ht="15.75" customHeight="1">
      <c r="A606" s="28" t="s">
        <v>271</v>
      </c>
      <c r="B606" s="31" t="s">
        <v>46</v>
      </c>
      <c r="C606" s="30" t="s">
        <v>47</v>
      </c>
      <c r="D606" s="32">
        <v>5.625230124E7</v>
      </c>
      <c r="E606" s="31">
        <v>0.0</v>
      </c>
      <c r="F606" s="33">
        <v>5.6252301E7</v>
      </c>
      <c r="G606" s="34"/>
      <c r="H606" s="30">
        <v>5.6252301E7</v>
      </c>
      <c r="I606" s="38"/>
      <c r="J606" s="28"/>
      <c r="K606" s="33"/>
      <c r="L606" s="35"/>
      <c r="M606" s="36"/>
      <c r="N606" s="37"/>
      <c r="O606" s="28"/>
      <c r="P606" s="37"/>
    </row>
    <row r="607" ht="15.75" customHeight="1">
      <c r="A607" s="28" t="s">
        <v>271</v>
      </c>
      <c r="B607" s="31" t="s">
        <v>32</v>
      </c>
      <c r="C607" s="30" t="s">
        <v>33</v>
      </c>
      <c r="D607" s="32">
        <v>1047237.88</v>
      </c>
      <c r="E607" s="31">
        <v>0.0</v>
      </c>
      <c r="F607" s="33">
        <v>1047238.0</v>
      </c>
      <c r="G607" s="34"/>
      <c r="H607" s="30">
        <v>1047238.0</v>
      </c>
      <c r="I607" s="38"/>
      <c r="J607" s="28"/>
      <c r="K607" s="33"/>
      <c r="L607" s="35"/>
      <c r="M607" s="36"/>
      <c r="N607" s="37"/>
      <c r="O607" s="28"/>
      <c r="P607" s="37"/>
    </row>
    <row r="608" ht="15.75" customHeight="1">
      <c r="A608" s="28" t="s">
        <v>271</v>
      </c>
      <c r="B608" s="31" t="s">
        <v>34</v>
      </c>
      <c r="C608" s="30" t="s">
        <v>35</v>
      </c>
      <c r="D608" s="32">
        <v>87490.68</v>
      </c>
      <c r="E608" s="31">
        <v>0.0</v>
      </c>
      <c r="F608" s="33"/>
      <c r="G608" s="34">
        <v>87491.0</v>
      </c>
      <c r="H608" s="30">
        <v>0.0</v>
      </c>
      <c r="I608" s="38"/>
      <c r="J608" s="28"/>
      <c r="K608" s="33"/>
      <c r="L608" s="35"/>
      <c r="M608" s="36"/>
      <c r="N608" s="37"/>
      <c r="O608" s="28"/>
      <c r="P608" s="37"/>
    </row>
    <row r="609" ht="15.75" customHeight="1">
      <c r="A609" s="28" t="s">
        <v>271</v>
      </c>
      <c r="B609" s="31" t="s">
        <v>42</v>
      </c>
      <c r="C609" s="30" t="s">
        <v>43</v>
      </c>
      <c r="D609" s="32">
        <v>283183.22</v>
      </c>
      <c r="E609" s="31">
        <v>0.0</v>
      </c>
      <c r="F609" s="33">
        <v>283183.0</v>
      </c>
      <c r="G609" s="34"/>
      <c r="H609" s="30">
        <v>283183.0</v>
      </c>
      <c r="I609" s="38"/>
      <c r="J609" s="28"/>
      <c r="K609" s="33"/>
      <c r="L609" s="35"/>
      <c r="M609" s="36"/>
      <c r="N609" s="37"/>
      <c r="O609" s="28"/>
      <c r="P609" s="37"/>
    </row>
    <row r="610" ht="15.75" customHeight="1">
      <c r="A610" s="28" t="s">
        <v>273</v>
      </c>
      <c r="B610" s="31" t="s">
        <v>20</v>
      </c>
      <c r="C610" s="30" t="s">
        <v>21</v>
      </c>
      <c r="D610" s="32">
        <v>5390922.9</v>
      </c>
      <c r="E610" s="31">
        <v>0.0</v>
      </c>
      <c r="F610" s="33">
        <v>5390923.0</v>
      </c>
      <c r="G610" s="34"/>
      <c r="H610" s="30">
        <v>5390923.0</v>
      </c>
      <c r="I610" s="38">
        <v>8.90982264E8</v>
      </c>
      <c r="J610" s="28" t="str">
        <f>VLOOKUP(I610,'[2]IPS CTA BANCARIA (2)'!$B$2:$H$170,2,0)</f>
        <v>#REF!</v>
      </c>
      <c r="K610" s="33">
        <v>5390923.0</v>
      </c>
      <c r="L610" s="35" t="str">
        <f>VLOOKUP(I610,'[2]IPS CTA BANCARIA (2)'!$B$2:$H$170,4,0)</f>
        <v>#REF!</v>
      </c>
      <c r="M610" s="36" t="str">
        <f>VLOOKUP(I610,'[2]IPS CTA BANCARIA (2)'!$B$2:$H$170,5,0)</f>
        <v>#REF!</v>
      </c>
      <c r="N610" s="37" t="s">
        <v>647</v>
      </c>
      <c r="O610" s="28" t="s">
        <v>648</v>
      </c>
      <c r="P610" s="37">
        <v>41969.0</v>
      </c>
    </row>
    <row r="611" ht="15.75" customHeight="1">
      <c r="A611" s="28" t="s">
        <v>273</v>
      </c>
      <c r="B611" s="31" t="s">
        <v>22</v>
      </c>
      <c r="C611" s="30" t="s">
        <v>23</v>
      </c>
      <c r="D611" s="32">
        <v>15083.81</v>
      </c>
      <c r="E611" s="31">
        <v>0.0</v>
      </c>
      <c r="F611" s="33"/>
      <c r="G611" s="34">
        <v>15084.0</v>
      </c>
      <c r="H611" s="30">
        <v>0.0</v>
      </c>
      <c r="I611" s="38"/>
      <c r="J611" s="28"/>
      <c r="K611" s="33"/>
      <c r="L611" s="35"/>
      <c r="M611" s="36"/>
      <c r="N611" s="37"/>
      <c r="O611" s="28"/>
      <c r="P611" s="37"/>
    </row>
    <row r="612" ht="15.75" customHeight="1">
      <c r="A612" s="28" t="s">
        <v>273</v>
      </c>
      <c r="B612" s="31" t="s">
        <v>32</v>
      </c>
      <c r="C612" s="30" t="s">
        <v>33</v>
      </c>
      <c r="D612" s="32">
        <v>37829.29</v>
      </c>
      <c r="E612" s="31">
        <v>0.0</v>
      </c>
      <c r="F612" s="33"/>
      <c r="G612" s="34">
        <v>37829.0</v>
      </c>
      <c r="H612" s="30">
        <v>0.0</v>
      </c>
      <c r="I612" s="38"/>
      <c r="J612" s="28"/>
      <c r="K612" s="33"/>
      <c r="L612" s="35"/>
      <c r="M612" s="36"/>
      <c r="N612" s="37"/>
      <c r="O612" s="28"/>
      <c r="P612" s="37"/>
    </row>
    <row r="613" ht="15.75" customHeight="1">
      <c r="A613" s="28" t="s">
        <v>273</v>
      </c>
      <c r="B613" s="31" t="s">
        <v>34</v>
      </c>
      <c r="C613" s="30" t="s">
        <v>35</v>
      </c>
      <c r="D613" s="32">
        <v>169121.44</v>
      </c>
      <c r="E613" s="31">
        <v>0.0</v>
      </c>
      <c r="F613" s="33">
        <v>169121.0</v>
      </c>
      <c r="G613" s="34"/>
      <c r="H613" s="30">
        <v>169121.0</v>
      </c>
      <c r="I613" s="38"/>
      <c r="J613" s="28"/>
      <c r="K613" s="33"/>
      <c r="L613" s="35"/>
      <c r="M613" s="36"/>
      <c r="N613" s="37"/>
      <c r="O613" s="28"/>
      <c r="P613" s="37"/>
    </row>
    <row r="614" ht="15.75" customHeight="1">
      <c r="A614" s="28" t="s">
        <v>273</v>
      </c>
      <c r="B614" s="31" t="s">
        <v>42</v>
      </c>
      <c r="C614" s="30" t="s">
        <v>43</v>
      </c>
      <c r="D614" s="32">
        <v>62002.77</v>
      </c>
      <c r="E614" s="31">
        <v>0.0</v>
      </c>
      <c r="F614" s="33"/>
      <c r="G614" s="34">
        <v>62003.0</v>
      </c>
      <c r="H614" s="30">
        <v>0.0</v>
      </c>
      <c r="I614" s="38"/>
      <c r="J614" s="28"/>
      <c r="K614" s="33"/>
      <c r="L614" s="35"/>
      <c r="M614" s="36"/>
      <c r="N614" s="37"/>
      <c r="O614" s="28"/>
      <c r="P614" s="37"/>
    </row>
    <row r="615" ht="15.75" customHeight="1">
      <c r="A615" s="28" t="s">
        <v>273</v>
      </c>
      <c r="B615" s="31" t="s">
        <v>48</v>
      </c>
      <c r="C615" s="30" t="s">
        <v>49</v>
      </c>
      <c r="D615" s="32">
        <v>4.850066879E7</v>
      </c>
      <c r="E615" s="31">
        <v>0.0</v>
      </c>
      <c r="F615" s="33">
        <v>4.8500669E7</v>
      </c>
      <c r="G615" s="34"/>
      <c r="H615" s="30">
        <v>4.8500669E7</v>
      </c>
      <c r="I615" s="38">
        <v>8.90980855E8</v>
      </c>
      <c r="J615" s="28" t="str">
        <f t="shared" ref="J615:J616" si="136">VLOOKUP(I615,'[2]IPS CTA BANCARIA (2)'!$B$2:$H$170,2,0)</f>
        <v>#REF!</v>
      </c>
      <c r="K615" s="33">
        <v>4.6259671E7</v>
      </c>
      <c r="L615" s="35" t="str">
        <f t="shared" ref="L615:L616" si="137">VLOOKUP(I615,'[2]IPS CTA BANCARIA (2)'!$B$2:$H$170,4,0)</f>
        <v>#REF!</v>
      </c>
      <c r="M615" s="36" t="str">
        <f t="shared" ref="M615:M616" si="138">VLOOKUP(I615,'[2]IPS CTA BANCARIA (2)'!$B$2:$H$170,5,0)</f>
        <v>#REF!</v>
      </c>
      <c r="N615" s="37" t="s">
        <v>649</v>
      </c>
      <c r="O615" s="28" t="s">
        <v>650</v>
      </c>
      <c r="P615" s="37">
        <v>41969.0</v>
      </c>
    </row>
    <row r="616" ht="15.75" customHeight="1">
      <c r="A616" s="28" t="s">
        <v>275</v>
      </c>
      <c r="B616" s="31" t="s">
        <v>20</v>
      </c>
      <c r="C616" s="30" t="s">
        <v>21</v>
      </c>
      <c r="D616" s="32">
        <v>1.8640402063E8</v>
      </c>
      <c r="E616" s="31">
        <v>0.0</v>
      </c>
      <c r="F616" s="33">
        <v>1.86404021E8</v>
      </c>
      <c r="G616" s="34"/>
      <c r="H616" s="30">
        <v>1.86404021E8</v>
      </c>
      <c r="I616" s="38">
        <v>8.90905166E8</v>
      </c>
      <c r="J616" s="28" t="str">
        <f t="shared" si="136"/>
        <v>#REF!</v>
      </c>
      <c r="K616" s="33">
        <v>1.86404021E8</v>
      </c>
      <c r="L616" s="35" t="str">
        <f t="shared" si="137"/>
        <v>#REF!</v>
      </c>
      <c r="M616" s="36" t="str">
        <f t="shared" si="138"/>
        <v>#REF!</v>
      </c>
      <c r="N616" s="37" t="s">
        <v>651</v>
      </c>
      <c r="O616" s="28" t="s">
        <v>652</v>
      </c>
      <c r="P616" s="37">
        <v>41969.0</v>
      </c>
      <c r="Q616" s="40"/>
      <c r="R616" s="40"/>
      <c r="S616" s="40"/>
      <c r="T616" s="40"/>
      <c r="U616" s="40"/>
      <c r="V616" s="40"/>
      <c r="W616" s="40"/>
      <c r="X616" s="40"/>
      <c r="Y616" s="40"/>
      <c r="Z616" s="40"/>
      <c r="AA616" s="40"/>
      <c r="AB616" s="40"/>
      <c r="AC616" s="40"/>
      <c r="AD616" s="40"/>
      <c r="AE616" s="40"/>
      <c r="AF616" s="40"/>
      <c r="AG616" s="40"/>
      <c r="AH616" s="40"/>
      <c r="AI616" s="40"/>
      <c r="AJ616" s="40"/>
    </row>
    <row r="617" ht="15.75" customHeight="1">
      <c r="A617" s="28" t="s">
        <v>275</v>
      </c>
      <c r="B617" s="31" t="s">
        <v>46</v>
      </c>
      <c r="C617" s="30" t="s">
        <v>47</v>
      </c>
      <c r="D617" s="32">
        <v>1803150.26</v>
      </c>
      <c r="E617" s="31">
        <v>0.0</v>
      </c>
      <c r="F617" s="33">
        <v>1803150.0</v>
      </c>
      <c r="G617" s="34"/>
      <c r="H617" s="30">
        <v>1803150.0</v>
      </c>
      <c r="I617" s="38"/>
      <c r="J617" s="28"/>
      <c r="K617" s="33"/>
      <c r="L617" s="35"/>
      <c r="M617" s="36"/>
      <c r="N617" s="37"/>
      <c r="O617" s="28"/>
      <c r="P617" s="37"/>
      <c r="Q617" s="40"/>
      <c r="R617" s="40"/>
      <c r="S617" s="40"/>
      <c r="T617" s="40"/>
      <c r="U617" s="40"/>
      <c r="V617" s="40"/>
      <c r="W617" s="40"/>
      <c r="X617" s="40"/>
      <c r="Y617" s="40"/>
      <c r="Z617" s="40"/>
      <c r="AA617" s="40"/>
      <c r="AB617" s="40"/>
      <c r="AC617" s="40"/>
      <c r="AD617" s="40"/>
      <c r="AE617" s="40"/>
      <c r="AF617" s="40"/>
      <c r="AG617" s="40"/>
      <c r="AH617" s="40"/>
      <c r="AI617" s="40"/>
      <c r="AJ617" s="40"/>
    </row>
    <row r="618" ht="15.75" customHeight="1">
      <c r="A618" s="28" t="s">
        <v>275</v>
      </c>
      <c r="B618" s="31" t="s">
        <v>32</v>
      </c>
      <c r="C618" s="30" t="s">
        <v>33</v>
      </c>
      <c r="D618" s="32">
        <v>2822812.93</v>
      </c>
      <c r="E618" s="31">
        <v>0.0</v>
      </c>
      <c r="F618" s="33">
        <v>2822813.0</v>
      </c>
      <c r="G618" s="34"/>
      <c r="H618" s="30">
        <v>2822813.0</v>
      </c>
      <c r="I618" s="38"/>
      <c r="J618" s="28"/>
      <c r="K618" s="33"/>
      <c r="L618" s="35"/>
      <c r="M618" s="36"/>
      <c r="N618" s="37"/>
      <c r="O618" s="28"/>
      <c r="P618" s="37"/>
      <c r="Q618" s="40"/>
      <c r="R618" s="40"/>
      <c r="S618" s="40"/>
      <c r="T618" s="40"/>
      <c r="U618" s="40"/>
      <c r="V618" s="40"/>
      <c r="W618" s="40"/>
      <c r="X618" s="40"/>
      <c r="Y618" s="40"/>
      <c r="Z618" s="40"/>
      <c r="AA618" s="40"/>
      <c r="AB618" s="40"/>
      <c r="AC618" s="40"/>
      <c r="AD618" s="40"/>
      <c r="AE618" s="40"/>
      <c r="AF618" s="40"/>
      <c r="AG618" s="40"/>
      <c r="AH618" s="40"/>
      <c r="AI618" s="40"/>
      <c r="AJ618" s="40"/>
    </row>
    <row r="619" ht="15.75" customHeight="1">
      <c r="A619" s="28" t="s">
        <v>275</v>
      </c>
      <c r="B619" s="31" t="s">
        <v>42</v>
      </c>
      <c r="C619" s="30" t="s">
        <v>43</v>
      </c>
      <c r="D619" s="32">
        <v>395494.34</v>
      </c>
      <c r="E619" s="31">
        <v>0.0</v>
      </c>
      <c r="F619" s="33">
        <v>395494.0</v>
      </c>
      <c r="G619" s="34"/>
      <c r="H619" s="30">
        <v>395494.0</v>
      </c>
      <c r="I619" s="38"/>
      <c r="J619" s="28"/>
      <c r="K619" s="33"/>
      <c r="L619" s="35"/>
      <c r="M619" s="36"/>
      <c r="N619" s="37"/>
      <c r="O619" s="28"/>
      <c r="P619" s="37"/>
      <c r="Q619" s="40"/>
      <c r="R619" s="40"/>
      <c r="S619" s="40"/>
      <c r="T619" s="40"/>
      <c r="U619" s="40"/>
      <c r="V619" s="40"/>
      <c r="W619" s="40"/>
      <c r="X619" s="40"/>
      <c r="Y619" s="40"/>
      <c r="Z619" s="40"/>
      <c r="AA619" s="40"/>
      <c r="AB619" s="40"/>
      <c r="AC619" s="40"/>
      <c r="AD619" s="40"/>
      <c r="AE619" s="40"/>
      <c r="AF619" s="40"/>
      <c r="AG619" s="40"/>
      <c r="AH619" s="40"/>
      <c r="AI619" s="40"/>
      <c r="AJ619" s="40"/>
    </row>
    <row r="620" ht="15.75" customHeight="1">
      <c r="A620" s="28" t="s">
        <v>275</v>
      </c>
      <c r="B620" s="31" t="s">
        <v>48</v>
      </c>
      <c r="C620" s="30" t="s">
        <v>49</v>
      </c>
      <c r="D620" s="32">
        <v>5.0999236384E8</v>
      </c>
      <c r="E620" s="31">
        <v>0.0</v>
      </c>
      <c r="F620" s="33">
        <v>5.09992364E8</v>
      </c>
      <c r="G620" s="34"/>
      <c r="H620" s="30">
        <v>5.09992364E8</v>
      </c>
      <c r="I620" s="38">
        <v>8.90984696E8</v>
      </c>
      <c r="J620" s="28" t="str">
        <f t="shared" ref="J620:J622" si="139">VLOOKUP(I620,'[2]IPS CTA BANCARIA (2)'!$B$2:$H$170,2,0)</f>
        <v>#REF!</v>
      </c>
      <c r="K620" s="33">
        <v>2.32698405E8</v>
      </c>
      <c r="L620" s="35" t="str">
        <f t="shared" ref="L620:L622" si="140">VLOOKUP(I620,'[2]IPS CTA BANCARIA (2)'!$B$2:$H$170,4,0)</f>
        <v>#REF!</v>
      </c>
      <c r="M620" s="36" t="str">
        <f t="shared" ref="M620:M622" si="141">VLOOKUP(I620,'[2]IPS CTA BANCARIA (2)'!$B$2:$H$170,5,0)</f>
        <v>#REF!</v>
      </c>
      <c r="N620" s="37" t="s">
        <v>653</v>
      </c>
      <c r="O620" s="28" t="s">
        <v>654</v>
      </c>
      <c r="P620" s="37">
        <v>41971.0</v>
      </c>
      <c r="Q620" s="40"/>
      <c r="R620" s="40"/>
      <c r="S620" s="40"/>
      <c r="T620" s="40"/>
      <c r="U620" s="40"/>
      <c r="V620" s="40"/>
      <c r="W620" s="40"/>
      <c r="X620" s="40"/>
      <c r="Y620" s="40"/>
      <c r="Z620" s="40"/>
      <c r="AA620" s="40"/>
      <c r="AB620" s="40"/>
      <c r="AC620" s="40"/>
      <c r="AD620" s="40"/>
      <c r="AE620" s="40"/>
      <c r="AF620" s="40"/>
      <c r="AG620" s="40"/>
      <c r="AH620" s="40"/>
      <c r="AI620" s="40"/>
      <c r="AJ620" s="40"/>
    </row>
    <row r="621" ht="15.75" customHeight="1">
      <c r="A621" s="28" t="s">
        <v>275</v>
      </c>
      <c r="B621" s="31" t="s">
        <v>48</v>
      </c>
      <c r="C621" s="30" t="s">
        <v>49</v>
      </c>
      <c r="D621" s="32"/>
      <c r="E621" s="31"/>
      <c r="F621" s="33"/>
      <c r="G621" s="34"/>
      <c r="H621" s="30"/>
      <c r="I621" s="38">
        <v>8.90980757E8</v>
      </c>
      <c r="J621" s="28" t="str">
        <f t="shared" si="139"/>
        <v>#REF!</v>
      </c>
      <c r="K621" s="33">
        <v>2.77293959E8</v>
      </c>
      <c r="L621" s="35" t="str">
        <f t="shared" si="140"/>
        <v>#REF!</v>
      </c>
      <c r="M621" s="36" t="str">
        <f t="shared" si="141"/>
        <v>#REF!</v>
      </c>
      <c r="N621" s="37" t="s">
        <v>655</v>
      </c>
      <c r="O621" s="28" t="s">
        <v>656</v>
      </c>
      <c r="P621" s="37">
        <v>41969.0</v>
      </c>
      <c r="Q621" s="40"/>
      <c r="R621" s="40"/>
      <c r="S621" s="40"/>
      <c r="T621" s="40"/>
      <c r="U621" s="40"/>
      <c r="V621" s="40"/>
      <c r="W621" s="40"/>
      <c r="X621" s="40"/>
      <c r="Y621" s="40"/>
      <c r="Z621" s="40"/>
      <c r="AA621" s="40"/>
      <c r="AB621" s="40"/>
      <c r="AC621" s="40"/>
      <c r="AD621" s="40"/>
      <c r="AE621" s="40"/>
      <c r="AF621" s="40"/>
      <c r="AG621" s="40"/>
      <c r="AH621" s="40"/>
      <c r="AI621" s="40"/>
      <c r="AJ621" s="40"/>
    </row>
    <row r="622" ht="15.75" customHeight="1">
      <c r="A622" s="28" t="s">
        <v>277</v>
      </c>
      <c r="B622" s="31" t="s">
        <v>20</v>
      </c>
      <c r="C622" s="30" t="s">
        <v>21</v>
      </c>
      <c r="D622" s="32">
        <v>9954261.46</v>
      </c>
      <c r="E622" s="31">
        <v>0.0</v>
      </c>
      <c r="F622" s="33">
        <v>9954261.0</v>
      </c>
      <c r="G622" s="34"/>
      <c r="H622" s="30">
        <v>9954261.0</v>
      </c>
      <c r="I622" s="38">
        <v>8.90982264E8</v>
      </c>
      <c r="J622" s="28" t="str">
        <f t="shared" si="139"/>
        <v>#REF!</v>
      </c>
      <c r="K622" s="33">
        <v>9541863.0</v>
      </c>
      <c r="L622" s="35" t="str">
        <f t="shared" si="140"/>
        <v>#REF!</v>
      </c>
      <c r="M622" s="36" t="str">
        <f t="shared" si="141"/>
        <v>#REF!</v>
      </c>
      <c r="N622" s="37" t="s">
        <v>657</v>
      </c>
      <c r="O622" s="28" t="s">
        <v>658</v>
      </c>
      <c r="P622" s="37">
        <v>41969.0</v>
      </c>
    </row>
    <row r="623" ht="15.75" customHeight="1">
      <c r="A623" s="28" t="s">
        <v>277</v>
      </c>
      <c r="B623" s="31" t="s">
        <v>32</v>
      </c>
      <c r="C623" s="30" t="s">
        <v>33</v>
      </c>
      <c r="D623" s="32">
        <v>54546.84</v>
      </c>
      <c r="E623" s="31">
        <v>0.0</v>
      </c>
      <c r="F623" s="33"/>
      <c r="G623" s="34">
        <v>54547.0</v>
      </c>
      <c r="H623" s="30">
        <v>0.0</v>
      </c>
      <c r="I623" s="38"/>
      <c r="J623" s="28"/>
      <c r="K623" s="33"/>
      <c r="L623" s="35"/>
      <c r="M623" s="36"/>
      <c r="N623" s="37"/>
      <c r="O623" s="28"/>
      <c r="P623" s="37"/>
    </row>
    <row r="624" ht="15.75" customHeight="1">
      <c r="A624" s="28" t="s">
        <v>277</v>
      </c>
      <c r="B624" s="31" t="s">
        <v>42</v>
      </c>
      <c r="C624" s="30" t="s">
        <v>43</v>
      </c>
      <c r="D624" s="32">
        <v>5969.7</v>
      </c>
      <c r="E624" s="31">
        <v>0.0</v>
      </c>
      <c r="F624" s="33"/>
      <c r="G624" s="34">
        <v>5970.0</v>
      </c>
      <c r="H624" s="30">
        <v>0.0</v>
      </c>
      <c r="I624" s="38"/>
      <c r="J624" s="28"/>
      <c r="K624" s="33"/>
      <c r="L624" s="35"/>
      <c r="M624" s="36"/>
      <c r="N624" s="37"/>
      <c r="O624" s="28"/>
      <c r="P624" s="37"/>
    </row>
    <row r="625" ht="15.75" customHeight="1">
      <c r="A625" s="28" t="s">
        <v>279</v>
      </c>
      <c r="B625" s="31" t="s">
        <v>20</v>
      </c>
      <c r="C625" s="30" t="s">
        <v>21</v>
      </c>
      <c r="D625" s="32">
        <v>5360535.18</v>
      </c>
      <c r="E625" s="31">
        <v>0.0</v>
      </c>
      <c r="F625" s="33">
        <v>5360535.0</v>
      </c>
      <c r="G625" s="34"/>
      <c r="H625" s="30">
        <v>5360535.0</v>
      </c>
      <c r="I625" s="38">
        <v>8.90982264E8</v>
      </c>
      <c r="J625" s="28" t="str">
        <f>VLOOKUP(I625,'[2]IPS CTA BANCARIA (2)'!$B$2:$H$170,2,0)</f>
        <v>#REF!</v>
      </c>
      <c r="K625" s="33">
        <v>5360535.0</v>
      </c>
      <c r="L625" s="35" t="str">
        <f>VLOOKUP(I625,'[2]IPS CTA BANCARIA (2)'!$B$2:$H$170,4,0)</f>
        <v>#REF!</v>
      </c>
      <c r="M625" s="36" t="str">
        <f>VLOOKUP(I625,'[2]IPS CTA BANCARIA (2)'!$B$2:$H$170,5,0)</f>
        <v>#REF!</v>
      </c>
      <c r="N625" s="37" t="s">
        <v>659</v>
      </c>
      <c r="O625" s="28" t="s">
        <v>660</v>
      </c>
      <c r="P625" s="37">
        <v>41969.0</v>
      </c>
    </row>
    <row r="626" ht="15.75" customHeight="1">
      <c r="A626" s="28" t="s">
        <v>279</v>
      </c>
      <c r="B626" s="31" t="s">
        <v>46</v>
      </c>
      <c r="C626" s="30" t="s">
        <v>47</v>
      </c>
      <c r="D626" s="32">
        <v>893121.02</v>
      </c>
      <c r="E626" s="31">
        <v>0.0</v>
      </c>
      <c r="F626" s="33">
        <v>893121.0</v>
      </c>
      <c r="G626" s="34"/>
      <c r="H626" s="30">
        <v>893121.0</v>
      </c>
      <c r="I626" s="38"/>
      <c r="J626" s="28"/>
      <c r="K626" s="33"/>
      <c r="L626" s="35"/>
      <c r="M626" s="36"/>
      <c r="N626" s="37"/>
      <c r="O626" s="28"/>
      <c r="P626" s="37"/>
    </row>
    <row r="627" ht="15.75" customHeight="1">
      <c r="A627" s="28" t="s">
        <v>279</v>
      </c>
      <c r="B627" s="31" t="s">
        <v>32</v>
      </c>
      <c r="C627" s="30" t="s">
        <v>33</v>
      </c>
      <c r="D627" s="32">
        <v>32381.44</v>
      </c>
      <c r="E627" s="31">
        <v>0.0</v>
      </c>
      <c r="F627" s="33"/>
      <c r="G627" s="34">
        <v>32381.0</v>
      </c>
      <c r="H627" s="30">
        <v>0.0</v>
      </c>
      <c r="I627" s="38"/>
      <c r="J627" s="28"/>
      <c r="K627" s="33"/>
      <c r="L627" s="35"/>
      <c r="M627" s="36"/>
      <c r="N627" s="37"/>
      <c r="O627" s="28"/>
      <c r="P627" s="37"/>
    </row>
    <row r="628" ht="15.75" customHeight="1">
      <c r="A628" s="28" t="s">
        <v>279</v>
      </c>
      <c r="B628" s="31" t="s">
        <v>34</v>
      </c>
      <c r="C628" s="30" t="s">
        <v>35</v>
      </c>
      <c r="D628" s="32">
        <v>3681.89</v>
      </c>
      <c r="E628" s="31">
        <v>0.0</v>
      </c>
      <c r="F628" s="33"/>
      <c r="G628" s="34">
        <v>3682.0</v>
      </c>
      <c r="H628" s="30">
        <v>0.0</v>
      </c>
      <c r="I628" s="38"/>
      <c r="J628" s="28"/>
      <c r="K628" s="33"/>
      <c r="L628" s="35"/>
      <c r="M628" s="36"/>
      <c r="N628" s="37"/>
      <c r="O628" s="28"/>
      <c r="P628" s="37"/>
    </row>
    <row r="629" ht="15.75" customHeight="1">
      <c r="A629" s="28" t="s">
        <v>279</v>
      </c>
      <c r="B629" s="31" t="s">
        <v>42</v>
      </c>
      <c r="C629" s="30" t="s">
        <v>43</v>
      </c>
      <c r="D629" s="32">
        <v>6656.47</v>
      </c>
      <c r="E629" s="31">
        <v>0.0</v>
      </c>
      <c r="F629" s="33"/>
      <c r="G629" s="34">
        <v>6656.0</v>
      </c>
      <c r="H629" s="30">
        <v>0.0</v>
      </c>
      <c r="I629" s="38"/>
      <c r="J629" s="28"/>
      <c r="K629" s="33"/>
      <c r="L629" s="35"/>
      <c r="M629" s="36"/>
      <c r="N629" s="37"/>
      <c r="O629" s="28"/>
      <c r="P629" s="37"/>
    </row>
    <row r="630" ht="15.75" customHeight="1">
      <c r="A630" s="28" t="s">
        <v>281</v>
      </c>
      <c r="B630" s="31" t="s">
        <v>20</v>
      </c>
      <c r="C630" s="30" t="s">
        <v>21</v>
      </c>
      <c r="D630" s="32">
        <v>462488.39</v>
      </c>
      <c r="E630" s="31">
        <v>0.0</v>
      </c>
      <c r="F630" s="33">
        <v>462488.0</v>
      </c>
      <c r="G630" s="34"/>
      <c r="H630" s="30">
        <v>462488.0</v>
      </c>
      <c r="I630" s="38">
        <v>8.90982264E8</v>
      </c>
      <c r="J630" s="28" t="str">
        <f>VLOOKUP(I630,'[2]IPS CTA BANCARIA (2)'!$B$2:$H$170,2,0)</f>
        <v>#REF!</v>
      </c>
      <c r="K630" s="33">
        <v>462488.0</v>
      </c>
      <c r="L630" s="35" t="str">
        <f>VLOOKUP(I630,'[2]IPS CTA BANCARIA (2)'!$B$2:$H$170,4,0)</f>
        <v>#REF!</v>
      </c>
      <c r="M630" s="36" t="str">
        <f>VLOOKUP(I630,'[2]IPS CTA BANCARIA (2)'!$B$2:$H$170,5,0)</f>
        <v>#REF!</v>
      </c>
      <c r="N630" s="37" t="s">
        <v>661</v>
      </c>
      <c r="O630" s="28" t="s">
        <v>662</v>
      </c>
      <c r="P630" s="37">
        <v>41969.0</v>
      </c>
    </row>
    <row r="631" ht="15.75" customHeight="1">
      <c r="A631" s="28" t="s">
        <v>281</v>
      </c>
      <c r="B631" s="31" t="s">
        <v>46</v>
      </c>
      <c r="C631" s="30" t="s">
        <v>47</v>
      </c>
      <c r="D631" s="32">
        <v>183429.27</v>
      </c>
      <c r="E631" s="31">
        <v>0.0</v>
      </c>
      <c r="F631" s="33">
        <v>183429.0</v>
      </c>
      <c r="G631" s="34"/>
      <c r="H631" s="30">
        <v>183429.0</v>
      </c>
      <c r="I631" s="38"/>
      <c r="J631" s="28"/>
      <c r="K631" s="33"/>
      <c r="L631" s="35"/>
      <c r="M631" s="36"/>
      <c r="N631" s="37"/>
      <c r="O631" s="28"/>
      <c r="P631" s="37"/>
    </row>
    <row r="632" ht="15.75" customHeight="1">
      <c r="A632" s="28" t="s">
        <v>281</v>
      </c>
      <c r="B632" s="31" t="s">
        <v>32</v>
      </c>
      <c r="C632" s="30" t="s">
        <v>33</v>
      </c>
      <c r="D632" s="32">
        <v>2655.61</v>
      </c>
      <c r="E632" s="31">
        <v>0.0</v>
      </c>
      <c r="F632" s="33"/>
      <c r="G632" s="34">
        <v>2656.0</v>
      </c>
      <c r="H632" s="30">
        <v>0.0</v>
      </c>
      <c r="I632" s="38"/>
      <c r="J632" s="28"/>
      <c r="K632" s="33"/>
      <c r="L632" s="35"/>
      <c r="M632" s="36"/>
      <c r="N632" s="37"/>
      <c r="O632" s="28"/>
      <c r="P632" s="37"/>
    </row>
    <row r="633" ht="15.75" customHeight="1">
      <c r="A633" s="28" t="s">
        <v>281</v>
      </c>
      <c r="B633" s="31" t="s">
        <v>42</v>
      </c>
      <c r="C633" s="30" t="s">
        <v>43</v>
      </c>
      <c r="D633" s="32">
        <v>6865.73</v>
      </c>
      <c r="E633" s="31">
        <v>0.0</v>
      </c>
      <c r="F633" s="33"/>
      <c r="G633" s="34">
        <v>6866.0</v>
      </c>
      <c r="H633" s="30">
        <v>0.0</v>
      </c>
      <c r="I633" s="38"/>
      <c r="J633" s="28"/>
      <c r="K633" s="33"/>
      <c r="L633" s="35"/>
      <c r="M633" s="36"/>
      <c r="N633" s="37"/>
      <c r="O633" s="28"/>
      <c r="P633" s="37"/>
    </row>
    <row r="634" ht="15.75" customHeight="1">
      <c r="A634" s="28" t="s">
        <v>283</v>
      </c>
      <c r="B634" s="31" t="s">
        <v>20</v>
      </c>
      <c r="C634" s="30" t="s">
        <v>21</v>
      </c>
      <c r="D634" s="32">
        <v>1.3916329181E8</v>
      </c>
      <c r="E634" s="31">
        <v>0.0</v>
      </c>
      <c r="F634" s="33">
        <v>1.39163292E8</v>
      </c>
      <c r="G634" s="34"/>
      <c r="H634" s="30">
        <v>1.39163292E8</v>
      </c>
      <c r="I634" s="38">
        <v>8.90985703E8</v>
      </c>
      <c r="J634" s="28" t="str">
        <f>VLOOKUP(I634,'[2]IPS CTA BANCARIA (2)'!$B$2:$H$170,2,0)</f>
        <v>#REF!</v>
      </c>
      <c r="K634" s="33">
        <v>1.39163292E8</v>
      </c>
      <c r="L634" s="35" t="str">
        <f>VLOOKUP(I634,'[2]IPS CTA BANCARIA (2)'!$B$2:$H$170,4,0)</f>
        <v>#REF!</v>
      </c>
      <c r="M634" s="36" t="str">
        <f>VLOOKUP(I634,'[2]IPS CTA BANCARIA (2)'!$B$2:$H$170,5,0)</f>
        <v>#REF!</v>
      </c>
      <c r="N634" s="37" t="s">
        <v>663</v>
      </c>
      <c r="O634" s="28" t="s">
        <v>664</v>
      </c>
      <c r="P634" s="37">
        <v>41969.0</v>
      </c>
    </row>
    <row r="635" ht="15.75" customHeight="1">
      <c r="A635" s="28" t="s">
        <v>283</v>
      </c>
      <c r="B635" s="31" t="s">
        <v>46</v>
      </c>
      <c r="C635" s="30" t="s">
        <v>47</v>
      </c>
      <c r="D635" s="32">
        <v>5.184069963E7</v>
      </c>
      <c r="E635" s="31">
        <v>0.0</v>
      </c>
      <c r="F635" s="33">
        <v>5.18407E7</v>
      </c>
      <c r="G635" s="34"/>
      <c r="H635" s="30">
        <v>5.18407E7</v>
      </c>
      <c r="I635" s="38"/>
      <c r="J635" s="28"/>
      <c r="K635" s="33"/>
      <c r="L635" s="35"/>
      <c r="M635" s="36"/>
      <c r="N635" s="37"/>
      <c r="O635" s="28"/>
      <c r="P635" s="37"/>
    </row>
    <row r="636" ht="15.75" customHeight="1">
      <c r="A636" s="28" t="s">
        <v>283</v>
      </c>
      <c r="B636" s="31" t="s">
        <v>284</v>
      </c>
      <c r="C636" s="30" t="s">
        <v>285</v>
      </c>
      <c r="D636" s="32">
        <v>0.0</v>
      </c>
      <c r="E636" s="31">
        <v>0.0</v>
      </c>
      <c r="F636" s="33">
        <v>0.0</v>
      </c>
      <c r="G636" s="34"/>
      <c r="H636" s="30">
        <v>0.0</v>
      </c>
      <c r="I636" s="38"/>
      <c r="J636" s="28"/>
      <c r="K636" s="33"/>
      <c r="L636" s="35"/>
      <c r="M636" s="36"/>
      <c r="N636" s="37"/>
      <c r="O636" s="28"/>
      <c r="P636" s="37"/>
    </row>
    <row r="637" ht="15.75" customHeight="1">
      <c r="A637" s="28" t="s">
        <v>283</v>
      </c>
      <c r="B637" s="31" t="s">
        <v>74</v>
      </c>
      <c r="C637" s="30" t="s">
        <v>75</v>
      </c>
      <c r="D637" s="32">
        <v>5293478.72</v>
      </c>
      <c r="E637" s="31">
        <v>0.0</v>
      </c>
      <c r="F637" s="33">
        <v>5293479.0</v>
      </c>
      <c r="G637" s="34"/>
      <c r="H637" s="30">
        <v>5293479.0</v>
      </c>
      <c r="I637" s="38">
        <v>8.90900518E8</v>
      </c>
      <c r="J637" s="28" t="str">
        <f>VLOOKUP(I637,'[2]IPS CTA BANCARIA (2)'!$B$2:$H$170,2,0)</f>
        <v>#REF!</v>
      </c>
      <c r="K637" s="33">
        <v>5293479.0</v>
      </c>
      <c r="L637" s="35" t="str">
        <f>VLOOKUP(I637,'[2]IPS CTA BANCARIA (2)'!$B$2:$H$170,4,0)</f>
        <v>#REF!</v>
      </c>
      <c r="M637" s="36" t="str">
        <f>VLOOKUP(I637,'[2]IPS CTA BANCARIA (2)'!$B$2:$H$170,5,0)</f>
        <v>#REF!</v>
      </c>
      <c r="N637" s="37" t="s">
        <v>665</v>
      </c>
      <c r="O637" s="28" t="s">
        <v>666</v>
      </c>
      <c r="P637" s="37">
        <v>41969.0</v>
      </c>
    </row>
    <row r="638" ht="15.75" customHeight="1">
      <c r="A638" s="28" t="s">
        <v>283</v>
      </c>
      <c r="B638" s="31" t="s">
        <v>30</v>
      </c>
      <c r="C638" s="30" t="s">
        <v>31</v>
      </c>
      <c r="D638" s="32">
        <v>9075.55</v>
      </c>
      <c r="E638" s="31">
        <v>0.0</v>
      </c>
      <c r="F638" s="33"/>
      <c r="G638" s="34">
        <v>9076.0</v>
      </c>
      <c r="H638" s="30">
        <v>0.0</v>
      </c>
      <c r="I638" s="38"/>
      <c r="J638" s="28"/>
      <c r="K638" s="33"/>
      <c r="L638" s="35"/>
      <c r="M638" s="36"/>
      <c r="N638" s="37"/>
      <c r="O638" s="28"/>
      <c r="P638" s="37"/>
    </row>
    <row r="639" ht="15.75" customHeight="1">
      <c r="A639" s="28" t="s">
        <v>283</v>
      </c>
      <c r="B639" s="31" t="s">
        <v>32</v>
      </c>
      <c r="C639" s="30" t="s">
        <v>33</v>
      </c>
      <c r="D639" s="32">
        <v>695753.1</v>
      </c>
      <c r="E639" s="31">
        <v>0.0</v>
      </c>
      <c r="F639" s="33">
        <v>695753.0</v>
      </c>
      <c r="G639" s="34"/>
      <c r="H639" s="30">
        <v>695753.0</v>
      </c>
      <c r="I639" s="38"/>
      <c r="J639" s="28"/>
      <c r="K639" s="33"/>
      <c r="L639" s="35"/>
      <c r="M639" s="36"/>
      <c r="N639" s="37"/>
      <c r="O639" s="28"/>
      <c r="P639" s="37"/>
    </row>
    <row r="640" ht="15.75" customHeight="1">
      <c r="A640" s="28" t="s">
        <v>283</v>
      </c>
      <c r="B640" s="31" t="s">
        <v>34</v>
      </c>
      <c r="C640" s="30" t="s">
        <v>35</v>
      </c>
      <c r="D640" s="32">
        <v>893409.77</v>
      </c>
      <c r="E640" s="31">
        <v>0.0</v>
      </c>
      <c r="F640" s="33">
        <v>893410.0</v>
      </c>
      <c r="G640" s="34"/>
      <c r="H640" s="30">
        <v>893410.0</v>
      </c>
      <c r="I640" s="38"/>
      <c r="J640" s="28"/>
      <c r="K640" s="33"/>
      <c r="L640" s="35"/>
      <c r="M640" s="36"/>
      <c r="N640" s="37"/>
      <c r="O640" s="28"/>
      <c r="P640" s="37"/>
    </row>
    <row r="641" ht="15.75" customHeight="1">
      <c r="A641" s="28" t="s">
        <v>283</v>
      </c>
      <c r="B641" s="31" t="s">
        <v>42</v>
      </c>
      <c r="C641" s="30" t="s">
        <v>43</v>
      </c>
      <c r="D641" s="32">
        <v>352986.75</v>
      </c>
      <c r="E641" s="31">
        <v>0.0</v>
      </c>
      <c r="F641" s="33">
        <v>352987.0</v>
      </c>
      <c r="G641" s="34"/>
      <c r="H641" s="30">
        <v>352987.0</v>
      </c>
      <c r="I641" s="38"/>
      <c r="J641" s="28"/>
      <c r="K641" s="33"/>
      <c r="L641" s="35"/>
      <c r="M641" s="36"/>
      <c r="N641" s="37"/>
      <c r="O641" s="28"/>
      <c r="P641" s="37"/>
    </row>
    <row r="642" ht="15.75" customHeight="1">
      <c r="A642" s="28" t="s">
        <v>283</v>
      </c>
      <c r="B642" s="31" t="s">
        <v>76</v>
      </c>
      <c r="C642" s="30" t="s">
        <v>77</v>
      </c>
      <c r="D642" s="32">
        <v>1.9568819567E8</v>
      </c>
      <c r="E642" s="31">
        <v>0.0</v>
      </c>
      <c r="F642" s="33">
        <v>1.95688196E8</v>
      </c>
      <c r="G642" s="34"/>
      <c r="H642" s="30">
        <v>1.95688196E8</v>
      </c>
      <c r="I642" s="38">
        <v>8.90981137E8</v>
      </c>
      <c r="J642" s="28" t="str">
        <f t="shared" ref="J642:J648" si="142">VLOOKUP(I642,'[2]IPS CTA BANCARIA (2)'!$B$2:$H$170,2,0)</f>
        <v>#REF!</v>
      </c>
      <c r="K642" s="33">
        <v>9.1227881E7</v>
      </c>
      <c r="L642" s="35" t="str">
        <f t="shared" ref="L642:L648" si="143">VLOOKUP(I642,'[2]IPS CTA BANCARIA (2)'!$B$2:$H$170,4,0)</f>
        <v>#REF!</v>
      </c>
      <c r="M642" s="36" t="str">
        <f t="shared" ref="M642:M648" si="144">VLOOKUP(I642,'[2]IPS CTA BANCARIA (2)'!$B$2:$H$170,5,0)</f>
        <v>#REF!</v>
      </c>
      <c r="N642" s="39">
        <v>2.01400066392E11</v>
      </c>
      <c r="O642" s="28" t="s">
        <v>667</v>
      </c>
      <c r="P642" s="37">
        <v>41976.0</v>
      </c>
    </row>
    <row r="643" ht="15.75" customHeight="1">
      <c r="A643" s="28" t="s">
        <v>283</v>
      </c>
      <c r="B643" s="31" t="s">
        <v>76</v>
      </c>
      <c r="C643" s="30" t="s">
        <v>77</v>
      </c>
      <c r="D643" s="32"/>
      <c r="E643" s="31"/>
      <c r="F643" s="33"/>
      <c r="G643" s="34"/>
      <c r="H643" s="30"/>
      <c r="I643" s="38">
        <v>8.90981137E8</v>
      </c>
      <c r="J643" s="28" t="str">
        <f t="shared" si="142"/>
        <v>#REF!</v>
      </c>
      <c r="K643" s="33">
        <v>4.0E7</v>
      </c>
      <c r="L643" s="35" t="str">
        <f t="shared" si="143"/>
        <v>#REF!</v>
      </c>
      <c r="M643" s="36" t="str">
        <f t="shared" si="144"/>
        <v>#REF!</v>
      </c>
      <c r="N643" s="39">
        <v>2.01400066395E11</v>
      </c>
      <c r="O643" s="28" t="s">
        <v>668</v>
      </c>
      <c r="P643" s="37">
        <v>41976.0</v>
      </c>
    </row>
    <row r="644" ht="15.75" customHeight="1">
      <c r="A644" s="28" t="s">
        <v>283</v>
      </c>
      <c r="B644" s="31" t="s">
        <v>76</v>
      </c>
      <c r="C644" s="30" t="s">
        <v>77</v>
      </c>
      <c r="D644" s="32"/>
      <c r="E644" s="31"/>
      <c r="F644" s="33"/>
      <c r="G644" s="34"/>
      <c r="H644" s="30"/>
      <c r="I644" s="38">
        <v>8.41000236E8</v>
      </c>
      <c r="J644" s="28" t="str">
        <f t="shared" si="142"/>
        <v>#REF!</v>
      </c>
      <c r="K644" s="33">
        <v>2.0298782E7</v>
      </c>
      <c r="L644" s="35" t="str">
        <f t="shared" si="143"/>
        <v>#REF!</v>
      </c>
      <c r="M644" s="36" t="str">
        <f t="shared" si="144"/>
        <v>#REF!</v>
      </c>
      <c r="N644" s="39">
        <v>2.01400066397E11</v>
      </c>
      <c r="O644" s="28" t="s">
        <v>669</v>
      </c>
      <c r="P644" s="37">
        <v>41976.0</v>
      </c>
    </row>
    <row r="645" ht="15.75" customHeight="1">
      <c r="A645" s="28" t="s">
        <v>283</v>
      </c>
      <c r="B645" s="31" t="s">
        <v>76</v>
      </c>
      <c r="C645" s="30" t="s">
        <v>77</v>
      </c>
      <c r="D645" s="32"/>
      <c r="E645" s="31"/>
      <c r="F645" s="33"/>
      <c r="G645" s="34"/>
      <c r="H645" s="30"/>
      <c r="I645" s="38">
        <v>9.00509957E8</v>
      </c>
      <c r="J645" s="28" t="str">
        <f t="shared" si="142"/>
        <v>#REF!</v>
      </c>
      <c r="K645" s="33">
        <v>1764562.0</v>
      </c>
      <c r="L645" s="35" t="str">
        <f t="shared" si="143"/>
        <v>#REF!</v>
      </c>
      <c r="M645" s="36" t="str">
        <f t="shared" si="144"/>
        <v>#REF!</v>
      </c>
      <c r="N645" s="39">
        <v>2.014000664E11</v>
      </c>
      <c r="O645" s="28" t="s">
        <v>670</v>
      </c>
      <c r="P645" s="37">
        <v>41976.0</v>
      </c>
    </row>
    <row r="646" ht="15.75" customHeight="1">
      <c r="A646" s="28" t="s">
        <v>283</v>
      </c>
      <c r="B646" s="31" t="s">
        <v>76</v>
      </c>
      <c r="C646" s="30" t="s">
        <v>77</v>
      </c>
      <c r="D646" s="32"/>
      <c r="E646" s="31"/>
      <c r="F646" s="33"/>
      <c r="G646" s="34"/>
      <c r="H646" s="30"/>
      <c r="I646" s="38">
        <v>8.41000236E8</v>
      </c>
      <c r="J646" s="28" t="str">
        <f t="shared" si="142"/>
        <v>#REF!</v>
      </c>
      <c r="K646" s="33">
        <v>2346868.0</v>
      </c>
      <c r="L646" s="35" t="str">
        <f t="shared" si="143"/>
        <v>#REF!</v>
      </c>
      <c r="M646" s="36" t="str">
        <f t="shared" si="144"/>
        <v>#REF!</v>
      </c>
      <c r="N646" s="39">
        <v>2.01400066401E11</v>
      </c>
      <c r="O646" s="28" t="s">
        <v>671</v>
      </c>
      <c r="P646" s="37">
        <v>41976.0</v>
      </c>
    </row>
    <row r="647" ht="15.75" customHeight="1">
      <c r="A647" s="28" t="s">
        <v>283</v>
      </c>
      <c r="B647" s="31" t="s">
        <v>76</v>
      </c>
      <c r="C647" s="30" t="s">
        <v>77</v>
      </c>
      <c r="D647" s="32"/>
      <c r="E647" s="31"/>
      <c r="F647" s="33"/>
      <c r="G647" s="34"/>
      <c r="H647" s="30"/>
      <c r="I647" s="38">
        <v>8.9098243E8</v>
      </c>
      <c r="J647" s="28" t="str">
        <f t="shared" si="142"/>
        <v>#REF!</v>
      </c>
      <c r="K647" s="33">
        <v>4701318.0</v>
      </c>
      <c r="L647" s="35" t="str">
        <f t="shared" si="143"/>
        <v>#REF!</v>
      </c>
      <c r="M647" s="36" t="str">
        <f t="shared" si="144"/>
        <v>#REF!</v>
      </c>
      <c r="N647" s="39">
        <v>2.01400066404E11</v>
      </c>
      <c r="O647" s="28" t="s">
        <v>672</v>
      </c>
      <c r="P647" s="37">
        <v>41976.0</v>
      </c>
    </row>
    <row r="648" ht="15.75" customHeight="1">
      <c r="A648" s="28" t="s">
        <v>283</v>
      </c>
      <c r="B648" s="31" t="s">
        <v>76</v>
      </c>
      <c r="C648" s="30" t="s">
        <v>77</v>
      </c>
      <c r="D648" s="32"/>
      <c r="E648" s="31"/>
      <c r="F648" s="33"/>
      <c r="G648" s="34"/>
      <c r="H648" s="30"/>
      <c r="I648" s="38">
        <v>8.00138311E8</v>
      </c>
      <c r="J648" s="28" t="str">
        <f t="shared" si="142"/>
        <v>#REF!</v>
      </c>
      <c r="K648" s="33">
        <v>3.5348784E7</v>
      </c>
      <c r="L648" s="35" t="str">
        <f t="shared" si="143"/>
        <v>#REF!</v>
      </c>
      <c r="M648" s="36" t="str">
        <f t="shared" si="144"/>
        <v>#REF!</v>
      </c>
      <c r="N648" s="39">
        <v>2.01400066428E11</v>
      </c>
      <c r="O648" s="28" t="s">
        <v>673</v>
      </c>
      <c r="P648" s="37">
        <v>41976.0</v>
      </c>
    </row>
    <row r="649" ht="15.75" customHeight="1">
      <c r="A649" s="28" t="s">
        <v>287</v>
      </c>
      <c r="B649" s="31" t="s">
        <v>46</v>
      </c>
      <c r="C649" s="30" t="s">
        <v>47</v>
      </c>
      <c r="D649" s="32">
        <v>1113015.58</v>
      </c>
      <c r="E649" s="31">
        <v>0.0</v>
      </c>
      <c r="F649" s="33">
        <v>1113016.0</v>
      </c>
      <c r="G649" s="34"/>
      <c r="H649" s="30">
        <v>1113016.0</v>
      </c>
      <c r="I649" s="38"/>
      <c r="J649" s="28"/>
      <c r="K649" s="33"/>
      <c r="L649" s="35"/>
      <c r="M649" s="36"/>
      <c r="N649" s="37"/>
      <c r="O649" s="28"/>
      <c r="P649" s="37"/>
    </row>
    <row r="650" ht="15.75" customHeight="1">
      <c r="A650" s="28" t="s">
        <v>287</v>
      </c>
      <c r="B650" s="31" t="s">
        <v>74</v>
      </c>
      <c r="C650" s="30" t="s">
        <v>75</v>
      </c>
      <c r="D650" s="32">
        <v>1299725.44</v>
      </c>
      <c r="E650" s="31">
        <v>0.0</v>
      </c>
      <c r="F650" s="33">
        <v>1299725.0</v>
      </c>
      <c r="G650" s="34"/>
      <c r="H650" s="30">
        <v>1299725.0</v>
      </c>
      <c r="I650" s="38">
        <v>8.90900518E8</v>
      </c>
      <c r="J650" s="28" t="str">
        <f>VLOOKUP(I650,'[2]IPS CTA BANCARIA (2)'!$B$2:$H$170,2,0)</f>
        <v>#REF!</v>
      </c>
      <c r="K650" s="33">
        <v>1299725.0</v>
      </c>
      <c r="L650" s="35" t="str">
        <f>VLOOKUP(I650,'[2]IPS CTA BANCARIA (2)'!$B$2:$H$170,4,0)</f>
        <v>#REF!</v>
      </c>
      <c r="M650" s="36" t="str">
        <f>VLOOKUP(I650,'[2]IPS CTA BANCARIA (2)'!$B$2:$H$170,5,0)</f>
        <v>#REF!</v>
      </c>
      <c r="N650" s="37" t="s">
        <v>674</v>
      </c>
      <c r="O650" s="28" t="s">
        <v>675</v>
      </c>
      <c r="P650" s="37">
        <v>41969.0</v>
      </c>
    </row>
    <row r="651" ht="15.75" customHeight="1">
      <c r="A651" s="28" t="s">
        <v>287</v>
      </c>
      <c r="B651" s="31" t="s">
        <v>32</v>
      </c>
      <c r="C651" s="30" t="s">
        <v>33</v>
      </c>
      <c r="D651" s="32">
        <v>201733.47</v>
      </c>
      <c r="E651" s="31">
        <v>0.0</v>
      </c>
      <c r="F651" s="33">
        <v>201733.0</v>
      </c>
      <c r="G651" s="34"/>
      <c r="H651" s="30">
        <v>201733.0</v>
      </c>
      <c r="I651" s="38"/>
      <c r="J651" s="28"/>
      <c r="K651" s="33"/>
      <c r="L651" s="35"/>
      <c r="M651" s="36"/>
      <c r="N651" s="37"/>
      <c r="O651" s="28"/>
      <c r="P651" s="37"/>
    </row>
    <row r="652" ht="15.75" customHeight="1">
      <c r="A652" s="28" t="s">
        <v>287</v>
      </c>
      <c r="B652" s="31" t="s">
        <v>42</v>
      </c>
      <c r="C652" s="30" t="s">
        <v>43</v>
      </c>
      <c r="D652" s="32">
        <v>0.0</v>
      </c>
      <c r="E652" s="31">
        <v>0.0</v>
      </c>
      <c r="F652" s="33">
        <v>0.0</v>
      </c>
      <c r="G652" s="34"/>
      <c r="H652" s="30">
        <v>0.0</v>
      </c>
      <c r="I652" s="38"/>
      <c r="J652" s="28"/>
      <c r="K652" s="33"/>
      <c r="L652" s="35"/>
      <c r="M652" s="36"/>
      <c r="N652" s="37"/>
      <c r="O652" s="28"/>
      <c r="P652" s="37"/>
    </row>
    <row r="653" ht="15.75" customHeight="1">
      <c r="A653" s="28" t="s">
        <v>287</v>
      </c>
      <c r="B653" s="31" t="s">
        <v>48</v>
      </c>
      <c r="C653" s="30" t="s">
        <v>49</v>
      </c>
      <c r="D653" s="32">
        <v>2.474905751E7</v>
      </c>
      <c r="E653" s="31">
        <v>0.0</v>
      </c>
      <c r="F653" s="33">
        <v>2.4749058E7</v>
      </c>
      <c r="G653" s="34"/>
      <c r="H653" s="30">
        <v>2.4749058E7</v>
      </c>
      <c r="I653" s="38">
        <v>8.00065395E8</v>
      </c>
      <c r="J653" s="28" t="str">
        <f>VLOOKUP(I653,'[2]IPS CTA BANCARIA (2)'!$B$2:$H$170,2,0)</f>
        <v>#REF!</v>
      </c>
      <c r="K653" s="33">
        <v>2.2718033E7</v>
      </c>
      <c r="L653" s="35" t="str">
        <f>VLOOKUP(I653,'[2]IPS CTA BANCARIA (2)'!$B$2:$H$170,4,0)</f>
        <v>#REF!</v>
      </c>
      <c r="M653" s="36" t="str">
        <f>VLOOKUP(I653,'[2]IPS CTA BANCARIA (2)'!$B$2:$H$170,5,0)</f>
        <v>#REF!</v>
      </c>
      <c r="N653" s="37" t="s">
        <v>676</v>
      </c>
      <c r="O653" s="28" t="s">
        <v>677</v>
      </c>
      <c r="P653" s="37">
        <v>41969.0</v>
      </c>
    </row>
    <row r="654" ht="15.75" customHeight="1">
      <c r="A654" s="28" t="s">
        <v>287</v>
      </c>
      <c r="B654" s="31" t="s">
        <v>82</v>
      </c>
      <c r="C654" s="30" t="s">
        <v>83</v>
      </c>
      <c r="D654" s="32">
        <v>0.0</v>
      </c>
      <c r="E654" s="31">
        <v>0.0</v>
      </c>
      <c r="F654" s="33">
        <v>0.0</v>
      </c>
      <c r="G654" s="34"/>
      <c r="H654" s="30">
        <v>0.0</v>
      </c>
      <c r="I654" s="38"/>
      <c r="J654" s="28"/>
      <c r="K654" s="33"/>
      <c r="L654" s="35"/>
      <c r="M654" s="36"/>
      <c r="N654" s="37"/>
      <c r="O654" s="28"/>
      <c r="P654" s="37"/>
    </row>
    <row r="655" ht="15.75" customHeight="1">
      <c r="A655" s="28" t="s">
        <v>289</v>
      </c>
      <c r="B655" s="31" t="s">
        <v>20</v>
      </c>
      <c r="C655" s="30" t="s">
        <v>21</v>
      </c>
      <c r="D655" s="32">
        <v>1.2076500192E8</v>
      </c>
      <c r="E655" s="31">
        <v>0.0</v>
      </c>
      <c r="F655" s="33">
        <v>1.20765002E8</v>
      </c>
      <c r="G655" s="34"/>
      <c r="H655" s="30">
        <v>1.20765002E8</v>
      </c>
      <c r="I655" s="38">
        <v>8.90905166E8</v>
      </c>
      <c r="J655" s="28" t="str">
        <f>VLOOKUP(I655,'[2]IPS CTA BANCARIA (2)'!$B$2:$H$170,2,0)</f>
        <v>#REF!</v>
      </c>
      <c r="K655" s="33">
        <v>1.20765002E8</v>
      </c>
      <c r="L655" s="35" t="str">
        <f>VLOOKUP(I655,'[2]IPS CTA BANCARIA (2)'!$B$2:$H$170,4,0)</f>
        <v>#REF!</v>
      </c>
      <c r="M655" s="36" t="str">
        <f>VLOOKUP(I655,'[2]IPS CTA BANCARIA (2)'!$B$2:$H$170,5,0)</f>
        <v>#REF!</v>
      </c>
      <c r="N655" s="37" t="s">
        <v>678</v>
      </c>
      <c r="O655" s="28" t="s">
        <v>679</v>
      </c>
      <c r="P655" s="37">
        <v>41969.0</v>
      </c>
    </row>
    <row r="656" ht="15.75" customHeight="1">
      <c r="A656" s="28" t="s">
        <v>289</v>
      </c>
      <c r="B656" s="31" t="s">
        <v>46</v>
      </c>
      <c r="C656" s="30" t="s">
        <v>47</v>
      </c>
      <c r="D656" s="32">
        <v>3.038418646E7</v>
      </c>
      <c r="E656" s="31">
        <v>0.0</v>
      </c>
      <c r="F656" s="33">
        <v>3.0384186E7</v>
      </c>
      <c r="G656" s="34"/>
      <c r="H656" s="30">
        <v>3.0384186E7</v>
      </c>
      <c r="I656" s="38"/>
      <c r="J656" s="28"/>
      <c r="K656" s="33"/>
      <c r="L656" s="35"/>
      <c r="M656" s="36"/>
      <c r="N656" s="37"/>
      <c r="O656" s="28"/>
      <c r="P656" s="37"/>
    </row>
    <row r="657" ht="15.75" customHeight="1">
      <c r="A657" s="28" t="s">
        <v>289</v>
      </c>
      <c r="B657" s="31" t="s">
        <v>32</v>
      </c>
      <c r="C657" s="30" t="s">
        <v>33</v>
      </c>
      <c r="D657" s="32">
        <v>134198.82</v>
      </c>
      <c r="E657" s="31">
        <v>0.0</v>
      </c>
      <c r="F657" s="33">
        <v>134199.0</v>
      </c>
      <c r="G657" s="34"/>
      <c r="H657" s="30">
        <v>134199.0</v>
      </c>
      <c r="I657" s="38"/>
      <c r="J657" s="28"/>
      <c r="K657" s="33"/>
      <c r="L657" s="35"/>
      <c r="M657" s="36"/>
      <c r="N657" s="37"/>
      <c r="O657" s="28"/>
      <c r="P657" s="37"/>
    </row>
    <row r="658" ht="15.75" customHeight="1">
      <c r="A658" s="28" t="s">
        <v>289</v>
      </c>
      <c r="B658" s="31" t="s">
        <v>34</v>
      </c>
      <c r="C658" s="30" t="s">
        <v>35</v>
      </c>
      <c r="D658" s="32">
        <v>85384.58</v>
      </c>
      <c r="E658" s="31">
        <v>0.0</v>
      </c>
      <c r="F658" s="33"/>
      <c r="G658" s="34">
        <v>85385.0</v>
      </c>
      <c r="H658" s="30">
        <v>0.0</v>
      </c>
      <c r="I658" s="38"/>
      <c r="J658" s="28"/>
      <c r="K658" s="33"/>
      <c r="L658" s="35"/>
      <c r="M658" s="36"/>
      <c r="N658" s="37"/>
      <c r="O658" s="28"/>
      <c r="P658" s="37"/>
    </row>
    <row r="659" ht="15.75" customHeight="1">
      <c r="A659" s="28" t="s">
        <v>289</v>
      </c>
      <c r="B659" s="31" t="s">
        <v>42</v>
      </c>
      <c r="C659" s="30" t="s">
        <v>43</v>
      </c>
      <c r="D659" s="32">
        <v>101064.22</v>
      </c>
      <c r="E659" s="31">
        <v>0.0</v>
      </c>
      <c r="F659" s="33">
        <v>101064.0</v>
      </c>
      <c r="G659" s="34"/>
      <c r="H659" s="30">
        <v>101064.0</v>
      </c>
      <c r="I659" s="38"/>
      <c r="J659" s="28"/>
      <c r="K659" s="33"/>
      <c r="L659" s="35"/>
      <c r="M659" s="36"/>
      <c r="N659" s="37"/>
      <c r="O659" s="28"/>
      <c r="P659" s="37"/>
    </row>
    <row r="660" ht="15.75" customHeight="1">
      <c r="A660" s="28" t="s">
        <v>291</v>
      </c>
      <c r="B660" s="31" t="s">
        <v>46</v>
      </c>
      <c r="C660" s="30" t="s">
        <v>47</v>
      </c>
      <c r="D660" s="32">
        <v>1.023327795E7</v>
      </c>
      <c r="E660" s="31">
        <v>0.0</v>
      </c>
      <c r="F660" s="33">
        <v>1.0233278E7</v>
      </c>
      <c r="G660" s="34"/>
      <c r="H660" s="30">
        <v>1.0233278E7</v>
      </c>
      <c r="I660" s="38"/>
      <c r="J660" s="28"/>
      <c r="K660" s="33"/>
      <c r="L660" s="35"/>
      <c r="M660" s="36"/>
      <c r="N660" s="37"/>
      <c r="O660" s="28"/>
      <c r="P660" s="37"/>
    </row>
    <row r="661" ht="15.75" customHeight="1">
      <c r="A661" s="28" t="s">
        <v>291</v>
      </c>
      <c r="B661" s="31" t="s">
        <v>32</v>
      </c>
      <c r="C661" s="30" t="s">
        <v>33</v>
      </c>
      <c r="D661" s="32">
        <v>476166.89</v>
      </c>
      <c r="E661" s="31">
        <v>0.0</v>
      </c>
      <c r="F661" s="33">
        <v>476167.0</v>
      </c>
      <c r="G661" s="34"/>
      <c r="H661" s="30">
        <v>476167.0</v>
      </c>
      <c r="I661" s="38"/>
      <c r="J661" s="28"/>
      <c r="K661" s="33"/>
      <c r="L661" s="35"/>
      <c r="M661" s="36"/>
      <c r="N661" s="37"/>
      <c r="O661" s="28"/>
      <c r="P661" s="37"/>
    </row>
    <row r="662" ht="15.75" customHeight="1">
      <c r="A662" s="28" t="s">
        <v>291</v>
      </c>
      <c r="B662" s="31" t="s">
        <v>42</v>
      </c>
      <c r="C662" s="30" t="s">
        <v>43</v>
      </c>
      <c r="D662" s="32">
        <v>92166.21</v>
      </c>
      <c r="E662" s="31">
        <v>0.0</v>
      </c>
      <c r="F662" s="33"/>
      <c r="G662" s="34">
        <v>92166.0</v>
      </c>
      <c r="H662" s="30">
        <v>0.0</v>
      </c>
      <c r="I662" s="38"/>
      <c r="J662" s="28"/>
      <c r="K662" s="33"/>
      <c r="L662" s="35"/>
      <c r="M662" s="36"/>
      <c r="N662" s="37"/>
      <c r="O662" s="28"/>
      <c r="P662" s="37"/>
    </row>
    <row r="663" ht="15.75" customHeight="1">
      <c r="A663" s="28" t="s">
        <v>291</v>
      </c>
      <c r="B663" s="31" t="s">
        <v>76</v>
      </c>
      <c r="C663" s="30" t="s">
        <v>77</v>
      </c>
      <c r="D663" s="32">
        <v>1527108.38</v>
      </c>
      <c r="E663" s="31">
        <v>0.0</v>
      </c>
      <c r="F663" s="33">
        <v>1527108.0</v>
      </c>
      <c r="G663" s="34"/>
      <c r="H663" s="30">
        <v>1527108.0</v>
      </c>
      <c r="I663" s="38">
        <v>8.41000236E8</v>
      </c>
      <c r="J663" s="28" t="str">
        <f t="shared" ref="J663:J665" si="145">VLOOKUP(I663,'[2]IPS CTA BANCARIA (2)'!$B$2:$H$170,2,0)</f>
        <v>#REF!</v>
      </c>
      <c r="K663" s="33">
        <v>1527108.0</v>
      </c>
      <c r="L663" s="35" t="str">
        <f t="shared" ref="L663:L665" si="146">VLOOKUP(I663,'[2]IPS CTA BANCARIA (2)'!$B$2:$H$170,4,0)</f>
        <v>#REF!</v>
      </c>
      <c r="M663" s="36" t="str">
        <f t="shared" ref="M663:M665" si="147">VLOOKUP(I663,'[2]IPS CTA BANCARIA (2)'!$B$2:$H$170,5,0)</f>
        <v>#REF!</v>
      </c>
      <c r="N663" s="39">
        <v>2.01400066422E11</v>
      </c>
      <c r="O663" s="28" t="s">
        <v>680</v>
      </c>
      <c r="P663" s="37">
        <v>41976.0</v>
      </c>
    </row>
    <row r="664" ht="15.75" customHeight="1">
      <c r="A664" s="28" t="s">
        <v>291</v>
      </c>
      <c r="B664" s="31" t="s">
        <v>48</v>
      </c>
      <c r="C664" s="30" t="s">
        <v>49</v>
      </c>
      <c r="D664" s="32">
        <v>1.2107243957E8</v>
      </c>
      <c r="E664" s="31">
        <v>0.0</v>
      </c>
      <c r="F664" s="33">
        <v>1.2107244E8</v>
      </c>
      <c r="G664" s="34"/>
      <c r="H664" s="30">
        <v>1.2107244E8</v>
      </c>
      <c r="I664" s="38">
        <v>8.91982129E8</v>
      </c>
      <c r="J664" s="28" t="str">
        <f t="shared" si="145"/>
        <v>#REF!</v>
      </c>
      <c r="K664" s="33">
        <v>1.2107244E8</v>
      </c>
      <c r="L664" s="35" t="str">
        <f t="shared" si="146"/>
        <v>#REF!</v>
      </c>
      <c r="M664" s="36" t="str">
        <f t="shared" si="147"/>
        <v>#REF!</v>
      </c>
      <c r="N664" s="37" t="s">
        <v>681</v>
      </c>
      <c r="O664" s="28" t="s">
        <v>682</v>
      </c>
      <c r="P664" s="37">
        <v>41969.0</v>
      </c>
    </row>
    <row r="665" ht="15.75" customHeight="1">
      <c r="A665" s="28" t="s">
        <v>293</v>
      </c>
      <c r="B665" s="31" t="s">
        <v>20</v>
      </c>
      <c r="C665" s="30" t="s">
        <v>21</v>
      </c>
      <c r="D665" s="32">
        <v>3519994.26</v>
      </c>
      <c r="E665" s="31">
        <v>0.0</v>
      </c>
      <c r="F665" s="33">
        <v>3519994.0</v>
      </c>
      <c r="G665" s="34"/>
      <c r="H665" s="30">
        <v>3519994.0</v>
      </c>
      <c r="I665" s="38">
        <v>8.90982264E8</v>
      </c>
      <c r="J665" s="28" t="str">
        <f t="shared" si="145"/>
        <v>#REF!</v>
      </c>
      <c r="K665" s="33">
        <v>3519994.0</v>
      </c>
      <c r="L665" s="35" t="str">
        <f t="shared" si="146"/>
        <v>#REF!</v>
      </c>
      <c r="M665" s="36" t="str">
        <f t="shared" si="147"/>
        <v>#REF!</v>
      </c>
      <c r="N665" s="37" t="s">
        <v>683</v>
      </c>
      <c r="O665" s="28" t="s">
        <v>684</v>
      </c>
      <c r="P665" s="37">
        <v>41969.0</v>
      </c>
    </row>
    <row r="666" ht="15.75" customHeight="1">
      <c r="A666" s="28" t="s">
        <v>293</v>
      </c>
      <c r="B666" s="31" t="s">
        <v>46</v>
      </c>
      <c r="C666" s="30" t="s">
        <v>47</v>
      </c>
      <c r="D666" s="32">
        <v>906393.18</v>
      </c>
      <c r="E666" s="31">
        <v>0.0</v>
      </c>
      <c r="F666" s="33">
        <v>906393.0</v>
      </c>
      <c r="G666" s="34"/>
      <c r="H666" s="30">
        <v>906393.0</v>
      </c>
      <c r="I666" s="38"/>
      <c r="J666" s="28"/>
      <c r="K666" s="33"/>
      <c r="L666" s="35"/>
      <c r="M666" s="36"/>
      <c r="N666" s="37"/>
      <c r="O666" s="28"/>
      <c r="P666" s="37"/>
    </row>
    <row r="667" ht="15.75" customHeight="1">
      <c r="A667" s="28" t="s">
        <v>293</v>
      </c>
      <c r="B667" s="31" t="s">
        <v>74</v>
      </c>
      <c r="C667" s="30" t="s">
        <v>75</v>
      </c>
      <c r="D667" s="32">
        <v>238741.18</v>
      </c>
      <c r="E667" s="31">
        <v>0.0</v>
      </c>
      <c r="F667" s="33">
        <v>238741.0</v>
      </c>
      <c r="G667" s="34"/>
      <c r="H667" s="30">
        <v>238741.0</v>
      </c>
      <c r="I667" s="38">
        <v>8.90900518E8</v>
      </c>
      <c r="J667" s="28" t="str">
        <f>VLOOKUP(I667,'[2]IPS CTA BANCARIA (2)'!$B$2:$H$170,2,0)</f>
        <v>#REF!</v>
      </c>
      <c r="K667" s="33">
        <v>238741.0</v>
      </c>
      <c r="L667" s="35" t="str">
        <f>VLOOKUP(I667,'[2]IPS CTA BANCARIA (2)'!$B$2:$H$170,4,0)</f>
        <v>#REF!</v>
      </c>
      <c r="M667" s="36" t="str">
        <f>VLOOKUP(I667,'[2]IPS CTA BANCARIA (2)'!$B$2:$H$170,5,0)</f>
        <v>#REF!</v>
      </c>
      <c r="N667" s="37" t="s">
        <v>685</v>
      </c>
      <c r="O667" s="28" t="s">
        <v>686</v>
      </c>
      <c r="P667" s="37">
        <v>41969.0</v>
      </c>
    </row>
    <row r="668" ht="15.75" customHeight="1">
      <c r="A668" s="28" t="s">
        <v>293</v>
      </c>
      <c r="B668" s="31" t="s">
        <v>22</v>
      </c>
      <c r="C668" s="30" t="s">
        <v>23</v>
      </c>
      <c r="D668" s="32">
        <v>13959.0</v>
      </c>
      <c r="E668" s="31">
        <v>0.0</v>
      </c>
      <c r="F668" s="33"/>
      <c r="G668" s="34">
        <v>13959.0</v>
      </c>
      <c r="H668" s="30">
        <v>0.0</v>
      </c>
      <c r="I668" s="38"/>
      <c r="J668" s="28"/>
      <c r="K668" s="33"/>
      <c r="L668" s="35"/>
      <c r="M668" s="36"/>
      <c r="N668" s="37"/>
      <c r="O668" s="28"/>
      <c r="P668" s="37"/>
    </row>
    <row r="669" ht="15.75" customHeight="1">
      <c r="A669" s="28" t="s">
        <v>293</v>
      </c>
      <c r="B669" s="31" t="s">
        <v>32</v>
      </c>
      <c r="C669" s="30" t="s">
        <v>33</v>
      </c>
      <c r="D669" s="32">
        <v>28198.93</v>
      </c>
      <c r="E669" s="31">
        <v>0.0</v>
      </c>
      <c r="F669" s="33"/>
      <c r="G669" s="34">
        <v>28199.0</v>
      </c>
      <c r="H669" s="30">
        <v>0.0</v>
      </c>
      <c r="I669" s="38"/>
      <c r="J669" s="28"/>
      <c r="K669" s="33"/>
      <c r="L669" s="35"/>
      <c r="M669" s="36"/>
      <c r="N669" s="37"/>
      <c r="O669" s="28"/>
      <c r="P669" s="37"/>
    </row>
    <row r="670" ht="15.75" customHeight="1">
      <c r="A670" s="28" t="s">
        <v>293</v>
      </c>
      <c r="B670" s="31" t="s">
        <v>34</v>
      </c>
      <c r="C670" s="30" t="s">
        <v>35</v>
      </c>
      <c r="D670" s="32">
        <v>1905.87</v>
      </c>
      <c r="E670" s="31">
        <v>0.0</v>
      </c>
      <c r="F670" s="33"/>
      <c r="G670" s="34">
        <v>1906.0</v>
      </c>
      <c r="H670" s="30">
        <v>0.0</v>
      </c>
      <c r="I670" s="38"/>
      <c r="J670" s="28"/>
      <c r="K670" s="33"/>
      <c r="L670" s="35"/>
      <c r="M670" s="36"/>
      <c r="N670" s="37"/>
      <c r="O670" s="28"/>
      <c r="P670" s="37"/>
    </row>
    <row r="671" ht="15.75" customHeight="1">
      <c r="A671" s="28" t="s">
        <v>293</v>
      </c>
      <c r="B671" s="31" t="s">
        <v>42</v>
      </c>
      <c r="C671" s="30" t="s">
        <v>43</v>
      </c>
      <c r="D671" s="32">
        <v>1405.58</v>
      </c>
      <c r="E671" s="31">
        <v>0.0</v>
      </c>
      <c r="F671" s="33"/>
      <c r="G671" s="34">
        <v>1406.0</v>
      </c>
      <c r="H671" s="30">
        <v>0.0</v>
      </c>
      <c r="I671" s="38"/>
      <c r="J671" s="28"/>
      <c r="K671" s="33"/>
      <c r="L671" s="35"/>
      <c r="M671" s="36"/>
      <c r="N671" s="37"/>
      <c r="O671" s="28"/>
      <c r="P671" s="37"/>
    </row>
    <row r="672" ht="15.75" customHeight="1">
      <c r="A672" s="28" t="s">
        <v>295</v>
      </c>
      <c r="B672" s="31" t="s">
        <v>20</v>
      </c>
      <c r="C672" s="30" t="s">
        <v>21</v>
      </c>
      <c r="D672" s="32">
        <v>2.487941357E7</v>
      </c>
      <c r="E672" s="31">
        <v>0.0</v>
      </c>
      <c r="F672" s="33">
        <v>2.4879414E7</v>
      </c>
      <c r="G672" s="34"/>
      <c r="H672" s="30">
        <v>2.4879414E7</v>
      </c>
      <c r="I672" s="38">
        <v>8.90907254E8</v>
      </c>
      <c r="J672" s="28" t="str">
        <f>VLOOKUP(I672,'[2]IPS CTA BANCARIA (2)'!$B$2:$H$170,2,0)</f>
        <v>#REF!</v>
      </c>
      <c r="K672" s="33">
        <v>2.4879414E7</v>
      </c>
      <c r="L672" s="35" t="str">
        <f>VLOOKUP(I672,'[2]IPS CTA BANCARIA (2)'!$B$2:$H$170,4,0)</f>
        <v>#REF!</v>
      </c>
      <c r="M672" s="36" t="str">
        <f>VLOOKUP(I672,'[2]IPS CTA BANCARIA (2)'!$B$2:$H$170,5,0)</f>
        <v>#REF!</v>
      </c>
      <c r="N672" s="37" t="s">
        <v>687</v>
      </c>
      <c r="O672" s="28" t="s">
        <v>688</v>
      </c>
      <c r="P672" s="37">
        <v>41969.0</v>
      </c>
    </row>
    <row r="673" ht="15.75" customHeight="1">
      <c r="A673" s="28" t="s">
        <v>295</v>
      </c>
      <c r="B673" s="31" t="s">
        <v>46</v>
      </c>
      <c r="C673" s="30" t="s">
        <v>47</v>
      </c>
      <c r="D673" s="32">
        <v>5803269.86</v>
      </c>
      <c r="E673" s="31">
        <v>0.0</v>
      </c>
      <c r="F673" s="33">
        <v>5803270.0</v>
      </c>
      <c r="G673" s="34"/>
      <c r="H673" s="30">
        <v>5803270.0</v>
      </c>
      <c r="I673" s="38"/>
      <c r="J673" s="28"/>
      <c r="K673" s="33"/>
      <c r="L673" s="35"/>
      <c r="M673" s="36"/>
      <c r="N673" s="37"/>
      <c r="O673" s="28"/>
      <c r="P673" s="37"/>
    </row>
    <row r="674" ht="15.75" customHeight="1">
      <c r="A674" s="28" t="s">
        <v>295</v>
      </c>
      <c r="B674" s="31" t="s">
        <v>32</v>
      </c>
      <c r="C674" s="30" t="s">
        <v>33</v>
      </c>
      <c r="D674" s="32">
        <v>95264.89</v>
      </c>
      <c r="E674" s="31">
        <v>0.0</v>
      </c>
      <c r="F674" s="33"/>
      <c r="G674" s="34">
        <v>95265.0</v>
      </c>
      <c r="H674" s="30">
        <v>0.0</v>
      </c>
      <c r="I674" s="38"/>
      <c r="J674" s="28"/>
      <c r="K674" s="33"/>
      <c r="L674" s="35"/>
      <c r="M674" s="36"/>
      <c r="N674" s="37"/>
      <c r="O674" s="28"/>
      <c r="P674" s="37"/>
    </row>
    <row r="675" ht="15.75" customHeight="1">
      <c r="A675" s="28" t="s">
        <v>295</v>
      </c>
      <c r="B675" s="31" t="s">
        <v>34</v>
      </c>
      <c r="C675" s="30" t="s">
        <v>35</v>
      </c>
      <c r="D675" s="32">
        <v>25491.74</v>
      </c>
      <c r="E675" s="31">
        <v>0.0</v>
      </c>
      <c r="F675" s="33"/>
      <c r="G675" s="34">
        <v>25492.0</v>
      </c>
      <c r="H675" s="30">
        <v>0.0</v>
      </c>
      <c r="I675" s="38"/>
      <c r="J675" s="28"/>
      <c r="K675" s="33"/>
      <c r="L675" s="35"/>
      <c r="M675" s="36"/>
      <c r="N675" s="37"/>
      <c r="O675" s="28"/>
      <c r="P675" s="37"/>
    </row>
    <row r="676" ht="15.75" customHeight="1">
      <c r="A676" s="28" t="s">
        <v>295</v>
      </c>
      <c r="B676" s="31" t="s">
        <v>42</v>
      </c>
      <c r="C676" s="30" t="s">
        <v>43</v>
      </c>
      <c r="D676" s="32">
        <v>79134.94</v>
      </c>
      <c r="E676" s="31">
        <v>0.0</v>
      </c>
      <c r="F676" s="33"/>
      <c r="G676" s="34">
        <v>79135.0</v>
      </c>
      <c r="H676" s="30">
        <v>0.0</v>
      </c>
      <c r="I676" s="38"/>
      <c r="J676" s="28"/>
      <c r="K676" s="33"/>
      <c r="L676" s="35"/>
      <c r="M676" s="36"/>
      <c r="N676" s="37"/>
      <c r="O676" s="28"/>
      <c r="P676" s="37"/>
    </row>
    <row r="677" ht="15.75" customHeight="1">
      <c r="A677" s="28" t="s">
        <v>297</v>
      </c>
      <c r="B677" s="31" t="s">
        <v>20</v>
      </c>
      <c r="C677" s="30" t="s">
        <v>21</v>
      </c>
      <c r="D677" s="32">
        <v>3.039784752E7</v>
      </c>
      <c r="E677" s="31">
        <v>0.0</v>
      </c>
      <c r="F677" s="33">
        <v>3.0397848E7</v>
      </c>
      <c r="G677" s="34"/>
      <c r="H677" s="30">
        <v>3.0397848E7</v>
      </c>
      <c r="I677" s="38">
        <v>8.90907254E8</v>
      </c>
      <c r="J677" s="28" t="str">
        <f>VLOOKUP(I677,'[2]IPS CTA BANCARIA (2)'!$B$2:$H$170,2,0)</f>
        <v>#REF!</v>
      </c>
      <c r="K677" s="33">
        <v>2.9500925E7</v>
      </c>
      <c r="L677" s="35" t="str">
        <f>VLOOKUP(I677,'[2]IPS CTA BANCARIA (2)'!$B$2:$H$170,4,0)</f>
        <v>#REF!</v>
      </c>
      <c r="M677" s="36" t="str">
        <f>VLOOKUP(I677,'[2]IPS CTA BANCARIA (2)'!$B$2:$H$170,5,0)</f>
        <v>#REF!</v>
      </c>
      <c r="N677" s="37" t="s">
        <v>689</v>
      </c>
      <c r="O677" s="28" t="s">
        <v>690</v>
      </c>
      <c r="P677" s="37">
        <v>41969.0</v>
      </c>
    </row>
    <row r="678" ht="15.75" customHeight="1">
      <c r="A678" s="28" t="s">
        <v>297</v>
      </c>
      <c r="B678" s="31" t="s">
        <v>32</v>
      </c>
      <c r="C678" s="30" t="s">
        <v>33</v>
      </c>
      <c r="D678" s="32">
        <v>228056.17</v>
      </c>
      <c r="E678" s="31">
        <v>0.0</v>
      </c>
      <c r="F678" s="33">
        <v>228056.0</v>
      </c>
      <c r="G678" s="34"/>
      <c r="H678" s="30">
        <v>228056.0</v>
      </c>
      <c r="I678" s="38"/>
      <c r="J678" s="28"/>
      <c r="K678" s="33"/>
      <c r="L678" s="35"/>
      <c r="M678" s="36"/>
      <c r="N678" s="37"/>
      <c r="O678" s="28"/>
      <c r="P678" s="37"/>
    </row>
    <row r="679" ht="15.75" customHeight="1">
      <c r="A679" s="28" t="s">
        <v>297</v>
      </c>
      <c r="B679" s="31" t="s">
        <v>42</v>
      </c>
      <c r="C679" s="30" t="s">
        <v>43</v>
      </c>
      <c r="D679" s="32">
        <v>188287.31</v>
      </c>
      <c r="E679" s="31">
        <v>0.0</v>
      </c>
      <c r="F679" s="33">
        <v>188287.0</v>
      </c>
      <c r="G679" s="34"/>
      <c r="H679" s="30">
        <v>188287.0</v>
      </c>
      <c r="I679" s="38"/>
      <c r="J679" s="28"/>
      <c r="K679" s="33"/>
      <c r="L679" s="35"/>
      <c r="M679" s="36"/>
      <c r="N679" s="37"/>
      <c r="O679" s="28"/>
      <c r="P679" s="37"/>
    </row>
    <row r="680" ht="15.75" customHeight="1">
      <c r="A680" s="28" t="s">
        <v>299</v>
      </c>
      <c r="B680" s="31" t="s">
        <v>20</v>
      </c>
      <c r="C680" s="30" t="s">
        <v>21</v>
      </c>
      <c r="D680" s="32">
        <v>2.83109823E7</v>
      </c>
      <c r="E680" s="31">
        <v>0.0</v>
      </c>
      <c r="F680" s="33">
        <v>2.8310982E7</v>
      </c>
      <c r="G680" s="34"/>
      <c r="H680" s="30">
        <v>2.8310982E7</v>
      </c>
      <c r="I680" s="38">
        <v>8.90907254E8</v>
      </c>
      <c r="J680" s="28" t="str">
        <f t="shared" ref="J680:J681" si="148">VLOOKUP(I680,'[2]IPS CTA BANCARIA (2)'!$B$2:$H$170,2,0)</f>
        <v>#REF!</v>
      </c>
      <c r="K680" s="33">
        <v>2.6799842E7</v>
      </c>
      <c r="L680" s="35" t="str">
        <f t="shared" ref="L680:L681" si="149">VLOOKUP(I680,'[2]IPS CTA BANCARIA (2)'!$B$2:$H$170,4,0)</f>
        <v>#REF!</v>
      </c>
      <c r="M680" s="36" t="str">
        <f t="shared" ref="M680:M681" si="150">VLOOKUP(I680,'[2]IPS CTA BANCARIA (2)'!$B$2:$H$170,5,0)</f>
        <v>#REF!</v>
      </c>
      <c r="N680" s="37" t="s">
        <v>691</v>
      </c>
      <c r="O680" s="28" t="s">
        <v>692</v>
      </c>
      <c r="P680" s="37">
        <v>41969.0</v>
      </c>
    </row>
    <row r="681" ht="15.75" customHeight="1">
      <c r="A681" s="28" t="s">
        <v>299</v>
      </c>
      <c r="B681" s="31" t="s">
        <v>74</v>
      </c>
      <c r="C681" s="30" t="s">
        <v>75</v>
      </c>
      <c r="D681" s="32">
        <v>3424102.19</v>
      </c>
      <c r="E681" s="31">
        <v>0.0</v>
      </c>
      <c r="F681" s="33">
        <v>3424102.0</v>
      </c>
      <c r="G681" s="34"/>
      <c r="H681" s="30">
        <v>3424102.0</v>
      </c>
      <c r="I681" s="38">
        <v>8.90900518E8</v>
      </c>
      <c r="J681" s="28" t="str">
        <f t="shared" si="148"/>
        <v>#REF!</v>
      </c>
      <c r="K681" s="33"/>
      <c r="L681" s="35" t="str">
        <f t="shared" si="149"/>
        <v>#REF!</v>
      </c>
      <c r="M681" s="36" t="str">
        <f t="shared" si="150"/>
        <v>#REF!</v>
      </c>
      <c r="N681" s="37" t="s">
        <v>497</v>
      </c>
      <c r="O681" s="28"/>
      <c r="P681" s="37"/>
    </row>
    <row r="682" ht="15.75" customHeight="1">
      <c r="A682" s="28" t="s">
        <v>299</v>
      </c>
      <c r="B682" s="31" t="s">
        <v>32</v>
      </c>
      <c r="C682" s="30" t="s">
        <v>33</v>
      </c>
      <c r="D682" s="32">
        <v>10833.51</v>
      </c>
      <c r="E682" s="31">
        <v>0.0</v>
      </c>
      <c r="F682" s="33"/>
      <c r="G682" s="34">
        <v>10834.0</v>
      </c>
      <c r="H682" s="30">
        <v>0.0</v>
      </c>
      <c r="I682" s="38"/>
      <c r="J682" s="28"/>
      <c r="K682" s="33"/>
      <c r="L682" s="35"/>
      <c r="M682" s="36"/>
      <c r="N682" s="37"/>
      <c r="O682" s="28"/>
      <c r="P682" s="37"/>
    </row>
    <row r="683" ht="15.75" customHeight="1">
      <c r="A683" s="28" t="s">
        <v>301</v>
      </c>
      <c r="B683" s="31" t="s">
        <v>20</v>
      </c>
      <c r="C683" s="30" t="s">
        <v>21</v>
      </c>
      <c r="D683" s="32">
        <v>1.18355046E7</v>
      </c>
      <c r="E683" s="31">
        <v>0.0</v>
      </c>
      <c r="F683" s="33">
        <v>1.1835505E7</v>
      </c>
      <c r="G683" s="34"/>
      <c r="H683" s="30">
        <v>1.1835505E7</v>
      </c>
      <c r="I683" s="38">
        <v>8.90982264E8</v>
      </c>
      <c r="J683" s="28" t="str">
        <f>VLOOKUP(I683,'[2]IPS CTA BANCARIA (2)'!$B$2:$H$170,2,0)</f>
        <v>#REF!</v>
      </c>
      <c r="K683" s="33">
        <v>1.1835505E7</v>
      </c>
      <c r="L683" s="35" t="str">
        <f>VLOOKUP(I683,'[2]IPS CTA BANCARIA (2)'!$B$2:$H$170,4,0)</f>
        <v>#REF!</v>
      </c>
      <c r="M683" s="36" t="str">
        <f>VLOOKUP(I683,'[2]IPS CTA BANCARIA (2)'!$B$2:$H$170,5,0)</f>
        <v>#REF!</v>
      </c>
      <c r="N683" s="37" t="s">
        <v>693</v>
      </c>
      <c r="O683" s="28" t="s">
        <v>694</v>
      </c>
      <c r="P683" s="37">
        <v>41969.0</v>
      </c>
    </row>
    <row r="684" ht="15.75" customHeight="1">
      <c r="A684" s="28" t="s">
        <v>301</v>
      </c>
      <c r="B684" s="31" t="s">
        <v>46</v>
      </c>
      <c r="C684" s="30" t="s">
        <v>47</v>
      </c>
      <c r="D684" s="32">
        <v>5108145.61</v>
      </c>
      <c r="E684" s="31">
        <v>0.0</v>
      </c>
      <c r="F684" s="33">
        <v>5108146.0</v>
      </c>
      <c r="G684" s="34"/>
      <c r="H684" s="30">
        <v>5108146.0</v>
      </c>
      <c r="I684" s="38"/>
      <c r="J684" s="28"/>
      <c r="K684" s="33"/>
      <c r="L684" s="35"/>
      <c r="M684" s="36"/>
      <c r="N684" s="37"/>
      <c r="O684" s="28"/>
      <c r="P684" s="37"/>
    </row>
    <row r="685" ht="15.75" customHeight="1">
      <c r="A685" s="28" t="s">
        <v>301</v>
      </c>
      <c r="B685" s="31" t="s">
        <v>32</v>
      </c>
      <c r="C685" s="30" t="s">
        <v>33</v>
      </c>
      <c r="D685" s="32">
        <v>36093.53</v>
      </c>
      <c r="E685" s="31">
        <v>0.0</v>
      </c>
      <c r="F685" s="33"/>
      <c r="G685" s="34">
        <v>36094.0</v>
      </c>
      <c r="H685" s="30">
        <v>0.0</v>
      </c>
      <c r="I685" s="38"/>
      <c r="J685" s="28"/>
      <c r="K685" s="33"/>
      <c r="L685" s="35"/>
      <c r="M685" s="36"/>
      <c r="N685" s="37"/>
      <c r="O685" s="28"/>
      <c r="P685" s="37"/>
    </row>
    <row r="686" ht="15.75" customHeight="1">
      <c r="A686" s="28" t="s">
        <v>301</v>
      </c>
      <c r="B686" s="31" t="s">
        <v>76</v>
      </c>
      <c r="C686" s="30" t="s">
        <v>77</v>
      </c>
      <c r="D686" s="32">
        <v>1.216520126E7</v>
      </c>
      <c r="E686" s="31">
        <v>0.0</v>
      </c>
      <c r="F686" s="33">
        <v>1.2165201E7</v>
      </c>
      <c r="G686" s="34"/>
      <c r="H686" s="30">
        <v>1.2165201E7</v>
      </c>
      <c r="I686" s="38">
        <v>8.90982162E8</v>
      </c>
      <c r="J686" s="28" t="str">
        <f t="shared" ref="J686:J688" si="151">VLOOKUP(I686,'[2]IPS CTA BANCARIA (2)'!$B$2:$H$170,2,0)</f>
        <v>#REF!</v>
      </c>
      <c r="K686" s="33">
        <v>4882563.0</v>
      </c>
      <c r="L686" s="35" t="str">
        <f t="shared" ref="L686:L688" si="152">VLOOKUP(I686,'[2]IPS CTA BANCARIA (2)'!$B$2:$H$170,4,0)</f>
        <v>#REF!</v>
      </c>
      <c r="M686" s="36" t="str">
        <f t="shared" ref="M686:M688" si="153">VLOOKUP(I686,'[2]IPS CTA BANCARIA (2)'!$B$2:$H$170,5,0)</f>
        <v>#REF!</v>
      </c>
      <c r="N686" s="39">
        <v>2.01400066425E11</v>
      </c>
      <c r="O686" s="28" t="s">
        <v>695</v>
      </c>
      <c r="P686" s="37">
        <v>41976.0</v>
      </c>
    </row>
    <row r="687" ht="15.75" customHeight="1">
      <c r="A687" s="28" t="s">
        <v>301</v>
      </c>
      <c r="B687" s="31" t="s">
        <v>76</v>
      </c>
      <c r="C687" s="30" t="s">
        <v>77</v>
      </c>
      <c r="D687" s="32"/>
      <c r="E687" s="31"/>
      <c r="F687" s="33"/>
      <c r="G687" s="34"/>
      <c r="H687" s="30"/>
      <c r="I687" s="38">
        <v>8.41000236E8</v>
      </c>
      <c r="J687" s="28" t="str">
        <f t="shared" si="151"/>
        <v>#REF!</v>
      </c>
      <c r="K687" s="33">
        <v>7282638.0</v>
      </c>
      <c r="L687" s="35" t="str">
        <f t="shared" si="152"/>
        <v>#REF!</v>
      </c>
      <c r="M687" s="36" t="str">
        <f t="shared" si="153"/>
        <v>#REF!</v>
      </c>
      <c r="N687" s="39">
        <v>2.01400066424E11</v>
      </c>
      <c r="O687" s="28" t="s">
        <v>696</v>
      </c>
      <c r="P687" s="37">
        <v>41976.0</v>
      </c>
    </row>
    <row r="688" ht="15.75" customHeight="1">
      <c r="A688" s="28" t="s">
        <v>303</v>
      </c>
      <c r="B688" s="31" t="s">
        <v>20</v>
      </c>
      <c r="C688" s="30" t="s">
        <v>21</v>
      </c>
      <c r="D688" s="32">
        <v>1.2280344007E8</v>
      </c>
      <c r="E688" s="31">
        <v>0.0</v>
      </c>
      <c r="F688" s="33">
        <v>1.2280344E8</v>
      </c>
      <c r="G688" s="34"/>
      <c r="H688" s="30">
        <v>1.2280344E8</v>
      </c>
      <c r="I688" s="38">
        <v>8.90905166E8</v>
      </c>
      <c r="J688" s="28" t="str">
        <f t="shared" si="151"/>
        <v>#REF!</v>
      </c>
      <c r="K688" s="33">
        <v>1.2280344E8</v>
      </c>
      <c r="L688" s="35" t="str">
        <f t="shared" si="152"/>
        <v>#REF!</v>
      </c>
      <c r="M688" s="36" t="str">
        <f t="shared" si="153"/>
        <v>#REF!</v>
      </c>
      <c r="N688" s="37" t="s">
        <v>697</v>
      </c>
      <c r="O688" s="28" t="s">
        <v>698</v>
      </c>
      <c r="P688" s="37">
        <v>41969.0</v>
      </c>
    </row>
    <row r="689" ht="15.75" customHeight="1">
      <c r="A689" s="28" t="s">
        <v>303</v>
      </c>
      <c r="B689" s="31" t="s">
        <v>46</v>
      </c>
      <c r="C689" s="30" t="s">
        <v>47</v>
      </c>
      <c r="D689" s="32">
        <v>6226481.61</v>
      </c>
      <c r="E689" s="31">
        <v>0.0</v>
      </c>
      <c r="F689" s="33">
        <v>6226482.0</v>
      </c>
      <c r="G689" s="34"/>
      <c r="H689" s="30">
        <v>6226482.0</v>
      </c>
      <c r="I689" s="38"/>
      <c r="J689" s="28"/>
      <c r="K689" s="33"/>
      <c r="L689" s="35"/>
      <c r="M689" s="36"/>
      <c r="N689" s="37"/>
      <c r="O689" s="28"/>
      <c r="P689" s="37"/>
    </row>
    <row r="690" ht="15.75" customHeight="1">
      <c r="A690" s="28" t="s">
        <v>303</v>
      </c>
      <c r="B690" s="31" t="s">
        <v>24</v>
      </c>
      <c r="C690" s="30" t="s">
        <v>25</v>
      </c>
      <c r="D690" s="32">
        <v>16794.41</v>
      </c>
      <c r="E690" s="31">
        <v>0.0</v>
      </c>
      <c r="F690" s="33"/>
      <c r="G690" s="34">
        <v>16794.0</v>
      </c>
      <c r="H690" s="30">
        <v>0.0</v>
      </c>
      <c r="I690" s="38"/>
      <c r="J690" s="28"/>
      <c r="K690" s="33"/>
      <c r="L690" s="35"/>
      <c r="M690" s="36"/>
      <c r="N690" s="37"/>
      <c r="O690" s="28"/>
      <c r="P690" s="37"/>
    </row>
    <row r="691" ht="15.75" customHeight="1">
      <c r="A691" s="28" t="s">
        <v>303</v>
      </c>
      <c r="B691" s="31" t="s">
        <v>30</v>
      </c>
      <c r="C691" s="30" t="s">
        <v>31</v>
      </c>
      <c r="D691" s="32">
        <v>0.0</v>
      </c>
      <c r="E691" s="31">
        <v>0.0</v>
      </c>
      <c r="F691" s="33">
        <v>0.0</v>
      </c>
      <c r="G691" s="34"/>
      <c r="H691" s="30">
        <v>0.0</v>
      </c>
      <c r="I691" s="38"/>
      <c r="J691" s="28"/>
      <c r="K691" s="33"/>
      <c r="L691" s="35"/>
      <c r="M691" s="36"/>
      <c r="N691" s="37"/>
      <c r="O691" s="28"/>
      <c r="P691" s="37"/>
    </row>
    <row r="692" ht="15.75" customHeight="1">
      <c r="A692" s="28" t="s">
        <v>303</v>
      </c>
      <c r="B692" s="31" t="s">
        <v>32</v>
      </c>
      <c r="C692" s="30" t="s">
        <v>33</v>
      </c>
      <c r="D692" s="32">
        <v>629932.02</v>
      </c>
      <c r="E692" s="31">
        <v>0.0</v>
      </c>
      <c r="F692" s="33">
        <v>629932.0</v>
      </c>
      <c r="G692" s="34"/>
      <c r="H692" s="30">
        <v>629932.0</v>
      </c>
      <c r="I692" s="38"/>
      <c r="J692" s="28"/>
      <c r="K692" s="33"/>
      <c r="L692" s="35"/>
      <c r="M692" s="36"/>
      <c r="N692" s="37"/>
      <c r="O692" s="28"/>
      <c r="P692" s="37"/>
    </row>
    <row r="693" ht="15.75" customHeight="1">
      <c r="A693" s="28" t="s">
        <v>303</v>
      </c>
      <c r="B693" s="31" t="s">
        <v>34</v>
      </c>
      <c r="C693" s="30" t="s">
        <v>35</v>
      </c>
      <c r="D693" s="32">
        <v>364922.96</v>
      </c>
      <c r="E693" s="31">
        <v>0.0</v>
      </c>
      <c r="F693" s="33">
        <v>364923.0</v>
      </c>
      <c r="G693" s="34"/>
      <c r="H693" s="30">
        <v>364923.0</v>
      </c>
      <c r="I693" s="38"/>
      <c r="J693" s="28"/>
      <c r="K693" s="33"/>
      <c r="L693" s="35"/>
      <c r="M693" s="36"/>
      <c r="N693" s="37"/>
      <c r="O693" s="28"/>
      <c r="P693" s="37"/>
    </row>
    <row r="694" ht="15.75" customHeight="1">
      <c r="A694" s="28" t="s">
        <v>303</v>
      </c>
      <c r="B694" s="31" t="s">
        <v>42</v>
      </c>
      <c r="C694" s="30" t="s">
        <v>43</v>
      </c>
      <c r="D694" s="32">
        <v>97393.25</v>
      </c>
      <c r="E694" s="31">
        <v>0.0</v>
      </c>
      <c r="F694" s="33"/>
      <c r="G694" s="34">
        <v>97393.0</v>
      </c>
      <c r="H694" s="30">
        <v>0.0</v>
      </c>
      <c r="I694" s="38"/>
      <c r="J694" s="28"/>
      <c r="K694" s="33"/>
      <c r="L694" s="35"/>
      <c r="M694" s="36"/>
      <c r="N694" s="37"/>
      <c r="O694" s="28"/>
      <c r="P694" s="37"/>
    </row>
    <row r="695" ht="15.75" customHeight="1">
      <c r="A695" s="28" t="s">
        <v>303</v>
      </c>
      <c r="B695" s="31" t="s">
        <v>48</v>
      </c>
      <c r="C695" s="30" t="s">
        <v>49</v>
      </c>
      <c r="D695" s="32">
        <v>3.308274868E7</v>
      </c>
      <c r="E695" s="31">
        <v>0.0</v>
      </c>
      <c r="F695" s="33">
        <v>3.3082749E7</v>
      </c>
      <c r="G695" s="34"/>
      <c r="H695" s="30">
        <v>3.3082749E7</v>
      </c>
      <c r="I695" s="38">
        <v>8.90981726E8</v>
      </c>
      <c r="J695" s="28" t="str">
        <f t="shared" ref="J695:J696" si="154">VLOOKUP(I695,'[2]IPS CTA BANCARIA (2)'!$B$2:$H$170,2,0)</f>
        <v>#REF!</v>
      </c>
      <c r="K695" s="33">
        <v>3.3082749E7</v>
      </c>
      <c r="L695" s="35" t="str">
        <f t="shared" ref="L695:L696" si="155">VLOOKUP(I695,'[2]IPS CTA BANCARIA (2)'!$B$2:$H$170,4,0)</f>
        <v>#REF!</v>
      </c>
      <c r="M695" s="36" t="str">
        <f t="shared" ref="M695:M696" si="156">VLOOKUP(I695,'[2]IPS CTA BANCARIA (2)'!$B$2:$H$170,5,0)</f>
        <v>#REF!</v>
      </c>
      <c r="N695" s="37" t="s">
        <v>699</v>
      </c>
      <c r="O695" s="28" t="s">
        <v>700</v>
      </c>
      <c r="P695" s="37">
        <v>41969.0</v>
      </c>
    </row>
    <row r="696" ht="15.75" customHeight="1">
      <c r="A696" s="28" t="s">
        <v>305</v>
      </c>
      <c r="B696" s="31" t="s">
        <v>20</v>
      </c>
      <c r="C696" s="30" t="s">
        <v>21</v>
      </c>
      <c r="D696" s="32">
        <v>6.644347371E7</v>
      </c>
      <c r="E696" s="31">
        <v>0.0</v>
      </c>
      <c r="F696" s="33">
        <v>6.6443474E7</v>
      </c>
      <c r="G696" s="34"/>
      <c r="H696" s="30">
        <v>6.6443474E7</v>
      </c>
      <c r="I696" s="38">
        <v>8.90980066E8</v>
      </c>
      <c r="J696" s="28" t="str">
        <f t="shared" si="154"/>
        <v>#REF!</v>
      </c>
      <c r="K696" s="33">
        <v>6.6443474E7</v>
      </c>
      <c r="L696" s="35" t="str">
        <f t="shared" si="155"/>
        <v>#REF!</v>
      </c>
      <c r="M696" s="36" t="str">
        <f t="shared" si="156"/>
        <v>#REF!</v>
      </c>
      <c r="N696" s="39">
        <v>2.01400065194E11</v>
      </c>
      <c r="O696" s="28" t="s">
        <v>701</v>
      </c>
      <c r="P696" s="37">
        <v>41969.0</v>
      </c>
    </row>
    <row r="697" ht="15.75" customHeight="1">
      <c r="A697" s="28" t="s">
        <v>305</v>
      </c>
      <c r="B697" s="31" t="s">
        <v>46</v>
      </c>
      <c r="C697" s="30" t="s">
        <v>47</v>
      </c>
      <c r="D697" s="32">
        <v>3.014862694E7</v>
      </c>
      <c r="E697" s="31">
        <v>0.0</v>
      </c>
      <c r="F697" s="33">
        <v>3.0148627E7</v>
      </c>
      <c r="G697" s="34"/>
      <c r="H697" s="30">
        <v>3.0148627E7</v>
      </c>
      <c r="I697" s="38"/>
      <c r="J697" s="28"/>
      <c r="K697" s="33"/>
      <c r="L697" s="35"/>
      <c r="M697" s="36"/>
      <c r="N697" s="37"/>
      <c r="O697" s="28"/>
      <c r="P697" s="37"/>
    </row>
    <row r="698" ht="15.75" customHeight="1">
      <c r="A698" s="28" t="s">
        <v>305</v>
      </c>
      <c r="B698" s="31" t="s">
        <v>32</v>
      </c>
      <c r="C698" s="30" t="s">
        <v>33</v>
      </c>
      <c r="D698" s="32">
        <v>306600.22</v>
      </c>
      <c r="E698" s="31">
        <v>0.0</v>
      </c>
      <c r="F698" s="33">
        <v>306600.0</v>
      </c>
      <c r="G698" s="34"/>
      <c r="H698" s="30">
        <v>306600.0</v>
      </c>
      <c r="I698" s="38"/>
      <c r="J698" s="28"/>
      <c r="K698" s="33"/>
      <c r="L698" s="35"/>
      <c r="M698" s="36"/>
      <c r="N698" s="37"/>
      <c r="O698" s="28"/>
      <c r="P698" s="37"/>
    </row>
    <row r="699" ht="15.75" customHeight="1">
      <c r="A699" s="28" t="s">
        <v>305</v>
      </c>
      <c r="B699" s="31" t="s">
        <v>42</v>
      </c>
      <c r="C699" s="30" t="s">
        <v>43</v>
      </c>
      <c r="D699" s="32">
        <v>196380.3</v>
      </c>
      <c r="E699" s="31">
        <v>0.0</v>
      </c>
      <c r="F699" s="33">
        <v>196380.0</v>
      </c>
      <c r="G699" s="34"/>
      <c r="H699" s="30">
        <v>196380.0</v>
      </c>
      <c r="I699" s="38"/>
      <c r="J699" s="28"/>
      <c r="K699" s="33"/>
      <c r="L699" s="35"/>
      <c r="M699" s="36"/>
      <c r="N699" s="37"/>
      <c r="O699" s="28"/>
      <c r="P699" s="37"/>
    </row>
    <row r="700" ht="15.75" customHeight="1">
      <c r="A700" s="28" t="s">
        <v>305</v>
      </c>
      <c r="B700" s="31" t="s">
        <v>48</v>
      </c>
      <c r="C700" s="30" t="s">
        <v>49</v>
      </c>
      <c r="D700" s="32">
        <v>3.926988083E7</v>
      </c>
      <c r="E700" s="31">
        <v>0.0</v>
      </c>
      <c r="F700" s="33">
        <v>3.9269881E7</v>
      </c>
      <c r="G700" s="34"/>
      <c r="H700" s="30">
        <v>3.9269881E7</v>
      </c>
      <c r="I700" s="38">
        <v>8.90981536E8</v>
      </c>
      <c r="J700" s="28" t="str">
        <f t="shared" ref="J700:J701" si="157">VLOOKUP(I700,'[2]IPS CTA BANCARIA (2)'!$B$2:$H$170,2,0)</f>
        <v>#REF!</v>
      </c>
      <c r="K700" s="33">
        <v>3.9269881E7</v>
      </c>
      <c r="L700" s="35" t="str">
        <f t="shared" ref="L700:L701" si="158">VLOOKUP(I700,'[2]IPS CTA BANCARIA (2)'!$B$2:$H$170,4,0)</f>
        <v>#REF!</v>
      </c>
      <c r="M700" s="36" t="str">
        <f t="shared" ref="M700:M701" si="159">VLOOKUP(I700,'[2]IPS CTA BANCARIA (2)'!$B$2:$H$170,5,0)</f>
        <v>#REF!</v>
      </c>
      <c r="N700" s="37" t="s">
        <v>702</v>
      </c>
      <c r="O700" s="28" t="s">
        <v>703</v>
      </c>
      <c r="P700" s="37">
        <v>41969.0</v>
      </c>
    </row>
    <row r="701" ht="15.75" customHeight="1">
      <c r="A701" s="28" t="s">
        <v>307</v>
      </c>
      <c r="B701" s="31" t="s">
        <v>20</v>
      </c>
      <c r="C701" s="30" t="s">
        <v>21</v>
      </c>
      <c r="D701" s="32">
        <v>1.308804243E7</v>
      </c>
      <c r="E701" s="31">
        <v>0.0</v>
      </c>
      <c r="F701" s="33">
        <v>1.3088042E7</v>
      </c>
      <c r="G701" s="34"/>
      <c r="H701" s="30">
        <v>1.3088042E7</v>
      </c>
      <c r="I701" s="38">
        <v>8.90982264E8</v>
      </c>
      <c r="J701" s="28" t="str">
        <f t="shared" si="157"/>
        <v>#REF!</v>
      </c>
      <c r="K701" s="33">
        <v>1.3088042E7</v>
      </c>
      <c r="L701" s="35" t="str">
        <f t="shared" si="158"/>
        <v>#REF!</v>
      </c>
      <c r="M701" s="36" t="str">
        <f t="shared" si="159"/>
        <v>#REF!</v>
      </c>
      <c r="N701" s="39">
        <v>2.01400065193E11</v>
      </c>
      <c r="O701" s="28" t="s">
        <v>704</v>
      </c>
      <c r="P701" s="37">
        <v>41969.0</v>
      </c>
    </row>
    <row r="702" ht="15.75" customHeight="1">
      <c r="A702" s="28" t="s">
        <v>307</v>
      </c>
      <c r="B702" s="31" t="s">
        <v>46</v>
      </c>
      <c r="C702" s="30" t="s">
        <v>47</v>
      </c>
      <c r="D702" s="32">
        <v>1.380842166E7</v>
      </c>
      <c r="E702" s="31">
        <v>0.0</v>
      </c>
      <c r="F702" s="33">
        <v>1.3808422E7</v>
      </c>
      <c r="G702" s="34"/>
      <c r="H702" s="30">
        <v>1.3808422E7</v>
      </c>
      <c r="I702" s="38"/>
      <c r="J702" s="28"/>
      <c r="K702" s="33"/>
      <c r="L702" s="35"/>
      <c r="M702" s="36"/>
      <c r="N702" s="37"/>
      <c r="O702" s="28"/>
      <c r="P702" s="37"/>
    </row>
    <row r="703" ht="15.75" customHeight="1">
      <c r="A703" s="28" t="s">
        <v>307</v>
      </c>
      <c r="B703" s="31" t="s">
        <v>32</v>
      </c>
      <c r="C703" s="30" t="s">
        <v>33</v>
      </c>
      <c r="D703" s="32">
        <v>35816.0</v>
      </c>
      <c r="E703" s="31">
        <v>0.0</v>
      </c>
      <c r="F703" s="33"/>
      <c r="G703" s="34">
        <v>35816.0</v>
      </c>
      <c r="H703" s="30">
        <v>0.0</v>
      </c>
      <c r="I703" s="38"/>
      <c r="J703" s="28"/>
      <c r="K703" s="33"/>
      <c r="L703" s="35"/>
      <c r="M703" s="36"/>
      <c r="N703" s="37"/>
      <c r="O703" s="28"/>
      <c r="P703" s="37"/>
    </row>
    <row r="704" ht="15.75" customHeight="1">
      <c r="A704" s="28" t="s">
        <v>307</v>
      </c>
      <c r="B704" s="31" t="s">
        <v>34</v>
      </c>
      <c r="C704" s="30" t="s">
        <v>35</v>
      </c>
      <c r="D704" s="32">
        <v>63593.18</v>
      </c>
      <c r="E704" s="31">
        <v>0.0</v>
      </c>
      <c r="F704" s="33"/>
      <c r="G704" s="34">
        <v>63593.0</v>
      </c>
      <c r="H704" s="30">
        <v>0.0</v>
      </c>
      <c r="I704" s="38"/>
      <c r="J704" s="28"/>
      <c r="K704" s="33"/>
      <c r="L704" s="35"/>
      <c r="M704" s="36"/>
      <c r="N704" s="37"/>
      <c r="O704" s="28"/>
      <c r="P704" s="37"/>
    </row>
    <row r="705" ht="15.75" customHeight="1">
      <c r="A705" s="28" t="s">
        <v>307</v>
      </c>
      <c r="B705" s="31" t="s">
        <v>36</v>
      </c>
      <c r="C705" s="30" t="s">
        <v>37</v>
      </c>
      <c r="D705" s="32">
        <v>1729.68</v>
      </c>
      <c r="E705" s="31">
        <v>0.0</v>
      </c>
      <c r="F705" s="33"/>
      <c r="G705" s="34">
        <v>1730.0</v>
      </c>
      <c r="H705" s="30">
        <v>0.0</v>
      </c>
      <c r="I705" s="38"/>
      <c r="J705" s="28"/>
      <c r="K705" s="33"/>
      <c r="L705" s="35"/>
      <c r="M705" s="36"/>
      <c r="N705" s="37"/>
      <c r="O705" s="28"/>
      <c r="P705" s="37"/>
    </row>
    <row r="706" ht="15.75" customHeight="1">
      <c r="A706" s="28" t="s">
        <v>307</v>
      </c>
      <c r="B706" s="31" t="s">
        <v>42</v>
      </c>
      <c r="C706" s="30" t="s">
        <v>43</v>
      </c>
      <c r="D706" s="32">
        <v>64139.05</v>
      </c>
      <c r="E706" s="31">
        <v>0.0</v>
      </c>
      <c r="F706" s="33"/>
      <c r="G706" s="34">
        <v>64139.0</v>
      </c>
      <c r="H706" s="30">
        <v>0.0</v>
      </c>
      <c r="I706" s="38"/>
      <c r="J706" s="28"/>
      <c r="K706" s="33"/>
      <c r="L706" s="35"/>
      <c r="M706" s="36"/>
      <c r="N706" s="37"/>
      <c r="O706" s="28"/>
      <c r="P706" s="37"/>
    </row>
    <row r="707" ht="15.75" customHeight="1">
      <c r="A707" s="28" t="s">
        <v>309</v>
      </c>
      <c r="B707" s="31" t="s">
        <v>20</v>
      </c>
      <c r="C707" s="30" t="s">
        <v>21</v>
      </c>
      <c r="D707" s="32">
        <v>1.206870417E7</v>
      </c>
      <c r="E707" s="31">
        <v>0.0</v>
      </c>
      <c r="F707" s="33">
        <v>1.2068704E7</v>
      </c>
      <c r="G707" s="34"/>
      <c r="H707" s="30">
        <v>1.2068704E7</v>
      </c>
      <c r="I707" s="38">
        <v>8.90982264E8</v>
      </c>
      <c r="J707" s="28" t="str">
        <f>VLOOKUP(I707,'[2]IPS CTA BANCARIA (2)'!$B$2:$H$170,2,0)</f>
        <v>#REF!</v>
      </c>
      <c r="K707" s="33">
        <v>1.2068704E7</v>
      </c>
      <c r="L707" s="35" t="str">
        <f>VLOOKUP(I707,'[2]IPS CTA BANCARIA (2)'!$B$2:$H$170,4,0)</f>
        <v>#REF!</v>
      </c>
      <c r="M707" s="36" t="str">
        <f>VLOOKUP(I707,'[2]IPS CTA BANCARIA (2)'!$B$2:$H$170,5,0)</f>
        <v>#REF!</v>
      </c>
      <c r="N707" s="39">
        <v>2.01400065192E11</v>
      </c>
      <c r="O707" s="28" t="s">
        <v>705</v>
      </c>
      <c r="P707" s="37">
        <v>41969.0</v>
      </c>
    </row>
    <row r="708" ht="15.75" customHeight="1">
      <c r="A708" s="28" t="s">
        <v>309</v>
      </c>
      <c r="B708" s="31" t="s">
        <v>46</v>
      </c>
      <c r="C708" s="30" t="s">
        <v>47</v>
      </c>
      <c r="D708" s="32">
        <v>1.142746811E7</v>
      </c>
      <c r="E708" s="31">
        <v>0.0</v>
      </c>
      <c r="F708" s="33">
        <v>1.1427468E7</v>
      </c>
      <c r="G708" s="34"/>
      <c r="H708" s="30">
        <v>1.1427468E7</v>
      </c>
      <c r="I708" s="38"/>
      <c r="J708" s="28"/>
      <c r="K708" s="33"/>
      <c r="L708" s="35"/>
      <c r="M708" s="36"/>
      <c r="N708" s="37"/>
      <c r="O708" s="28"/>
      <c r="P708" s="37"/>
    </row>
    <row r="709" ht="15.75" customHeight="1">
      <c r="A709" s="28" t="s">
        <v>309</v>
      </c>
      <c r="B709" s="31" t="s">
        <v>74</v>
      </c>
      <c r="C709" s="30" t="s">
        <v>75</v>
      </c>
      <c r="D709" s="32">
        <v>8315675.91</v>
      </c>
      <c r="E709" s="31">
        <v>0.0</v>
      </c>
      <c r="F709" s="33">
        <v>8315676.0</v>
      </c>
      <c r="G709" s="34"/>
      <c r="H709" s="30">
        <v>8315676.0</v>
      </c>
      <c r="I709" s="38">
        <v>8.90900518E8</v>
      </c>
      <c r="J709" s="28" t="str">
        <f>VLOOKUP(I709,'[2]IPS CTA BANCARIA (2)'!$B$2:$H$170,2,0)</f>
        <v>#REF!</v>
      </c>
      <c r="K709" s="33">
        <v>8315676.0</v>
      </c>
      <c r="L709" s="35" t="str">
        <f>VLOOKUP(I709,'[2]IPS CTA BANCARIA (2)'!$B$2:$H$170,4,0)</f>
        <v>#REF!</v>
      </c>
      <c r="M709" s="36" t="str">
        <f>VLOOKUP(I709,'[2]IPS CTA BANCARIA (2)'!$B$2:$H$170,5,0)</f>
        <v>#REF!</v>
      </c>
      <c r="N709" s="37" t="s">
        <v>706</v>
      </c>
      <c r="O709" s="28" t="s">
        <v>707</v>
      </c>
      <c r="P709" s="37">
        <v>41969.0</v>
      </c>
    </row>
    <row r="710" ht="15.75" customHeight="1">
      <c r="A710" s="28" t="s">
        <v>309</v>
      </c>
      <c r="B710" s="31" t="s">
        <v>32</v>
      </c>
      <c r="C710" s="30" t="s">
        <v>33</v>
      </c>
      <c r="D710" s="32">
        <v>440610.23</v>
      </c>
      <c r="E710" s="31">
        <v>0.0</v>
      </c>
      <c r="F710" s="33">
        <v>440610.0</v>
      </c>
      <c r="G710" s="34"/>
      <c r="H710" s="30">
        <v>440610.0</v>
      </c>
      <c r="I710" s="38"/>
      <c r="J710" s="28"/>
      <c r="K710" s="33"/>
      <c r="L710" s="35"/>
      <c r="M710" s="36"/>
      <c r="N710" s="37"/>
      <c r="O710" s="28"/>
      <c r="P710" s="37"/>
    </row>
    <row r="711" ht="15.75" customHeight="1">
      <c r="A711" s="28" t="s">
        <v>309</v>
      </c>
      <c r="B711" s="31" t="s">
        <v>42</v>
      </c>
      <c r="C711" s="30" t="s">
        <v>43</v>
      </c>
      <c r="D711" s="32">
        <v>69068.74</v>
      </c>
      <c r="E711" s="31">
        <v>0.0</v>
      </c>
      <c r="F711" s="33"/>
      <c r="G711" s="34">
        <v>69069.0</v>
      </c>
      <c r="H711" s="30">
        <v>0.0</v>
      </c>
      <c r="I711" s="38"/>
      <c r="J711" s="28"/>
      <c r="K711" s="33"/>
      <c r="L711" s="35"/>
      <c r="M711" s="36"/>
      <c r="N711" s="37"/>
      <c r="O711" s="28"/>
      <c r="P711" s="37"/>
    </row>
    <row r="712" ht="15.75" customHeight="1">
      <c r="A712" s="28" t="s">
        <v>309</v>
      </c>
      <c r="B712" s="31" t="s">
        <v>48</v>
      </c>
      <c r="C712" s="30" t="s">
        <v>49</v>
      </c>
      <c r="D712" s="32">
        <v>5.829294184E7</v>
      </c>
      <c r="E712" s="31">
        <v>0.0</v>
      </c>
      <c r="F712" s="33">
        <v>5.8292942E7</v>
      </c>
      <c r="G712" s="34"/>
      <c r="H712" s="30">
        <v>5.8292942E7</v>
      </c>
      <c r="I712" s="38">
        <v>8.11041637E8</v>
      </c>
      <c r="J712" s="28" t="str">
        <f>VLOOKUP(I712,'[2]IPS CTA BANCARIA (2)'!$B$2:$H$170,2,0)</f>
        <v>#REF!</v>
      </c>
      <c r="K712" s="33">
        <v>5.7117749E7</v>
      </c>
      <c r="L712" s="35" t="str">
        <f>VLOOKUP(I712,'[2]IPS CTA BANCARIA (2)'!$B$2:$H$170,4,0)</f>
        <v>#REF!</v>
      </c>
      <c r="M712" s="36" t="str">
        <f>VLOOKUP(I712,'[2]IPS CTA BANCARIA (2)'!$B$2:$H$170,5,0)</f>
        <v>#REF!</v>
      </c>
      <c r="N712" s="37" t="s">
        <v>708</v>
      </c>
      <c r="O712" s="28" t="s">
        <v>709</v>
      </c>
      <c r="P712" s="37">
        <v>41969.0</v>
      </c>
    </row>
    <row r="713" ht="15.75" customHeight="1">
      <c r="F713" s="1"/>
      <c r="G713" s="1"/>
      <c r="H713" s="1"/>
      <c r="I713" s="1"/>
      <c r="J713" s="1"/>
      <c r="K713" s="1"/>
      <c r="S713" s="1"/>
      <c r="AB713" s="41"/>
      <c r="AD713" s="41"/>
      <c r="AE713" s="41"/>
      <c r="AG713" s="41"/>
      <c r="AH713" s="41"/>
      <c r="AJ713" s="21"/>
    </row>
    <row r="714" ht="15.75" customHeight="1">
      <c r="A714" s="42" t="s">
        <v>710</v>
      </c>
      <c r="F714" s="1"/>
      <c r="G714" s="1"/>
      <c r="H714" s="1"/>
      <c r="I714" s="1"/>
      <c r="J714" s="1"/>
      <c r="K714" s="1"/>
      <c r="S714" s="1"/>
      <c r="AB714" s="41"/>
      <c r="AD714" s="41"/>
      <c r="AE714" s="41"/>
      <c r="AG714" s="41"/>
      <c r="AH714" s="41"/>
      <c r="AJ714" s="21"/>
    </row>
    <row r="715" ht="15.75" customHeight="1">
      <c r="F715" s="1"/>
      <c r="G715" s="1"/>
      <c r="H715" s="1"/>
      <c r="I715" s="1"/>
      <c r="J715" s="1"/>
      <c r="K715" s="1"/>
      <c r="AB715" s="41"/>
      <c r="AD715" s="41"/>
      <c r="AE715" s="41"/>
      <c r="AG715" s="41"/>
      <c r="AH715" s="41"/>
      <c r="AJ715" s="21"/>
    </row>
    <row r="716" ht="15.75" customHeight="1">
      <c r="A716" s="28" t="s">
        <v>47</v>
      </c>
      <c r="F716" s="1"/>
      <c r="G716" s="1"/>
      <c r="H716" s="1"/>
      <c r="I716" s="1"/>
      <c r="J716" s="1"/>
      <c r="K716" s="1"/>
      <c r="AB716" s="41"/>
      <c r="AD716" s="41"/>
      <c r="AE716" s="41"/>
      <c r="AG716" s="41"/>
      <c r="AH716" s="41"/>
      <c r="AJ716" s="21"/>
    </row>
    <row r="717" ht="15.75" customHeight="1">
      <c r="A717" s="28" t="s">
        <v>31</v>
      </c>
      <c r="F717" s="1"/>
      <c r="G717" s="43"/>
      <c r="H717" s="1"/>
      <c r="I717" s="1"/>
      <c r="J717" s="1"/>
      <c r="K717" s="1"/>
      <c r="AB717" s="41"/>
      <c r="AD717" s="41"/>
      <c r="AE717" s="41"/>
      <c r="AG717" s="41"/>
      <c r="AH717" s="41"/>
      <c r="AJ717" s="21"/>
    </row>
    <row r="718" ht="15.75" customHeight="1">
      <c r="A718" s="28" t="s">
        <v>33</v>
      </c>
      <c r="F718" s="1"/>
      <c r="G718" s="43"/>
      <c r="H718" s="1"/>
      <c r="I718" s="1"/>
      <c r="J718" s="1"/>
      <c r="K718" s="1"/>
      <c r="AB718" s="41"/>
      <c r="AD718" s="41"/>
      <c r="AE718" s="41"/>
      <c r="AG718" s="41"/>
      <c r="AH718" s="41"/>
      <c r="AJ718" s="21"/>
    </row>
    <row r="719" ht="15.75" customHeight="1">
      <c r="A719" s="28" t="s">
        <v>43</v>
      </c>
      <c r="F719" s="1"/>
      <c r="G719" s="43"/>
      <c r="H719" s="1"/>
      <c r="I719" s="1"/>
      <c r="J719" s="1"/>
      <c r="K719" s="1"/>
      <c r="AB719" s="41"/>
      <c r="AD719" s="41"/>
      <c r="AE719" s="41"/>
      <c r="AG719" s="41"/>
      <c r="AH719" s="41"/>
      <c r="AJ719" s="21"/>
    </row>
    <row r="720" ht="15.75" customHeight="1">
      <c r="A720" s="28" t="s">
        <v>25</v>
      </c>
      <c r="F720" s="1"/>
      <c r="G720" s="43"/>
      <c r="H720" s="1"/>
      <c r="I720" s="1"/>
      <c r="J720" s="1"/>
      <c r="K720" s="1"/>
      <c r="AB720" s="41"/>
      <c r="AD720" s="41"/>
      <c r="AE720" s="41"/>
      <c r="AG720" s="41"/>
      <c r="AH720" s="41"/>
      <c r="AJ720" s="21"/>
    </row>
    <row r="721" ht="15.75" customHeight="1">
      <c r="A721" s="28" t="s">
        <v>29</v>
      </c>
      <c r="F721" s="1"/>
      <c r="G721" s="43"/>
      <c r="H721" s="1"/>
      <c r="I721" s="1"/>
      <c r="J721" s="1"/>
      <c r="K721" s="1"/>
      <c r="AB721" s="41"/>
      <c r="AD721" s="41"/>
      <c r="AE721" s="41"/>
      <c r="AG721" s="41"/>
      <c r="AH721" s="41"/>
      <c r="AJ721" s="21"/>
    </row>
    <row r="722" ht="15.75" customHeight="1">
      <c r="A722" s="28" t="s">
        <v>35</v>
      </c>
      <c r="F722" s="1"/>
      <c r="G722" s="1"/>
      <c r="H722" s="1"/>
      <c r="I722" s="1"/>
      <c r="J722" s="1"/>
      <c r="K722" s="1"/>
      <c r="AB722" s="41"/>
      <c r="AD722" s="41"/>
      <c r="AE722" s="41"/>
      <c r="AG722" s="41"/>
      <c r="AH722" s="41"/>
      <c r="AJ722" s="21"/>
    </row>
    <row r="723" ht="15.75" customHeight="1">
      <c r="A723" s="28" t="s">
        <v>41</v>
      </c>
      <c r="F723" s="1"/>
      <c r="G723" s="43"/>
      <c r="H723" s="1"/>
      <c r="I723" s="1"/>
      <c r="J723" s="1"/>
      <c r="K723" s="1"/>
      <c r="AB723" s="41"/>
      <c r="AD723" s="41"/>
      <c r="AE723" s="41"/>
      <c r="AG723" s="41"/>
      <c r="AH723" s="41"/>
      <c r="AJ723" s="21"/>
    </row>
    <row r="724" ht="15.75" customHeight="1">
      <c r="A724" s="30" t="s">
        <v>23</v>
      </c>
      <c r="F724" s="1"/>
      <c r="G724" s="43"/>
      <c r="H724" s="1"/>
      <c r="I724" s="1"/>
      <c r="J724" s="1"/>
      <c r="K724" s="1"/>
      <c r="AB724" s="41"/>
      <c r="AD724" s="41"/>
      <c r="AE724" s="41"/>
      <c r="AG724" s="41"/>
      <c r="AH724" s="41"/>
      <c r="AJ724" s="21"/>
    </row>
    <row r="725" ht="15.75" customHeight="1">
      <c r="A725" s="30" t="s">
        <v>39</v>
      </c>
      <c r="F725" s="1"/>
      <c r="G725" s="43"/>
      <c r="H725" s="1"/>
      <c r="I725" s="1"/>
      <c r="J725" s="1"/>
      <c r="K725" s="1"/>
      <c r="AB725" s="41"/>
      <c r="AD725" s="41"/>
      <c r="AE725" s="41"/>
      <c r="AG725" s="41"/>
      <c r="AH725" s="41"/>
      <c r="AJ725" s="21"/>
    </row>
    <row r="726" ht="15.75" customHeight="1">
      <c r="F726" s="1"/>
      <c r="G726" s="43"/>
      <c r="H726" s="1"/>
      <c r="I726" s="1"/>
      <c r="J726" s="1"/>
      <c r="K726" s="1"/>
      <c r="AB726" s="41"/>
      <c r="AD726" s="41"/>
      <c r="AE726" s="41"/>
      <c r="AG726" s="41"/>
      <c r="AH726" s="41"/>
      <c r="AJ726" s="21"/>
    </row>
    <row r="727" ht="15.75" customHeight="1">
      <c r="A727" s="44" t="s">
        <v>711</v>
      </c>
      <c r="F727" s="1"/>
      <c r="G727" s="1"/>
      <c r="H727" s="1"/>
      <c r="I727" s="1"/>
      <c r="J727" s="1"/>
      <c r="K727" s="1"/>
      <c r="AB727" s="41"/>
      <c r="AD727" s="41"/>
      <c r="AE727" s="41"/>
      <c r="AG727" s="41"/>
      <c r="AH727" s="41"/>
      <c r="AJ727" s="21"/>
    </row>
    <row r="728" ht="15.75" customHeight="1">
      <c r="A728" s="44" t="s">
        <v>712</v>
      </c>
      <c r="F728" s="1"/>
      <c r="G728" s="1"/>
      <c r="H728" s="1"/>
      <c r="I728" s="1"/>
      <c r="J728" s="1"/>
      <c r="K728" s="1"/>
      <c r="AB728" s="41"/>
      <c r="AD728" s="41"/>
      <c r="AE728" s="41"/>
      <c r="AG728" s="41"/>
      <c r="AH728" s="41"/>
      <c r="AJ728" s="21"/>
    </row>
    <row r="729" ht="15.75" customHeight="1">
      <c r="A729" s="44" t="s">
        <v>713</v>
      </c>
      <c r="F729" s="1"/>
      <c r="G729" s="1"/>
      <c r="H729" s="1"/>
      <c r="I729" s="1"/>
      <c r="J729" s="1"/>
      <c r="K729" s="1"/>
      <c r="AB729" s="41"/>
      <c r="AD729" s="41"/>
      <c r="AE729" s="41"/>
      <c r="AG729" s="41"/>
      <c r="AH729" s="41"/>
      <c r="AJ729" s="21"/>
    </row>
    <row r="730" ht="15.75" customHeight="1">
      <c r="A730" s="44" t="s">
        <v>714</v>
      </c>
      <c r="F730" s="1"/>
      <c r="G730" s="1"/>
      <c r="H730" s="1"/>
      <c r="I730" s="1"/>
      <c r="J730" s="1"/>
      <c r="K730" s="1"/>
      <c r="AB730" s="41"/>
      <c r="AD730" s="41"/>
      <c r="AE730" s="41"/>
      <c r="AG730" s="41"/>
      <c r="AH730" s="41"/>
      <c r="AJ730" s="21"/>
    </row>
    <row r="731" ht="15.75" customHeight="1">
      <c r="A731" s="44" t="s">
        <v>715</v>
      </c>
      <c r="F731" s="1"/>
      <c r="G731" s="1"/>
      <c r="H731" s="1"/>
      <c r="I731" s="1"/>
      <c r="J731" s="1"/>
      <c r="K731" s="1"/>
      <c r="AB731" s="41"/>
      <c r="AD731" s="41"/>
      <c r="AE731" s="41"/>
      <c r="AG731" s="41"/>
      <c r="AH731" s="41"/>
      <c r="AJ731" s="21"/>
    </row>
    <row r="732" ht="15.75" customHeight="1">
      <c r="A732" s="44" t="s">
        <v>716</v>
      </c>
      <c r="F732" s="1"/>
      <c r="G732" s="1"/>
      <c r="H732" s="1"/>
      <c r="I732" s="1"/>
      <c r="J732" s="1"/>
      <c r="K732" s="1"/>
      <c r="AB732" s="41"/>
      <c r="AD732" s="41"/>
      <c r="AE732" s="41"/>
      <c r="AG732" s="41"/>
      <c r="AH732" s="41"/>
      <c r="AJ732" s="21"/>
    </row>
    <row r="733" ht="15.75" customHeight="1">
      <c r="F733" s="1"/>
      <c r="G733" s="1"/>
      <c r="H733" s="1"/>
      <c r="I733" s="1"/>
      <c r="J733" s="1"/>
      <c r="K733" s="1"/>
      <c r="AB733" s="41"/>
      <c r="AD733" s="41"/>
      <c r="AE733" s="41"/>
      <c r="AG733" s="41"/>
      <c r="AH733" s="41"/>
      <c r="AJ733" s="21"/>
    </row>
    <row r="734" ht="15.75" customHeight="1">
      <c r="F734" s="1"/>
      <c r="G734" s="1"/>
      <c r="H734" s="1"/>
      <c r="I734" s="1"/>
      <c r="J734" s="1"/>
      <c r="K734" s="1"/>
      <c r="AB734" s="41"/>
      <c r="AD734" s="41"/>
      <c r="AE734" s="41"/>
      <c r="AG734" s="41"/>
      <c r="AH734" s="41"/>
      <c r="AJ734" s="21"/>
    </row>
    <row r="735" ht="15.75" customHeight="1">
      <c r="F735" s="1"/>
      <c r="G735" s="1"/>
      <c r="H735" s="1"/>
      <c r="I735" s="1"/>
      <c r="J735" s="1"/>
      <c r="K735" s="1"/>
      <c r="AB735" s="41"/>
      <c r="AD735" s="41"/>
      <c r="AE735" s="41"/>
      <c r="AG735" s="41"/>
      <c r="AH735" s="41"/>
      <c r="AJ735" s="21"/>
    </row>
    <row r="736" ht="15.75" customHeight="1">
      <c r="F736" s="1"/>
      <c r="G736" s="1"/>
      <c r="H736" s="1"/>
      <c r="I736" s="1"/>
      <c r="J736" s="1"/>
      <c r="K736" s="1"/>
      <c r="AB736" s="41"/>
      <c r="AD736" s="41"/>
      <c r="AE736" s="41"/>
      <c r="AG736" s="41"/>
      <c r="AH736" s="41"/>
      <c r="AJ736" s="21"/>
    </row>
    <row r="737" ht="15.75" customHeight="1">
      <c r="F737" s="1"/>
      <c r="G737" s="1"/>
      <c r="H737" s="1"/>
      <c r="I737" s="1"/>
      <c r="J737" s="1"/>
      <c r="K737" s="1"/>
      <c r="AB737" s="41"/>
      <c r="AD737" s="41"/>
      <c r="AE737" s="41"/>
      <c r="AG737" s="41"/>
      <c r="AH737" s="41"/>
      <c r="AJ737" s="21"/>
    </row>
    <row r="738" ht="15.75" customHeight="1">
      <c r="F738" s="1"/>
      <c r="G738" s="1"/>
      <c r="H738" s="1"/>
      <c r="I738" s="1"/>
      <c r="J738" s="1"/>
      <c r="K738" s="1"/>
      <c r="AB738" s="41"/>
      <c r="AD738" s="41"/>
      <c r="AE738" s="41"/>
      <c r="AG738" s="41"/>
      <c r="AH738" s="41"/>
      <c r="AJ738" s="21"/>
    </row>
    <row r="739" ht="15.75" customHeight="1">
      <c r="F739" s="1"/>
      <c r="G739" s="1"/>
      <c r="H739" s="1"/>
      <c r="I739" s="1"/>
      <c r="J739" s="1"/>
      <c r="K739" s="1"/>
      <c r="AB739" s="41"/>
      <c r="AD739" s="41"/>
      <c r="AE739" s="41"/>
      <c r="AG739" s="41"/>
      <c r="AH739" s="41"/>
      <c r="AJ739" s="21"/>
    </row>
    <row r="740" ht="15.75" customHeight="1">
      <c r="F740" s="1"/>
      <c r="G740" s="1"/>
      <c r="H740" s="1"/>
      <c r="I740" s="1"/>
      <c r="J740" s="1"/>
      <c r="K740" s="1"/>
      <c r="AB740" s="41"/>
      <c r="AD740" s="41"/>
      <c r="AE740" s="41"/>
      <c r="AG740" s="41"/>
      <c r="AH740" s="41"/>
      <c r="AJ740" s="21"/>
    </row>
    <row r="741" ht="15.75" customHeight="1">
      <c r="F741" s="1"/>
      <c r="G741" s="1"/>
      <c r="H741" s="1"/>
      <c r="I741" s="1"/>
      <c r="J741" s="1"/>
      <c r="K741" s="1"/>
      <c r="AB741" s="41"/>
      <c r="AD741" s="41"/>
      <c r="AE741" s="41"/>
      <c r="AG741" s="41"/>
      <c r="AH741" s="41"/>
      <c r="AJ741" s="21"/>
    </row>
    <row r="742" ht="15.75" customHeight="1">
      <c r="F742" s="1"/>
      <c r="G742" s="1"/>
      <c r="H742" s="1"/>
      <c r="I742" s="1"/>
      <c r="J742" s="1"/>
      <c r="K742" s="1"/>
      <c r="AB742" s="41"/>
      <c r="AD742" s="41"/>
      <c r="AE742" s="41"/>
      <c r="AG742" s="41"/>
      <c r="AH742" s="41"/>
      <c r="AJ742" s="21"/>
    </row>
    <row r="743" ht="15.75" customHeight="1">
      <c r="F743" s="1"/>
      <c r="G743" s="1"/>
      <c r="H743" s="1"/>
      <c r="I743" s="1"/>
      <c r="J743" s="1"/>
      <c r="K743" s="1"/>
      <c r="AB743" s="41"/>
      <c r="AD743" s="41"/>
      <c r="AE743" s="41"/>
      <c r="AG743" s="41"/>
      <c r="AH743" s="41"/>
      <c r="AJ743" s="21"/>
    </row>
    <row r="744" ht="15.75" customHeight="1">
      <c r="F744" s="1"/>
      <c r="G744" s="1"/>
      <c r="H744" s="1"/>
      <c r="I744" s="1"/>
      <c r="J744" s="1"/>
      <c r="K744" s="1"/>
      <c r="AB744" s="41"/>
      <c r="AD744" s="41"/>
      <c r="AE744" s="41"/>
      <c r="AG744" s="41"/>
      <c r="AH744" s="41"/>
      <c r="AJ744" s="21"/>
    </row>
    <row r="745" ht="15.75" customHeight="1">
      <c r="F745" s="1"/>
      <c r="G745" s="1"/>
      <c r="H745" s="1"/>
      <c r="I745" s="1"/>
      <c r="J745" s="1"/>
      <c r="K745" s="1"/>
      <c r="AB745" s="41"/>
      <c r="AD745" s="41"/>
      <c r="AE745" s="41"/>
      <c r="AG745" s="41"/>
      <c r="AH745" s="41"/>
      <c r="AJ745" s="21"/>
    </row>
    <row r="746" ht="15.75" customHeight="1">
      <c r="F746" s="1"/>
      <c r="G746" s="1"/>
      <c r="H746" s="1"/>
      <c r="I746" s="1"/>
      <c r="J746" s="1"/>
      <c r="K746" s="1"/>
      <c r="AB746" s="41"/>
      <c r="AD746" s="41"/>
      <c r="AE746" s="41"/>
      <c r="AG746" s="41"/>
      <c r="AH746" s="41"/>
      <c r="AJ746" s="21"/>
    </row>
    <row r="747" ht="15.75" customHeight="1">
      <c r="F747" s="1"/>
      <c r="G747" s="1"/>
      <c r="H747" s="1"/>
      <c r="I747" s="1"/>
      <c r="J747" s="1"/>
      <c r="K747" s="1"/>
      <c r="AB747" s="41"/>
      <c r="AD747" s="41"/>
      <c r="AE747" s="41"/>
      <c r="AG747" s="41"/>
      <c r="AH747" s="41"/>
      <c r="AJ747" s="21"/>
    </row>
    <row r="748" ht="15.75" customHeight="1">
      <c r="F748" s="1"/>
      <c r="G748" s="1"/>
      <c r="H748" s="1"/>
      <c r="I748" s="1"/>
      <c r="J748" s="1"/>
      <c r="K748" s="1"/>
      <c r="AB748" s="41"/>
      <c r="AD748" s="41"/>
      <c r="AE748" s="41"/>
      <c r="AG748" s="41"/>
      <c r="AH748" s="41"/>
      <c r="AJ748" s="21"/>
    </row>
    <row r="749" ht="15.75" customHeight="1">
      <c r="F749" s="1"/>
      <c r="G749" s="1"/>
      <c r="H749" s="1"/>
      <c r="I749" s="1"/>
      <c r="J749" s="1"/>
      <c r="K749" s="1"/>
      <c r="AB749" s="41"/>
      <c r="AD749" s="41"/>
      <c r="AE749" s="41"/>
      <c r="AG749" s="41"/>
      <c r="AH749" s="41"/>
      <c r="AJ749" s="21"/>
    </row>
    <row r="750" ht="15.75" customHeight="1">
      <c r="F750" s="1"/>
      <c r="G750" s="1"/>
      <c r="H750" s="1"/>
      <c r="I750" s="1"/>
      <c r="J750" s="1"/>
      <c r="K750" s="1"/>
      <c r="AB750" s="41"/>
      <c r="AD750" s="41"/>
      <c r="AE750" s="41"/>
      <c r="AG750" s="41"/>
      <c r="AH750" s="41"/>
      <c r="AJ750" s="21"/>
    </row>
    <row r="751" ht="15.75" customHeight="1">
      <c r="F751" s="1"/>
      <c r="G751" s="1"/>
      <c r="H751" s="1"/>
      <c r="I751" s="1"/>
      <c r="J751" s="1"/>
      <c r="K751" s="1"/>
      <c r="AB751" s="41"/>
      <c r="AD751" s="41"/>
      <c r="AE751" s="41"/>
      <c r="AG751" s="41"/>
      <c r="AH751" s="41"/>
      <c r="AJ751" s="21"/>
    </row>
    <row r="752" ht="15.75" customHeight="1">
      <c r="F752" s="1"/>
      <c r="G752" s="1"/>
      <c r="H752" s="1"/>
      <c r="I752" s="1"/>
      <c r="J752" s="1"/>
      <c r="K752" s="1"/>
      <c r="AB752" s="41"/>
      <c r="AD752" s="41"/>
      <c r="AE752" s="41"/>
      <c r="AG752" s="41"/>
      <c r="AH752" s="41"/>
      <c r="AJ752" s="21"/>
    </row>
    <row r="753" ht="15.75" customHeight="1">
      <c r="F753" s="1"/>
      <c r="G753" s="1"/>
      <c r="H753" s="1"/>
      <c r="I753" s="1"/>
      <c r="J753" s="1"/>
      <c r="K753" s="1"/>
      <c r="AB753" s="41"/>
      <c r="AD753" s="41"/>
      <c r="AE753" s="41"/>
      <c r="AG753" s="41"/>
      <c r="AH753" s="41"/>
      <c r="AJ753" s="21"/>
    </row>
    <row r="754" ht="15.75" customHeight="1">
      <c r="F754" s="1"/>
      <c r="G754" s="1"/>
      <c r="H754" s="1"/>
      <c r="I754" s="1"/>
      <c r="J754" s="1"/>
      <c r="K754" s="1"/>
      <c r="AB754" s="41"/>
      <c r="AD754" s="41"/>
      <c r="AE754" s="41"/>
      <c r="AG754" s="41"/>
      <c r="AH754" s="41"/>
      <c r="AJ754" s="21"/>
    </row>
    <row r="755" ht="15.75" customHeight="1">
      <c r="F755" s="1"/>
      <c r="G755" s="1"/>
      <c r="H755" s="1"/>
      <c r="I755" s="1"/>
      <c r="J755" s="1"/>
      <c r="K755" s="1"/>
      <c r="AB755" s="41"/>
      <c r="AD755" s="41"/>
      <c r="AE755" s="41"/>
      <c r="AG755" s="41"/>
      <c r="AH755" s="41"/>
      <c r="AJ755" s="21"/>
    </row>
    <row r="756" ht="15.75" customHeight="1">
      <c r="F756" s="1"/>
      <c r="G756" s="1"/>
      <c r="H756" s="1"/>
      <c r="I756" s="1"/>
      <c r="J756" s="1"/>
      <c r="K756" s="1"/>
      <c r="AB756" s="41"/>
      <c r="AD756" s="41"/>
      <c r="AE756" s="41"/>
      <c r="AG756" s="41"/>
      <c r="AH756" s="41"/>
      <c r="AJ756" s="21"/>
    </row>
    <row r="757" ht="15.75" customHeight="1">
      <c r="F757" s="1"/>
      <c r="G757" s="1"/>
      <c r="H757" s="1"/>
      <c r="I757" s="1"/>
      <c r="J757" s="1"/>
      <c r="K757" s="1"/>
      <c r="AB757" s="41"/>
      <c r="AD757" s="41"/>
      <c r="AE757" s="41"/>
      <c r="AG757" s="41"/>
      <c r="AH757" s="41"/>
      <c r="AJ757" s="21"/>
    </row>
    <row r="758" ht="15.75" customHeight="1">
      <c r="F758" s="1"/>
      <c r="G758" s="1"/>
      <c r="H758" s="1"/>
      <c r="I758" s="1"/>
      <c r="J758" s="1"/>
      <c r="K758" s="1"/>
      <c r="AB758" s="41"/>
      <c r="AD758" s="41"/>
      <c r="AE758" s="41"/>
      <c r="AG758" s="41"/>
      <c r="AH758" s="41"/>
      <c r="AJ758" s="21"/>
    </row>
    <row r="759" ht="15.75" customHeight="1">
      <c r="F759" s="1"/>
      <c r="G759" s="1"/>
      <c r="H759" s="1"/>
      <c r="I759" s="1"/>
      <c r="J759" s="1"/>
      <c r="K759" s="1"/>
      <c r="AB759" s="41"/>
      <c r="AD759" s="41"/>
      <c r="AE759" s="41"/>
      <c r="AG759" s="41"/>
      <c r="AH759" s="41"/>
      <c r="AJ759" s="21"/>
    </row>
    <row r="760" ht="15.75" customHeight="1">
      <c r="F760" s="1"/>
      <c r="G760" s="1"/>
      <c r="H760" s="1"/>
      <c r="I760" s="1"/>
      <c r="J760" s="1"/>
      <c r="K760" s="1"/>
      <c r="AB760" s="41"/>
      <c r="AD760" s="41"/>
      <c r="AE760" s="41"/>
      <c r="AG760" s="41"/>
      <c r="AH760" s="41"/>
      <c r="AJ760" s="21"/>
    </row>
    <row r="761" ht="15.75" customHeight="1">
      <c r="F761" s="1"/>
      <c r="G761" s="1"/>
      <c r="H761" s="1"/>
      <c r="I761" s="1"/>
      <c r="J761" s="1"/>
      <c r="K761" s="1"/>
      <c r="AB761" s="41"/>
      <c r="AD761" s="41"/>
      <c r="AE761" s="41"/>
      <c r="AG761" s="41"/>
      <c r="AH761" s="41"/>
      <c r="AJ761" s="21"/>
    </row>
    <row r="762" ht="15.75" customHeight="1">
      <c r="F762" s="1"/>
      <c r="G762" s="1"/>
      <c r="H762" s="1"/>
      <c r="I762" s="1"/>
      <c r="J762" s="1"/>
      <c r="K762" s="1"/>
      <c r="AB762" s="41"/>
      <c r="AD762" s="41"/>
      <c r="AE762" s="41"/>
      <c r="AG762" s="41"/>
      <c r="AH762" s="41"/>
      <c r="AJ762" s="21"/>
    </row>
    <row r="763" ht="15.75" customHeight="1">
      <c r="F763" s="1"/>
      <c r="G763" s="1"/>
      <c r="H763" s="1"/>
      <c r="I763" s="1"/>
      <c r="J763" s="1"/>
      <c r="K763" s="1"/>
      <c r="AB763" s="41"/>
      <c r="AD763" s="41"/>
      <c r="AE763" s="41"/>
      <c r="AG763" s="41"/>
      <c r="AH763" s="41"/>
      <c r="AJ763" s="21"/>
    </row>
    <row r="764" ht="15.75" customHeight="1">
      <c r="F764" s="1"/>
      <c r="G764" s="1"/>
      <c r="H764" s="1"/>
      <c r="I764" s="1"/>
      <c r="J764" s="1"/>
      <c r="K764" s="1"/>
      <c r="AB764" s="41"/>
      <c r="AD764" s="41"/>
      <c r="AE764" s="41"/>
      <c r="AG764" s="41"/>
      <c r="AH764" s="41"/>
      <c r="AJ764" s="21"/>
    </row>
    <row r="765" ht="15.75" customHeight="1">
      <c r="F765" s="1"/>
      <c r="G765" s="1"/>
      <c r="H765" s="1"/>
      <c r="I765" s="1"/>
      <c r="J765" s="1"/>
      <c r="K765" s="1"/>
      <c r="AB765" s="41"/>
      <c r="AD765" s="41"/>
      <c r="AE765" s="41"/>
      <c r="AG765" s="41"/>
      <c r="AH765" s="41"/>
      <c r="AJ765" s="21"/>
    </row>
    <row r="766" ht="15.75" customHeight="1">
      <c r="F766" s="1"/>
      <c r="G766" s="1"/>
      <c r="H766" s="1"/>
      <c r="I766" s="1"/>
      <c r="J766" s="1"/>
      <c r="K766" s="1"/>
      <c r="AB766" s="41"/>
      <c r="AD766" s="41"/>
      <c r="AE766" s="41"/>
      <c r="AG766" s="41"/>
      <c r="AH766" s="41"/>
      <c r="AJ766" s="21"/>
    </row>
    <row r="767" ht="15.75" customHeight="1">
      <c r="F767" s="1"/>
      <c r="G767" s="1"/>
      <c r="H767" s="1"/>
      <c r="I767" s="1"/>
      <c r="J767" s="1"/>
      <c r="K767" s="1"/>
      <c r="AB767" s="41"/>
      <c r="AD767" s="41"/>
      <c r="AE767" s="41"/>
      <c r="AG767" s="41"/>
      <c r="AH767" s="41"/>
      <c r="AJ767" s="21"/>
    </row>
    <row r="768" ht="15.75" customHeight="1">
      <c r="F768" s="1"/>
      <c r="G768" s="1"/>
      <c r="H768" s="1"/>
      <c r="I768" s="1"/>
      <c r="J768" s="1"/>
      <c r="K768" s="1"/>
      <c r="AB768" s="41"/>
      <c r="AD768" s="41"/>
      <c r="AE768" s="41"/>
      <c r="AG768" s="41"/>
      <c r="AH768" s="41"/>
      <c r="AJ768" s="21"/>
    </row>
    <row r="769" ht="15.75" customHeight="1">
      <c r="F769" s="1"/>
      <c r="G769" s="1"/>
      <c r="H769" s="1"/>
      <c r="I769" s="1"/>
      <c r="J769" s="1"/>
      <c r="K769" s="1"/>
      <c r="AB769" s="41"/>
      <c r="AD769" s="41"/>
      <c r="AE769" s="41"/>
      <c r="AG769" s="41"/>
      <c r="AH769" s="41"/>
      <c r="AJ769" s="21"/>
    </row>
    <row r="770" ht="15.75" customHeight="1">
      <c r="F770" s="1"/>
      <c r="G770" s="1"/>
      <c r="H770" s="1"/>
      <c r="I770" s="1"/>
      <c r="J770" s="1"/>
      <c r="K770" s="1"/>
      <c r="AB770" s="41"/>
      <c r="AD770" s="41"/>
      <c r="AE770" s="41"/>
      <c r="AG770" s="41"/>
      <c r="AH770" s="41"/>
      <c r="AJ770" s="21"/>
    </row>
    <row r="771" ht="15.75" customHeight="1">
      <c r="F771" s="1"/>
      <c r="G771" s="1"/>
      <c r="H771" s="1"/>
      <c r="I771" s="1"/>
      <c r="J771" s="1"/>
      <c r="K771" s="1"/>
      <c r="AB771" s="41"/>
      <c r="AD771" s="41"/>
      <c r="AE771" s="41"/>
      <c r="AG771" s="41"/>
      <c r="AH771" s="41"/>
      <c r="AJ771" s="21"/>
    </row>
    <row r="772" ht="15.75" customHeight="1">
      <c r="F772" s="1"/>
      <c r="G772" s="1"/>
      <c r="H772" s="1"/>
      <c r="I772" s="1"/>
      <c r="J772" s="1"/>
      <c r="K772" s="1"/>
      <c r="AB772" s="41"/>
      <c r="AD772" s="41"/>
      <c r="AE772" s="41"/>
      <c r="AG772" s="41"/>
      <c r="AH772" s="41"/>
      <c r="AJ772" s="21"/>
    </row>
    <row r="773" ht="15.75" customHeight="1">
      <c r="F773" s="1"/>
      <c r="G773" s="1"/>
      <c r="H773" s="1"/>
      <c r="I773" s="1"/>
      <c r="J773" s="1"/>
      <c r="K773" s="1"/>
      <c r="AB773" s="41"/>
      <c r="AD773" s="41"/>
      <c r="AE773" s="41"/>
      <c r="AG773" s="41"/>
      <c r="AH773" s="41"/>
      <c r="AJ773" s="21"/>
    </row>
    <row r="774" ht="15.75" customHeight="1">
      <c r="F774" s="1"/>
      <c r="G774" s="1"/>
      <c r="H774" s="1"/>
      <c r="I774" s="1"/>
      <c r="J774" s="1"/>
      <c r="K774" s="1"/>
      <c r="AB774" s="41"/>
      <c r="AD774" s="41"/>
      <c r="AE774" s="41"/>
      <c r="AG774" s="41"/>
      <c r="AH774" s="41"/>
      <c r="AJ774" s="21"/>
    </row>
    <row r="775" ht="15.75" customHeight="1">
      <c r="F775" s="1"/>
      <c r="G775" s="1"/>
      <c r="H775" s="1"/>
      <c r="I775" s="1"/>
      <c r="J775" s="1"/>
      <c r="K775" s="1"/>
      <c r="AB775" s="41"/>
      <c r="AD775" s="41"/>
      <c r="AE775" s="41"/>
      <c r="AG775" s="41"/>
      <c r="AH775" s="41"/>
      <c r="AJ775" s="21"/>
    </row>
    <row r="776" ht="15.75" customHeight="1">
      <c r="F776" s="1"/>
      <c r="G776" s="1"/>
      <c r="H776" s="1"/>
      <c r="I776" s="1"/>
      <c r="J776" s="1"/>
      <c r="K776" s="1"/>
      <c r="AB776" s="41"/>
      <c r="AD776" s="41"/>
      <c r="AE776" s="41"/>
      <c r="AG776" s="41"/>
      <c r="AH776" s="41"/>
      <c r="AJ776" s="21"/>
    </row>
    <row r="777" ht="15.75" customHeight="1">
      <c r="F777" s="1"/>
      <c r="G777" s="1"/>
      <c r="H777" s="1"/>
      <c r="I777" s="1"/>
      <c r="J777" s="1"/>
      <c r="K777" s="1"/>
      <c r="AB777" s="41"/>
      <c r="AD777" s="41"/>
      <c r="AE777" s="41"/>
      <c r="AG777" s="41"/>
      <c r="AH777" s="41"/>
      <c r="AJ777" s="21"/>
    </row>
    <row r="778" ht="15.75" customHeight="1">
      <c r="F778" s="1"/>
      <c r="G778" s="1"/>
      <c r="H778" s="1"/>
      <c r="I778" s="1"/>
      <c r="J778" s="1"/>
      <c r="K778" s="1"/>
      <c r="AB778" s="41"/>
      <c r="AD778" s="41"/>
      <c r="AE778" s="41"/>
      <c r="AG778" s="41"/>
      <c r="AH778" s="41"/>
      <c r="AJ778" s="21"/>
    </row>
    <row r="779" ht="15.75" customHeight="1">
      <c r="F779" s="1"/>
      <c r="G779" s="1"/>
      <c r="H779" s="1"/>
      <c r="I779" s="1"/>
      <c r="J779" s="1"/>
      <c r="K779" s="1"/>
      <c r="AB779" s="41"/>
      <c r="AD779" s="41"/>
      <c r="AE779" s="41"/>
      <c r="AG779" s="41"/>
      <c r="AH779" s="41"/>
      <c r="AJ779" s="21"/>
    </row>
    <row r="780" ht="15.75" customHeight="1">
      <c r="F780" s="1"/>
      <c r="G780" s="1"/>
      <c r="H780" s="1"/>
      <c r="I780" s="1"/>
      <c r="J780" s="1"/>
      <c r="K780" s="1"/>
      <c r="AB780" s="41"/>
      <c r="AD780" s="41"/>
      <c r="AE780" s="41"/>
      <c r="AG780" s="41"/>
      <c r="AH780" s="41"/>
      <c r="AJ780" s="21"/>
    </row>
    <row r="781" ht="15.75" customHeight="1">
      <c r="F781" s="1"/>
      <c r="G781" s="1"/>
      <c r="H781" s="1"/>
      <c r="I781" s="1"/>
      <c r="J781" s="1"/>
      <c r="K781" s="1"/>
      <c r="AB781" s="41"/>
      <c r="AD781" s="41"/>
      <c r="AE781" s="41"/>
      <c r="AG781" s="41"/>
      <c r="AH781" s="41"/>
      <c r="AJ781" s="21"/>
    </row>
    <row r="782" ht="15.75" customHeight="1">
      <c r="F782" s="1"/>
      <c r="G782" s="1"/>
      <c r="H782" s="1"/>
      <c r="I782" s="1"/>
      <c r="J782" s="1"/>
      <c r="K782" s="1"/>
      <c r="AB782" s="41"/>
      <c r="AD782" s="41"/>
      <c r="AE782" s="41"/>
      <c r="AG782" s="41"/>
      <c r="AH782" s="41"/>
      <c r="AJ782" s="21"/>
    </row>
    <row r="783" ht="15.75" customHeight="1">
      <c r="F783" s="1"/>
      <c r="G783" s="1"/>
      <c r="H783" s="1"/>
      <c r="I783" s="1"/>
      <c r="J783" s="1"/>
      <c r="K783" s="1"/>
      <c r="AB783" s="41"/>
      <c r="AD783" s="41"/>
      <c r="AE783" s="41"/>
      <c r="AG783" s="41"/>
      <c r="AH783" s="41"/>
      <c r="AJ783" s="21"/>
    </row>
    <row r="784" ht="15.75" customHeight="1">
      <c r="F784" s="1"/>
      <c r="G784" s="1"/>
      <c r="H784" s="1"/>
      <c r="I784" s="1"/>
      <c r="J784" s="1"/>
      <c r="K784" s="1"/>
      <c r="AB784" s="41"/>
      <c r="AD784" s="41"/>
      <c r="AE784" s="41"/>
      <c r="AG784" s="41"/>
      <c r="AH784" s="41"/>
      <c r="AJ784" s="21"/>
    </row>
    <row r="785" ht="15.75" customHeight="1">
      <c r="F785" s="1"/>
      <c r="G785" s="1"/>
      <c r="H785" s="1"/>
      <c r="I785" s="1"/>
      <c r="J785" s="1"/>
      <c r="K785" s="1"/>
      <c r="AB785" s="41"/>
      <c r="AD785" s="41"/>
      <c r="AE785" s="41"/>
      <c r="AG785" s="41"/>
      <c r="AH785" s="41"/>
      <c r="AJ785" s="21"/>
    </row>
    <row r="786" ht="15.75" customHeight="1">
      <c r="F786" s="1"/>
      <c r="G786" s="1"/>
      <c r="H786" s="1"/>
      <c r="I786" s="1"/>
      <c r="J786" s="1"/>
      <c r="K786" s="1"/>
      <c r="AB786" s="41"/>
      <c r="AD786" s="41"/>
      <c r="AE786" s="41"/>
      <c r="AG786" s="41"/>
      <c r="AH786" s="41"/>
      <c r="AJ786" s="21"/>
    </row>
    <row r="787" ht="15.75" customHeight="1">
      <c r="F787" s="1"/>
      <c r="G787" s="1"/>
      <c r="H787" s="1"/>
      <c r="I787" s="1"/>
      <c r="J787" s="1"/>
      <c r="K787" s="1"/>
      <c r="AB787" s="41"/>
      <c r="AD787" s="41"/>
      <c r="AE787" s="41"/>
      <c r="AG787" s="41"/>
      <c r="AH787" s="41"/>
      <c r="AJ787" s="21"/>
    </row>
    <row r="788" ht="15.75" customHeight="1">
      <c r="F788" s="1"/>
      <c r="G788" s="1"/>
      <c r="H788" s="1"/>
      <c r="I788" s="1"/>
      <c r="J788" s="1"/>
      <c r="K788" s="1"/>
      <c r="AB788" s="41"/>
      <c r="AD788" s="41"/>
      <c r="AE788" s="41"/>
      <c r="AG788" s="41"/>
      <c r="AH788" s="41"/>
      <c r="AJ788" s="21"/>
    </row>
    <row r="789" ht="15.75" customHeight="1">
      <c r="F789" s="1"/>
      <c r="G789" s="1"/>
      <c r="H789" s="1"/>
      <c r="I789" s="1"/>
      <c r="J789" s="1"/>
      <c r="K789" s="1"/>
      <c r="AB789" s="41"/>
      <c r="AD789" s="41"/>
      <c r="AE789" s="41"/>
      <c r="AG789" s="41"/>
      <c r="AH789" s="41"/>
      <c r="AJ789" s="21"/>
    </row>
    <row r="790" ht="15.75" customHeight="1">
      <c r="F790" s="1"/>
      <c r="G790" s="1"/>
      <c r="H790" s="1"/>
      <c r="I790" s="1"/>
      <c r="J790" s="1"/>
      <c r="K790" s="1"/>
      <c r="AB790" s="41"/>
      <c r="AD790" s="41"/>
      <c r="AE790" s="41"/>
      <c r="AG790" s="41"/>
      <c r="AH790" s="41"/>
      <c r="AJ790" s="21"/>
    </row>
    <row r="791" ht="15.75" customHeight="1">
      <c r="F791" s="1"/>
      <c r="G791" s="1"/>
      <c r="H791" s="1"/>
      <c r="I791" s="1"/>
      <c r="J791" s="1"/>
      <c r="K791" s="1"/>
      <c r="AB791" s="41"/>
      <c r="AD791" s="41"/>
      <c r="AE791" s="41"/>
      <c r="AG791" s="41"/>
      <c r="AH791" s="41"/>
      <c r="AJ791" s="21"/>
    </row>
    <row r="792" ht="15.75" customHeight="1">
      <c r="F792" s="1"/>
      <c r="G792" s="1"/>
      <c r="H792" s="1"/>
      <c r="I792" s="1"/>
      <c r="J792" s="1"/>
      <c r="K792" s="1"/>
      <c r="AB792" s="41"/>
      <c r="AD792" s="41"/>
      <c r="AE792" s="41"/>
      <c r="AG792" s="41"/>
      <c r="AH792" s="41"/>
      <c r="AJ792" s="21"/>
    </row>
    <row r="793" ht="15.75" customHeight="1">
      <c r="F793" s="1"/>
      <c r="G793" s="1"/>
      <c r="H793" s="1"/>
      <c r="I793" s="1"/>
      <c r="J793" s="1"/>
      <c r="K793" s="1"/>
      <c r="AB793" s="41"/>
      <c r="AD793" s="41"/>
      <c r="AE793" s="41"/>
      <c r="AG793" s="41"/>
      <c r="AH793" s="41"/>
      <c r="AJ793" s="21"/>
    </row>
    <row r="794" ht="15.75" customHeight="1">
      <c r="F794" s="1"/>
      <c r="G794" s="1"/>
      <c r="H794" s="1"/>
      <c r="I794" s="1"/>
      <c r="J794" s="1"/>
      <c r="K794" s="1"/>
      <c r="AB794" s="41"/>
      <c r="AD794" s="41"/>
      <c r="AE794" s="41"/>
      <c r="AG794" s="41"/>
      <c r="AH794" s="41"/>
      <c r="AJ794" s="21"/>
    </row>
    <row r="795" ht="15.75" customHeight="1">
      <c r="F795" s="1"/>
      <c r="G795" s="1"/>
      <c r="H795" s="1"/>
      <c r="I795" s="1"/>
      <c r="J795" s="1"/>
      <c r="K795" s="1"/>
      <c r="AB795" s="41"/>
      <c r="AD795" s="41"/>
      <c r="AE795" s="41"/>
      <c r="AG795" s="41"/>
      <c r="AH795" s="41"/>
      <c r="AJ795" s="21"/>
    </row>
    <row r="796" ht="15.75" customHeight="1">
      <c r="F796" s="1"/>
      <c r="G796" s="1"/>
      <c r="H796" s="1"/>
      <c r="I796" s="1"/>
      <c r="J796" s="1"/>
      <c r="K796" s="1"/>
      <c r="AB796" s="41"/>
      <c r="AD796" s="41"/>
      <c r="AE796" s="41"/>
      <c r="AG796" s="41"/>
      <c r="AH796" s="41"/>
      <c r="AJ796" s="21"/>
    </row>
    <row r="797" ht="15.75" customHeight="1">
      <c r="F797" s="1"/>
      <c r="G797" s="1"/>
      <c r="H797" s="1"/>
      <c r="I797" s="1"/>
      <c r="J797" s="1"/>
      <c r="K797" s="1"/>
      <c r="AB797" s="41"/>
      <c r="AD797" s="41"/>
      <c r="AE797" s="41"/>
      <c r="AG797" s="41"/>
      <c r="AH797" s="41"/>
      <c r="AJ797" s="21"/>
    </row>
    <row r="798" ht="15.75" customHeight="1">
      <c r="F798" s="1"/>
      <c r="G798" s="1"/>
      <c r="H798" s="1"/>
      <c r="I798" s="1"/>
      <c r="J798" s="1"/>
      <c r="K798" s="1"/>
      <c r="AB798" s="41"/>
      <c r="AD798" s="41"/>
      <c r="AE798" s="41"/>
      <c r="AG798" s="41"/>
      <c r="AH798" s="41"/>
      <c r="AJ798" s="21"/>
    </row>
    <row r="799" ht="15.75" customHeight="1">
      <c r="F799" s="1"/>
      <c r="G799" s="1"/>
      <c r="H799" s="1"/>
      <c r="I799" s="1"/>
      <c r="J799" s="1"/>
      <c r="K799" s="1"/>
      <c r="AB799" s="41"/>
      <c r="AD799" s="41"/>
      <c r="AE799" s="41"/>
      <c r="AG799" s="41"/>
      <c r="AH799" s="41"/>
      <c r="AJ799" s="21"/>
    </row>
    <row r="800" ht="15.75" customHeight="1">
      <c r="F800" s="1"/>
      <c r="G800" s="1"/>
      <c r="H800" s="1"/>
      <c r="I800" s="1"/>
      <c r="J800" s="1"/>
      <c r="K800" s="1"/>
      <c r="AB800" s="41"/>
      <c r="AD800" s="41"/>
      <c r="AE800" s="41"/>
      <c r="AG800" s="41"/>
      <c r="AH800" s="41"/>
      <c r="AJ800" s="21"/>
    </row>
    <row r="801" ht="15.75" customHeight="1">
      <c r="F801" s="1"/>
      <c r="G801" s="1"/>
      <c r="H801" s="1"/>
      <c r="I801" s="1"/>
      <c r="J801" s="1"/>
      <c r="K801" s="1"/>
      <c r="AB801" s="41"/>
      <c r="AD801" s="41"/>
      <c r="AE801" s="41"/>
      <c r="AG801" s="41"/>
      <c r="AH801" s="41"/>
      <c r="AJ801" s="21"/>
    </row>
    <row r="802" ht="15.75" customHeight="1">
      <c r="F802" s="1"/>
      <c r="G802" s="1"/>
      <c r="H802" s="1"/>
      <c r="I802" s="1"/>
      <c r="J802" s="1"/>
      <c r="K802" s="1"/>
      <c r="AB802" s="41"/>
      <c r="AD802" s="41"/>
      <c r="AE802" s="41"/>
      <c r="AG802" s="41"/>
      <c r="AH802" s="41"/>
      <c r="AJ802" s="21"/>
    </row>
    <row r="803" ht="15.75" customHeight="1">
      <c r="F803" s="1"/>
      <c r="G803" s="1"/>
      <c r="H803" s="1"/>
      <c r="I803" s="1"/>
      <c r="J803" s="1"/>
      <c r="K803" s="1"/>
      <c r="AB803" s="41"/>
      <c r="AD803" s="41"/>
      <c r="AE803" s="41"/>
      <c r="AG803" s="41"/>
      <c r="AH803" s="41"/>
      <c r="AJ803" s="21"/>
    </row>
    <row r="804" ht="15.75" customHeight="1">
      <c r="F804" s="1"/>
      <c r="G804" s="1"/>
      <c r="H804" s="1"/>
      <c r="I804" s="1"/>
      <c r="J804" s="1"/>
      <c r="K804" s="1"/>
      <c r="AB804" s="41"/>
      <c r="AD804" s="41"/>
      <c r="AE804" s="41"/>
      <c r="AG804" s="41"/>
      <c r="AH804" s="41"/>
      <c r="AJ804" s="21"/>
    </row>
    <row r="805" ht="15.75" customHeight="1">
      <c r="F805" s="1"/>
      <c r="G805" s="1"/>
      <c r="H805" s="1"/>
      <c r="I805" s="1"/>
      <c r="J805" s="1"/>
      <c r="K805" s="1"/>
      <c r="AB805" s="41"/>
      <c r="AD805" s="41"/>
      <c r="AE805" s="41"/>
      <c r="AG805" s="41"/>
      <c r="AH805" s="41"/>
      <c r="AJ805" s="21"/>
    </row>
    <row r="806" ht="15.75" customHeight="1">
      <c r="F806" s="1"/>
      <c r="G806" s="1"/>
      <c r="H806" s="1"/>
      <c r="I806" s="1"/>
      <c r="J806" s="1"/>
      <c r="K806" s="1"/>
      <c r="AB806" s="41"/>
      <c r="AD806" s="41"/>
      <c r="AE806" s="41"/>
      <c r="AG806" s="41"/>
      <c r="AH806" s="41"/>
      <c r="AJ806" s="21"/>
    </row>
    <row r="807" ht="15.75" customHeight="1">
      <c r="F807" s="1"/>
      <c r="G807" s="1"/>
      <c r="H807" s="1"/>
      <c r="I807" s="1"/>
      <c r="J807" s="1"/>
      <c r="K807" s="1"/>
      <c r="AB807" s="41"/>
      <c r="AD807" s="41"/>
      <c r="AE807" s="41"/>
      <c r="AG807" s="41"/>
      <c r="AH807" s="41"/>
      <c r="AJ807" s="21"/>
    </row>
    <row r="808" ht="15.75" customHeight="1">
      <c r="F808" s="1"/>
      <c r="G808" s="1"/>
      <c r="H808" s="1"/>
      <c r="I808" s="1"/>
      <c r="J808" s="1"/>
      <c r="K808" s="1"/>
      <c r="AB808" s="41"/>
      <c r="AD808" s="41"/>
      <c r="AE808" s="41"/>
      <c r="AG808" s="41"/>
      <c r="AH808" s="41"/>
      <c r="AJ808" s="21"/>
    </row>
    <row r="809" ht="15.75" customHeight="1">
      <c r="F809" s="1"/>
      <c r="G809" s="1"/>
      <c r="H809" s="1"/>
      <c r="I809" s="1"/>
      <c r="J809" s="1"/>
      <c r="K809" s="1"/>
      <c r="AB809" s="41"/>
      <c r="AD809" s="41"/>
      <c r="AE809" s="41"/>
      <c r="AG809" s="41"/>
      <c r="AH809" s="41"/>
      <c r="AJ809" s="21"/>
    </row>
    <row r="810" ht="15.75" customHeight="1">
      <c r="F810" s="1"/>
      <c r="G810" s="1"/>
      <c r="H810" s="1"/>
      <c r="I810" s="1"/>
      <c r="J810" s="1"/>
      <c r="K810" s="1"/>
      <c r="AB810" s="41"/>
      <c r="AD810" s="41"/>
      <c r="AE810" s="41"/>
      <c r="AG810" s="41"/>
      <c r="AH810" s="41"/>
      <c r="AJ810" s="21"/>
    </row>
    <row r="811" ht="15.75" customHeight="1">
      <c r="F811" s="1"/>
      <c r="G811" s="1"/>
      <c r="H811" s="1"/>
      <c r="I811" s="1"/>
      <c r="J811" s="1"/>
      <c r="K811" s="1"/>
      <c r="AB811" s="41"/>
      <c r="AD811" s="41"/>
      <c r="AE811" s="41"/>
      <c r="AG811" s="41"/>
      <c r="AH811" s="41"/>
      <c r="AJ811" s="21"/>
    </row>
    <row r="812" ht="15.75" customHeight="1">
      <c r="F812" s="1"/>
      <c r="G812" s="1"/>
      <c r="H812" s="1"/>
      <c r="I812" s="1"/>
      <c r="J812" s="1"/>
      <c r="K812" s="1"/>
      <c r="AB812" s="41"/>
      <c r="AD812" s="41"/>
      <c r="AE812" s="41"/>
      <c r="AG812" s="41"/>
      <c r="AH812" s="41"/>
      <c r="AJ812" s="21"/>
    </row>
    <row r="813" ht="15.75" customHeight="1">
      <c r="F813" s="1"/>
      <c r="G813" s="1"/>
      <c r="H813" s="1"/>
      <c r="I813" s="1"/>
      <c r="J813" s="1"/>
      <c r="K813" s="1"/>
      <c r="AB813" s="41"/>
      <c r="AD813" s="41"/>
      <c r="AE813" s="41"/>
      <c r="AG813" s="41"/>
      <c r="AH813" s="41"/>
      <c r="AJ813" s="21"/>
    </row>
    <row r="814" ht="15.75" customHeight="1">
      <c r="F814" s="1"/>
      <c r="G814" s="1"/>
      <c r="H814" s="1"/>
      <c r="I814" s="1"/>
      <c r="J814" s="1"/>
      <c r="K814" s="1"/>
      <c r="AB814" s="41"/>
      <c r="AD814" s="41"/>
      <c r="AE814" s="41"/>
      <c r="AG814" s="41"/>
      <c r="AH814" s="41"/>
      <c r="AJ814" s="21"/>
    </row>
    <row r="815" ht="15.75" customHeight="1">
      <c r="F815" s="1"/>
      <c r="G815" s="1"/>
      <c r="H815" s="1"/>
      <c r="I815" s="1"/>
      <c r="J815" s="1"/>
      <c r="K815" s="1"/>
      <c r="AB815" s="41"/>
      <c r="AD815" s="41"/>
      <c r="AE815" s="41"/>
      <c r="AG815" s="41"/>
      <c r="AH815" s="41"/>
      <c r="AJ815" s="21"/>
    </row>
    <row r="816" ht="15.75" customHeight="1">
      <c r="F816" s="1"/>
      <c r="G816" s="1"/>
      <c r="H816" s="1"/>
      <c r="I816" s="1"/>
      <c r="J816" s="1"/>
      <c r="K816" s="1"/>
      <c r="AB816" s="41"/>
      <c r="AD816" s="41"/>
      <c r="AE816" s="41"/>
      <c r="AG816" s="41"/>
      <c r="AH816" s="41"/>
      <c r="AJ816" s="21"/>
    </row>
    <row r="817" ht="15.75" customHeight="1">
      <c r="F817" s="1"/>
      <c r="G817" s="1"/>
      <c r="H817" s="1"/>
      <c r="I817" s="1"/>
      <c r="J817" s="1"/>
      <c r="K817" s="1"/>
      <c r="AB817" s="41"/>
      <c r="AD817" s="41"/>
      <c r="AE817" s="41"/>
      <c r="AG817" s="41"/>
      <c r="AH817" s="41"/>
      <c r="AJ817" s="21"/>
    </row>
    <row r="818" ht="15.75" customHeight="1">
      <c r="F818" s="1"/>
      <c r="G818" s="1"/>
      <c r="H818" s="1"/>
      <c r="I818" s="1"/>
      <c r="J818" s="1"/>
      <c r="K818" s="1"/>
      <c r="AB818" s="41"/>
      <c r="AD818" s="41"/>
      <c r="AE818" s="41"/>
      <c r="AG818" s="41"/>
      <c r="AH818" s="41"/>
      <c r="AJ818" s="21"/>
    </row>
    <row r="819" ht="15.75" customHeight="1">
      <c r="F819" s="1"/>
      <c r="G819" s="1"/>
      <c r="H819" s="1"/>
      <c r="I819" s="1"/>
      <c r="J819" s="1"/>
      <c r="K819" s="1"/>
      <c r="AB819" s="41"/>
      <c r="AD819" s="41"/>
      <c r="AE819" s="41"/>
      <c r="AG819" s="41"/>
      <c r="AH819" s="41"/>
      <c r="AJ819" s="21"/>
    </row>
    <row r="820" ht="15.75" customHeight="1">
      <c r="F820" s="1"/>
      <c r="G820" s="1"/>
      <c r="H820" s="1"/>
      <c r="I820" s="1"/>
      <c r="J820" s="1"/>
      <c r="K820" s="1"/>
      <c r="AB820" s="41"/>
      <c r="AD820" s="41"/>
      <c r="AE820" s="41"/>
      <c r="AG820" s="41"/>
      <c r="AH820" s="41"/>
      <c r="AJ820" s="21"/>
    </row>
    <row r="821" ht="15.75" customHeight="1">
      <c r="F821" s="1"/>
      <c r="G821" s="1"/>
      <c r="H821" s="1"/>
      <c r="I821" s="1"/>
      <c r="J821" s="1"/>
      <c r="K821" s="1"/>
      <c r="AB821" s="41"/>
      <c r="AD821" s="41"/>
      <c r="AE821" s="41"/>
      <c r="AG821" s="41"/>
      <c r="AH821" s="41"/>
      <c r="AJ821" s="21"/>
    </row>
    <row r="822" ht="15.75" customHeight="1">
      <c r="F822" s="1"/>
      <c r="G822" s="1"/>
      <c r="H822" s="1"/>
      <c r="I822" s="1"/>
      <c r="J822" s="1"/>
      <c r="K822" s="1"/>
      <c r="AB822" s="41"/>
      <c r="AD822" s="41"/>
      <c r="AE822" s="41"/>
      <c r="AG822" s="41"/>
      <c r="AH822" s="41"/>
      <c r="AJ822" s="21"/>
    </row>
    <row r="823" ht="15.75" customHeight="1">
      <c r="F823" s="1"/>
      <c r="G823" s="1"/>
      <c r="H823" s="1"/>
      <c r="I823" s="1"/>
      <c r="J823" s="1"/>
      <c r="K823" s="1"/>
      <c r="AB823" s="41"/>
      <c r="AD823" s="41"/>
      <c r="AE823" s="41"/>
      <c r="AG823" s="41"/>
      <c r="AH823" s="41"/>
      <c r="AJ823" s="21"/>
    </row>
    <row r="824" ht="15.75" customHeight="1">
      <c r="F824" s="1"/>
      <c r="G824" s="1"/>
      <c r="H824" s="1"/>
      <c r="I824" s="1"/>
      <c r="J824" s="1"/>
      <c r="K824" s="1"/>
      <c r="AB824" s="41"/>
      <c r="AD824" s="41"/>
      <c r="AE824" s="41"/>
      <c r="AG824" s="41"/>
      <c r="AH824" s="41"/>
      <c r="AJ824" s="21"/>
    </row>
    <row r="825" ht="15.75" customHeight="1">
      <c r="F825" s="1"/>
      <c r="G825" s="1"/>
      <c r="H825" s="1"/>
      <c r="I825" s="1"/>
      <c r="J825" s="1"/>
      <c r="K825" s="1"/>
      <c r="AB825" s="41"/>
      <c r="AD825" s="41"/>
      <c r="AE825" s="41"/>
      <c r="AG825" s="41"/>
      <c r="AH825" s="41"/>
      <c r="AJ825" s="21"/>
    </row>
    <row r="826" ht="15.75" customHeight="1">
      <c r="F826" s="1"/>
      <c r="G826" s="1"/>
      <c r="H826" s="1"/>
      <c r="I826" s="1"/>
      <c r="J826" s="1"/>
      <c r="K826" s="1"/>
      <c r="AB826" s="41"/>
      <c r="AD826" s="41"/>
      <c r="AE826" s="41"/>
      <c r="AG826" s="41"/>
      <c r="AH826" s="41"/>
      <c r="AJ826" s="21"/>
    </row>
    <row r="827" ht="15.75" customHeight="1">
      <c r="F827" s="1"/>
      <c r="G827" s="1"/>
      <c r="H827" s="1"/>
      <c r="I827" s="1"/>
      <c r="J827" s="1"/>
      <c r="K827" s="1"/>
      <c r="AB827" s="41"/>
      <c r="AD827" s="41"/>
      <c r="AE827" s="41"/>
      <c r="AG827" s="41"/>
      <c r="AH827" s="41"/>
      <c r="AJ827" s="21"/>
    </row>
    <row r="828" ht="15.75" customHeight="1">
      <c r="F828" s="1"/>
      <c r="G828" s="1"/>
      <c r="H828" s="1"/>
      <c r="I828" s="1"/>
      <c r="J828" s="1"/>
      <c r="K828" s="1"/>
      <c r="AB828" s="41"/>
      <c r="AD828" s="41"/>
      <c r="AE828" s="41"/>
      <c r="AG828" s="41"/>
      <c r="AH828" s="41"/>
      <c r="AJ828" s="21"/>
    </row>
    <row r="829" ht="15.75" customHeight="1">
      <c r="F829" s="1"/>
      <c r="G829" s="1"/>
      <c r="H829" s="1"/>
      <c r="I829" s="1"/>
      <c r="J829" s="1"/>
      <c r="K829" s="1"/>
      <c r="AB829" s="41"/>
      <c r="AD829" s="41"/>
      <c r="AE829" s="41"/>
      <c r="AG829" s="41"/>
      <c r="AH829" s="41"/>
      <c r="AJ829" s="21"/>
    </row>
    <row r="830" ht="15.75" customHeight="1">
      <c r="F830" s="1"/>
      <c r="G830" s="1"/>
      <c r="H830" s="1"/>
      <c r="I830" s="1"/>
      <c r="J830" s="1"/>
      <c r="K830" s="1"/>
      <c r="AB830" s="41"/>
      <c r="AD830" s="41"/>
      <c r="AE830" s="41"/>
      <c r="AG830" s="41"/>
      <c r="AH830" s="41"/>
      <c r="AJ830" s="21"/>
    </row>
    <row r="831" ht="15.75" customHeight="1">
      <c r="F831" s="1"/>
      <c r="G831" s="1"/>
      <c r="H831" s="1"/>
      <c r="I831" s="1"/>
      <c r="J831" s="1"/>
      <c r="K831" s="1"/>
      <c r="AB831" s="41"/>
      <c r="AD831" s="41"/>
      <c r="AE831" s="41"/>
      <c r="AG831" s="41"/>
      <c r="AH831" s="41"/>
      <c r="AJ831" s="21"/>
    </row>
    <row r="832" ht="15.75" customHeight="1">
      <c r="F832" s="1"/>
      <c r="G832" s="1"/>
      <c r="H832" s="1"/>
      <c r="I832" s="1"/>
      <c r="J832" s="1"/>
      <c r="K832" s="1"/>
      <c r="AB832" s="41"/>
      <c r="AD832" s="41"/>
      <c r="AE832" s="41"/>
      <c r="AG832" s="41"/>
      <c r="AH832" s="41"/>
      <c r="AJ832" s="21"/>
    </row>
    <row r="833" ht="15.75" customHeight="1">
      <c r="F833" s="1"/>
      <c r="G833" s="1"/>
      <c r="H833" s="1"/>
      <c r="I833" s="1"/>
      <c r="J833" s="1"/>
      <c r="K833" s="1"/>
      <c r="AB833" s="41"/>
      <c r="AD833" s="41"/>
      <c r="AE833" s="41"/>
      <c r="AG833" s="41"/>
      <c r="AH833" s="41"/>
      <c r="AJ833" s="21"/>
    </row>
    <row r="834" ht="15.75" customHeight="1">
      <c r="F834" s="1"/>
      <c r="G834" s="1"/>
      <c r="H834" s="1"/>
      <c r="I834" s="1"/>
      <c r="J834" s="1"/>
      <c r="K834" s="1"/>
      <c r="AB834" s="41"/>
      <c r="AD834" s="41"/>
      <c r="AE834" s="41"/>
      <c r="AG834" s="41"/>
      <c r="AH834" s="41"/>
      <c r="AJ834" s="21"/>
    </row>
    <row r="835" ht="15.75" customHeight="1">
      <c r="F835" s="1"/>
      <c r="G835" s="1"/>
      <c r="H835" s="1"/>
      <c r="I835" s="1"/>
      <c r="J835" s="1"/>
      <c r="K835" s="1"/>
      <c r="AB835" s="41"/>
      <c r="AD835" s="41"/>
      <c r="AE835" s="41"/>
      <c r="AG835" s="41"/>
      <c r="AH835" s="41"/>
      <c r="AJ835" s="21"/>
    </row>
    <row r="836" ht="15.75" customHeight="1">
      <c r="F836" s="1"/>
      <c r="G836" s="1"/>
      <c r="H836" s="1"/>
      <c r="I836" s="1"/>
      <c r="J836" s="1"/>
      <c r="K836" s="1"/>
      <c r="AB836" s="41"/>
      <c r="AD836" s="41"/>
      <c r="AE836" s="41"/>
      <c r="AG836" s="41"/>
      <c r="AH836" s="41"/>
      <c r="AJ836" s="21"/>
    </row>
    <row r="837" ht="15.75" customHeight="1">
      <c r="F837" s="1"/>
      <c r="G837" s="1"/>
      <c r="H837" s="1"/>
      <c r="I837" s="1"/>
      <c r="J837" s="1"/>
      <c r="K837" s="1"/>
      <c r="AB837" s="41"/>
      <c r="AD837" s="41"/>
      <c r="AE837" s="41"/>
      <c r="AG837" s="41"/>
      <c r="AH837" s="41"/>
      <c r="AJ837" s="21"/>
    </row>
    <row r="838" ht="15.75" customHeight="1">
      <c r="F838" s="1"/>
      <c r="G838" s="1"/>
      <c r="H838" s="1"/>
      <c r="I838" s="1"/>
      <c r="J838" s="1"/>
      <c r="K838" s="1"/>
      <c r="AB838" s="41"/>
      <c r="AD838" s="41"/>
      <c r="AE838" s="41"/>
      <c r="AG838" s="41"/>
      <c r="AH838" s="41"/>
      <c r="AJ838" s="21"/>
    </row>
    <row r="839" ht="15.75" customHeight="1">
      <c r="F839" s="1"/>
      <c r="G839" s="1"/>
      <c r="H839" s="1"/>
      <c r="I839" s="1"/>
      <c r="J839" s="1"/>
      <c r="K839" s="1"/>
      <c r="AB839" s="41"/>
      <c r="AD839" s="41"/>
      <c r="AE839" s="41"/>
      <c r="AG839" s="41"/>
      <c r="AH839" s="41"/>
      <c r="AJ839" s="21"/>
    </row>
    <row r="840" ht="15.75" customHeight="1">
      <c r="F840" s="1"/>
      <c r="G840" s="1"/>
      <c r="H840" s="1"/>
      <c r="I840" s="1"/>
      <c r="J840" s="1"/>
      <c r="K840" s="1"/>
      <c r="AB840" s="41"/>
      <c r="AD840" s="41"/>
      <c r="AE840" s="41"/>
      <c r="AG840" s="41"/>
      <c r="AH840" s="41"/>
      <c r="AJ840" s="21"/>
    </row>
    <row r="841" ht="15.75" customHeight="1">
      <c r="F841" s="1"/>
      <c r="G841" s="1"/>
      <c r="H841" s="1"/>
      <c r="I841" s="1"/>
      <c r="J841" s="1"/>
      <c r="K841" s="1"/>
      <c r="AB841" s="41"/>
      <c r="AD841" s="41"/>
      <c r="AE841" s="41"/>
      <c r="AG841" s="41"/>
      <c r="AH841" s="41"/>
      <c r="AJ841" s="21"/>
    </row>
    <row r="842" ht="15.75" customHeight="1">
      <c r="F842" s="1"/>
      <c r="G842" s="1"/>
      <c r="H842" s="1"/>
      <c r="I842" s="1"/>
      <c r="J842" s="1"/>
      <c r="K842" s="1"/>
      <c r="AB842" s="41"/>
      <c r="AD842" s="41"/>
      <c r="AE842" s="41"/>
      <c r="AG842" s="41"/>
      <c r="AH842" s="41"/>
      <c r="AJ842" s="21"/>
    </row>
    <row r="843" ht="15.75" customHeight="1">
      <c r="F843" s="1"/>
      <c r="G843" s="1"/>
      <c r="H843" s="1"/>
      <c r="I843" s="1"/>
      <c r="J843" s="1"/>
      <c r="K843" s="1"/>
      <c r="AB843" s="41"/>
      <c r="AD843" s="41"/>
      <c r="AE843" s="41"/>
      <c r="AG843" s="41"/>
      <c r="AH843" s="41"/>
      <c r="AJ843" s="21"/>
    </row>
    <row r="844" ht="15.75" customHeight="1">
      <c r="F844" s="1"/>
      <c r="G844" s="1"/>
      <c r="H844" s="1"/>
      <c r="I844" s="1"/>
      <c r="J844" s="1"/>
      <c r="K844" s="1"/>
      <c r="AB844" s="41"/>
      <c r="AD844" s="41"/>
      <c r="AE844" s="41"/>
      <c r="AG844" s="41"/>
      <c r="AH844" s="41"/>
      <c r="AJ844" s="21"/>
    </row>
    <row r="845" ht="15.75" customHeight="1">
      <c r="F845" s="1"/>
      <c r="G845" s="1"/>
      <c r="H845" s="1"/>
      <c r="I845" s="1"/>
      <c r="J845" s="1"/>
      <c r="K845" s="1"/>
      <c r="AB845" s="41"/>
      <c r="AD845" s="41"/>
      <c r="AE845" s="41"/>
      <c r="AG845" s="41"/>
      <c r="AH845" s="41"/>
      <c r="AJ845" s="21"/>
    </row>
    <row r="846" ht="15.75" customHeight="1">
      <c r="F846" s="1"/>
      <c r="G846" s="1"/>
      <c r="H846" s="1"/>
      <c r="I846" s="1"/>
      <c r="J846" s="1"/>
      <c r="K846" s="1"/>
      <c r="AB846" s="41"/>
      <c r="AD846" s="41"/>
      <c r="AE846" s="41"/>
      <c r="AG846" s="41"/>
      <c r="AH846" s="41"/>
      <c r="AJ846" s="21"/>
    </row>
    <row r="847" ht="15.75" customHeight="1">
      <c r="F847" s="1"/>
      <c r="G847" s="1"/>
      <c r="H847" s="1"/>
      <c r="I847" s="1"/>
      <c r="J847" s="1"/>
      <c r="K847" s="1"/>
      <c r="AB847" s="41"/>
      <c r="AD847" s="41"/>
      <c r="AE847" s="41"/>
      <c r="AG847" s="41"/>
      <c r="AH847" s="41"/>
      <c r="AJ847" s="21"/>
    </row>
    <row r="848" ht="15.75" customHeight="1">
      <c r="F848" s="1"/>
      <c r="G848" s="1"/>
      <c r="H848" s="1"/>
      <c r="I848" s="1"/>
      <c r="J848" s="1"/>
      <c r="K848" s="1"/>
      <c r="AB848" s="41"/>
      <c r="AD848" s="41"/>
      <c r="AE848" s="41"/>
      <c r="AG848" s="41"/>
      <c r="AH848" s="41"/>
      <c r="AJ848" s="21"/>
    </row>
    <row r="849" ht="15.75" customHeight="1">
      <c r="F849" s="1"/>
      <c r="G849" s="1"/>
      <c r="H849" s="1"/>
      <c r="I849" s="1"/>
      <c r="J849" s="1"/>
      <c r="K849" s="1"/>
      <c r="AB849" s="41"/>
      <c r="AD849" s="41"/>
      <c r="AE849" s="41"/>
      <c r="AG849" s="41"/>
      <c r="AH849" s="41"/>
      <c r="AJ849" s="21"/>
    </row>
    <row r="850" ht="15.75" customHeight="1">
      <c r="F850" s="1"/>
      <c r="G850" s="1"/>
      <c r="H850" s="1"/>
      <c r="I850" s="1"/>
      <c r="J850" s="1"/>
      <c r="K850" s="1"/>
      <c r="AB850" s="41"/>
      <c r="AD850" s="41"/>
      <c r="AE850" s="41"/>
      <c r="AG850" s="41"/>
      <c r="AH850" s="41"/>
      <c r="AJ850" s="21"/>
    </row>
    <row r="851" ht="15.75" customHeight="1">
      <c r="F851" s="1"/>
      <c r="G851" s="1"/>
      <c r="H851" s="1"/>
      <c r="I851" s="1"/>
      <c r="J851" s="1"/>
      <c r="K851" s="1"/>
      <c r="AB851" s="41"/>
      <c r="AD851" s="41"/>
      <c r="AE851" s="41"/>
      <c r="AG851" s="41"/>
      <c r="AH851" s="41"/>
      <c r="AJ851" s="21"/>
    </row>
    <row r="852" ht="15.75" customHeight="1">
      <c r="F852" s="1"/>
      <c r="G852" s="1"/>
      <c r="H852" s="1"/>
      <c r="I852" s="1"/>
      <c r="J852" s="1"/>
      <c r="K852" s="1"/>
      <c r="AB852" s="41"/>
      <c r="AD852" s="41"/>
      <c r="AE852" s="41"/>
      <c r="AG852" s="41"/>
      <c r="AH852" s="41"/>
      <c r="AJ852" s="21"/>
    </row>
    <row r="853" ht="15.75" customHeight="1">
      <c r="F853" s="1"/>
      <c r="G853" s="1"/>
      <c r="H853" s="1"/>
      <c r="I853" s="1"/>
      <c r="J853" s="1"/>
      <c r="K853" s="1"/>
      <c r="AB853" s="41"/>
      <c r="AD853" s="41"/>
      <c r="AE853" s="41"/>
      <c r="AG853" s="41"/>
      <c r="AH853" s="41"/>
      <c r="AJ853" s="21"/>
    </row>
    <row r="854" ht="15.75" customHeight="1">
      <c r="F854" s="1"/>
      <c r="G854" s="1"/>
      <c r="H854" s="1"/>
      <c r="I854" s="1"/>
      <c r="J854" s="1"/>
      <c r="K854" s="1"/>
      <c r="AB854" s="41"/>
      <c r="AD854" s="41"/>
      <c r="AE854" s="41"/>
      <c r="AG854" s="41"/>
      <c r="AH854" s="41"/>
      <c r="AJ854" s="21"/>
    </row>
    <row r="855" ht="15.75" customHeight="1">
      <c r="F855" s="1"/>
      <c r="G855" s="1"/>
      <c r="H855" s="1"/>
      <c r="I855" s="1"/>
      <c r="J855" s="1"/>
      <c r="K855" s="1"/>
      <c r="AB855" s="41"/>
      <c r="AD855" s="41"/>
      <c r="AE855" s="41"/>
      <c r="AG855" s="41"/>
      <c r="AH855" s="41"/>
      <c r="AJ855" s="21"/>
    </row>
    <row r="856" ht="15.75" customHeight="1">
      <c r="F856" s="1"/>
      <c r="G856" s="1"/>
      <c r="H856" s="1"/>
      <c r="I856" s="1"/>
      <c r="J856" s="1"/>
      <c r="K856" s="1"/>
      <c r="AB856" s="41"/>
      <c r="AD856" s="41"/>
      <c r="AE856" s="41"/>
      <c r="AG856" s="41"/>
      <c r="AH856" s="41"/>
      <c r="AJ856" s="21"/>
    </row>
    <row r="857" ht="15.75" customHeight="1">
      <c r="F857" s="1"/>
      <c r="G857" s="1"/>
      <c r="H857" s="1"/>
      <c r="I857" s="1"/>
      <c r="J857" s="1"/>
      <c r="K857" s="1"/>
      <c r="AB857" s="41"/>
      <c r="AD857" s="41"/>
      <c r="AE857" s="41"/>
      <c r="AG857" s="41"/>
      <c r="AH857" s="41"/>
      <c r="AJ857" s="21"/>
    </row>
    <row r="858" ht="15.75" customHeight="1">
      <c r="F858" s="1"/>
      <c r="G858" s="1"/>
      <c r="H858" s="1"/>
      <c r="I858" s="1"/>
      <c r="J858" s="1"/>
      <c r="K858" s="1"/>
      <c r="AB858" s="41"/>
      <c r="AD858" s="41"/>
      <c r="AE858" s="41"/>
      <c r="AG858" s="41"/>
      <c r="AH858" s="41"/>
      <c r="AJ858" s="21"/>
    </row>
    <row r="859" ht="15.75" customHeight="1">
      <c r="F859" s="1"/>
      <c r="G859" s="1"/>
      <c r="H859" s="1"/>
      <c r="I859" s="1"/>
      <c r="J859" s="1"/>
      <c r="K859" s="1"/>
      <c r="AB859" s="41"/>
      <c r="AD859" s="41"/>
      <c r="AE859" s="41"/>
      <c r="AG859" s="41"/>
      <c r="AH859" s="41"/>
      <c r="AJ859" s="21"/>
    </row>
    <row r="860" ht="15.75" customHeight="1">
      <c r="F860" s="1"/>
      <c r="G860" s="1"/>
      <c r="H860" s="1"/>
      <c r="I860" s="1"/>
      <c r="J860" s="1"/>
      <c r="K860" s="1"/>
      <c r="AB860" s="41"/>
      <c r="AD860" s="41"/>
      <c r="AE860" s="41"/>
      <c r="AG860" s="41"/>
      <c r="AH860" s="41"/>
      <c r="AJ860" s="21"/>
    </row>
    <row r="861" ht="15.75" customHeight="1">
      <c r="F861" s="1"/>
      <c r="G861" s="1"/>
      <c r="H861" s="1"/>
      <c r="I861" s="1"/>
      <c r="J861" s="1"/>
      <c r="K861" s="1"/>
      <c r="AB861" s="41"/>
      <c r="AD861" s="41"/>
      <c r="AE861" s="41"/>
      <c r="AG861" s="41"/>
      <c r="AH861" s="41"/>
      <c r="AJ861" s="21"/>
    </row>
    <row r="862" ht="15.75" customHeight="1">
      <c r="F862" s="1"/>
      <c r="G862" s="1"/>
      <c r="H862" s="1"/>
      <c r="I862" s="1"/>
      <c r="J862" s="1"/>
      <c r="K862" s="1"/>
      <c r="AB862" s="41"/>
      <c r="AD862" s="41"/>
      <c r="AE862" s="41"/>
      <c r="AG862" s="41"/>
      <c r="AH862" s="41"/>
      <c r="AJ862" s="21"/>
    </row>
    <row r="863" ht="15.75" customHeight="1">
      <c r="F863" s="1"/>
      <c r="G863" s="1"/>
      <c r="H863" s="1"/>
      <c r="I863" s="1"/>
      <c r="J863" s="1"/>
      <c r="K863" s="1"/>
      <c r="AB863" s="41"/>
      <c r="AD863" s="41"/>
      <c r="AE863" s="41"/>
      <c r="AG863" s="41"/>
      <c r="AH863" s="41"/>
      <c r="AJ863" s="21"/>
    </row>
    <row r="864" ht="15.75" customHeight="1">
      <c r="F864" s="1"/>
      <c r="G864" s="1"/>
      <c r="H864" s="1"/>
      <c r="I864" s="1"/>
      <c r="J864" s="1"/>
      <c r="K864" s="1"/>
      <c r="AB864" s="41"/>
      <c r="AD864" s="41"/>
      <c r="AE864" s="41"/>
      <c r="AG864" s="41"/>
      <c r="AH864" s="41"/>
      <c r="AJ864" s="21"/>
    </row>
    <row r="865" ht="15.75" customHeight="1">
      <c r="F865" s="1"/>
      <c r="G865" s="1"/>
      <c r="H865" s="1"/>
      <c r="I865" s="1"/>
      <c r="J865" s="1"/>
      <c r="K865" s="1"/>
      <c r="AB865" s="41"/>
      <c r="AD865" s="41"/>
      <c r="AE865" s="41"/>
      <c r="AG865" s="41"/>
      <c r="AH865" s="41"/>
      <c r="AJ865" s="21"/>
    </row>
    <row r="866" ht="15.75" customHeight="1">
      <c r="F866" s="1"/>
      <c r="G866" s="1"/>
      <c r="H866" s="1"/>
      <c r="I866" s="1"/>
      <c r="J866" s="1"/>
      <c r="K866" s="1"/>
      <c r="AB866" s="41"/>
      <c r="AD866" s="41"/>
      <c r="AE866" s="41"/>
      <c r="AG866" s="41"/>
      <c r="AH866" s="41"/>
      <c r="AJ866" s="21"/>
    </row>
    <row r="867" ht="15.75" customHeight="1">
      <c r="F867" s="1"/>
      <c r="G867" s="1"/>
      <c r="H867" s="1"/>
      <c r="I867" s="1"/>
      <c r="J867" s="1"/>
      <c r="K867" s="1"/>
      <c r="AB867" s="41"/>
      <c r="AD867" s="41"/>
      <c r="AE867" s="41"/>
      <c r="AG867" s="41"/>
      <c r="AH867" s="41"/>
      <c r="AJ867" s="21"/>
    </row>
    <row r="868" ht="15.75" customHeight="1">
      <c r="F868" s="1"/>
      <c r="G868" s="1"/>
      <c r="H868" s="1"/>
      <c r="I868" s="1"/>
      <c r="J868" s="1"/>
      <c r="K868" s="1"/>
      <c r="AB868" s="41"/>
      <c r="AD868" s="41"/>
      <c r="AE868" s="41"/>
      <c r="AG868" s="41"/>
      <c r="AH868" s="41"/>
      <c r="AJ868" s="21"/>
    </row>
    <row r="869" ht="15.75" customHeight="1">
      <c r="F869" s="1"/>
      <c r="G869" s="1"/>
      <c r="H869" s="1"/>
      <c r="I869" s="1"/>
      <c r="J869" s="1"/>
      <c r="K869" s="1"/>
      <c r="AB869" s="41"/>
      <c r="AD869" s="41"/>
      <c r="AE869" s="41"/>
      <c r="AG869" s="41"/>
      <c r="AH869" s="41"/>
      <c r="AJ869" s="21"/>
    </row>
    <row r="870" ht="15.75" customHeight="1">
      <c r="F870" s="1"/>
      <c r="G870" s="1"/>
      <c r="H870" s="1"/>
      <c r="I870" s="1"/>
      <c r="J870" s="1"/>
      <c r="K870" s="1"/>
      <c r="AB870" s="41"/>
      <c r="AD870" s="41"/>
      <c r="AE870" s="41"/>
      <c r="AG870" s="41"/>
      <c r="AH870" s="41"/>
      <c r="AJ870" s="21"/>
    </row>
    <row r="871" ht="15.75" customHeight="1">
      <c r="F871" s="1"/>
      <c r="G871" s="1"/>
      <c r="H871" s="1"/>
      <c r="I871" s="1"/>
      <c r="J871" s="1"/>
      <c r="K871" s="1"/>
      <c r="AB871" s="41"/>
      <c r="AD871" s="41"/>
      <c r="AE871" s="41"/>
      <c r="AG871" s="41"/>
      <c r="AH871" s="41"/>
      <c r="AJ871" s="21"/>
    </row>
    <row r="872" ht="15.75" customHeight="1">
      <c r="F872" s="1"/>
      <c r="G872" s="1"/>
      <c r="H872" s="1"/>
      <c r="I872" s="1"/>
      <c r="J872" s="1"/>
      <c r="K872" s="1"/>
      <c r="AB872" s="41"/>
      <c r="AD872" s="41"/>
      <c r="AE872" s="41"/>
      <c r="AG872" s="41"/>
      <c r="AH872" s="41"/>
      <c r="AJ872" s="21"/>
    </row>
    <row r="873" ht="15.75" customHeight="1">
      <c r="F873" s="1"/>
      <c r="G873" s="1"/>
      <c r="H873" s="1"/>
      <c r="I873" s="1"/>
      <c r="J873" s="1"/>
      <c r="K873" s="1"/>
      <c r="AB873" s="41"/>
      <c r="AD873" s="41"/>
      <c r="AE873" s="41"/>
      <c r="AG873" s="41"/>
      <c r="AH873" s="41"/>
      <c r="AJ873" s="21"/>
    </row>
    <row r="874" ht="15.75" customHeight="1">
      <c r="F874" s="1"/>
      <c r="G874" s="1"/>
      <c r="H874" s="1"/>
      <c r="I874" s="1"/>
      <c r="J874" s="1"/>
      <c r="K874" s="1"/>
      <c r="AB874" s="41"/>
      <c r="AD874" s="41"/>
      <c r="AE874" s="41"/>
      <c r="AG874" s="41"/>
      <c r="AH874" s="41"/>
      <c r="AJ874" s="21"/>
    </row>
    <row r="875" ht="15.75" customHeight="1">
      <c r="F875" s="1"/>
      <c r="G875" s="1"/>
      <c r="H875" s="1"/>
      <c r="I875" s="1"/>
      <c r="J875" s="1"/>
      <c r="K875" s="1"/>
      <c r="AB875" s="41"/>
      <c r="AD875" s="41"/>
      <c r="AE875" s="41"/>
      <c r="AG875" s="41"/>
      <c r="AH875" s="41"/>
      <c r="AJ875" s="21"/>
    </row>
    <row r="876" ht="15.75" customHeight="1">
      <c r="F876" s="1"/>
      <c r="G876" s="1"/>
      <c r="H876" s="1"/>
      <c r="I876" s="1"/>
      <c r="J876" s="1"/>
      <c r="K876" s="1"/>
      <c r="AB876" s="41"/>
      <c r="AD876" s="41"/>
      <c r="AE876" s="41"/>
      <c r="AG876" s="41"/>
      <c r="AH876" s="41"/>
      <c r="AJ876" s="21"/>
    </row>
    <row r="877" ht="15.75" customHeight="1">
      <c r="F877" s="1"/>
      <c r="G877" s="1"/>
      <c r="H877" s="1"/>
      <c r="I877" s="1"/>
      <c r="J877" s="1"/>
      <c r="K877" s="1"/>
      <c r="AB877" s="41"/>
      <c r="AD877" s="41"/>
      <c r="AE877" s="41"/>
      <c r="AG877" s="41"/>
      <c r="AH877" s="41"/>
      <c r="AJ877" s="21"/>
    </row>
    <row r="878" ht="15.75" customHeight="1">
      <c r="F878" s="1"/>
      <c r="G878" s="1"/>
      <c r="H878" s="1"/>
      <c r="I878" s="1"/>
      <c r="J878" s="1"/>
      <c r="K878" s="1"/>
      <c r="AB878" s="41"/>
      <c r="AD878" s="41"/>
      <c r="AE878" s="41"/>
      <c r="AG878" s="41"/>
      <c r="AH878" s="41"/>
      <c r="AJ878" s="21"/>
    </row>
    <row r="879" ht="15.75" customHeight="1">
      <c r="F879" s="1"/>
      <c r="G879" s="1"/>
      <c r="H879" s="1"/>
      <c r="I879" s="1"/>
      <c r="J879" s="1"/>
      <c r="K879" s="1"/>
      <c r="AB879" s="21"/>
      <c r="AD879" s="21"/>
      <c r="AE879" s="21"/>
      <c r="AG879" s="21"/>
      <c r="AH879" s="21"/>
      <c r="AJ879" s="21"/>
    </row>
  </sheetData>
  <mergeCells count="4">
    <mergeCell ref="A1:P1"/>
    <mergeCell ref="A2:P2"/>
    <mergeCell ref="A3:P3"/>
    <mergeCell ref="A4:P4"/>
  </mergeCells>
  <printOptions/>
  <pageMargins bottom="0.7480314960629921" footer="0.0" header="0.0" left="0.7086614173228347" right="0.7086614173228347" top="0.7480314960629921"/>
  <pageSetup orientation="portrait"/>
  <drawing r:id="rId1"/>
</worksheet>
</file>