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álculo" sheetId="1" r:id="rId4"/>
    <sheet state="visible" name="PARA GIRO DIRECTO MARZO" sheetId="2" r:id="rId5"/>
    <sheet state="visible" name="Hoja1" sheetId="3" r:id="rId6"/>
  </sheets>
  <definedNames>
    <definedName hidden="1" localSheetId="0" name="_xlnm._FilterDatabase">'Cálculo'!$A$2:$Z$467</definedName>
  </definedNames>
  <calcPr/>
</workbook>
</file>

<file path=xl/sharedStrings.xml><?xml version="1.0" encoding="utf-8"?>
<sst xmlns="http://schemas.openxmlformats.org/spreadsheetml/2006/main" count="1200" uniqueCount="316">
  <si>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</si>
  <si>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</si>
  <si>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</si>
  <si>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</si>
  <si>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</si>
  <si>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</si>
  <si>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</si>
  <si>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</si>
  <si>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1 ONCEAVA</t>
  </si>
  <si>
    <t>PARA GIRO MUNICPIO</t>
  </si>
  <si>
    <t>GIRO DIRECTO MUNICIPIO FEBRERO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</si>
  <si>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</si>
  <si>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</si>
  <si>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</si>
  <si>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</si>
  <si>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REDONDEAR 1 ONCEAVA REAL A TRANSFERIR DEPARTAMENTO</t>
  </si>
  <si>
    <t>TOTAL  MUNICIPIO  MAS DEPTO</t>
  </si>
  <si>
    <t>Valores &lt; 500MIL
A Girar Meses siguientes</t>
  </si>
  <si>
    <t>PARA GIRO DIRECTO ESFURZO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</si>
  <si>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</si>
  <si>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</si>
  <si>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</si>
  <si>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</si>
  <si>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</si>
  <si>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</si>
  <si>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</si>
  <si>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</si>
  <si>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</si>
  <si>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</si>
  <si>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EPSS03</t>
  </si>
  <si>
    <t>CAFESALUD</t>
  </si>
  <si>
    <t>ESS002</t>
  </si>
  <si>
    <t>EMDISALUD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</si>
  <si>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</si>
  <si>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</si>
  <si>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</si>
  <si>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</si>
  <si>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</si>
  <si>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</si>
  <si>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</si>
  <si>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</si>
  <si>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</si>
  <si>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</si>
  <si>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</si>
  <si>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</si>
  <si>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</si>
  <si>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</si>
  <si>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</si>
  <si>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</si>
  <si>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</si>
  <si>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</si>
  <si>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</si>
  <si>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</si>
  <si>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</si>
  <si>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</si>
  <si>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</si>
  <si>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</si>
  <si>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</si>
  <si>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</si>
  <si>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</si>
  <si>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</si>
  <si>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</si>
  <si>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</si>
  <si>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</si>
  <si>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</si>
  <si>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</si>
  <si>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</si>
  <si>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</si>
  <si>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</si>
  <si>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</si>
  <si>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</si>
  <si>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</si>
  <si>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</si>
  <si>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</si>
  <si>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</si>
  <si>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</si>
  <si>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</si>
  <si>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</si>
  <si>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</si>
  <si>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</si>
  <si>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</si>
  <si>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</si>
  <si>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</si>
  <si>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</si>
  <si>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</si>
  <si>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</si>
  <si>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</si>
  <si>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</si>
  <si>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</si>
  <si>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</si>
  <si>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</si>
  <si>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</si>
  <si>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</si>
  <si>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</si>
  <si>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</si>
  <si>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</si>
  <si>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</si>
  <si>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</si>
  <si>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</si>
  <si>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</si>
  <si>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</si>
  <si>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</si>
  <si>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</si>
  <si>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</si>
  <si>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</si>
  <si>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</si>
  <si>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</si>
  <si>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</si>
  <si>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</si>
  <si>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</si>
  <si>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</si>
  <si>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</si>
  <si>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</si>
  <si>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</si>
  <si>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</si>
  <si>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</si>
  <si>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</si>
  <si>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</si>
  <si>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</si>
  <si>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</si>
  <si>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</si>
  <si>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</si>
  <si>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</si>
  <si>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</si>
  <si>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</si>
  <si>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</si>
  <si>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</si>
  <si>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</si>
  <si>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</si>
  <si>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</si>
  <si>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</si>
  <si>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</si>
  <si>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</si>
  <si>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</si>
  <si>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</si>
  <si>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</si>
  <si>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</si>
  <si>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EPSI02</t>
  </si>
  <si>
    <t>MANEXKA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</si>
  <si>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</si>
  <si>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</si>
  <si>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</si>
  <si>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</si>
  <si>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</si>
  <si>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</si>
  <si>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</si>
  <si>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</si>
  <si>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</si>
  <si>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</si>
  <si>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</si>
  <si>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</si>
  <si>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</si>
  <si>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</si>
  <si>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</si>
  <si>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</si>
  <si>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</si>
  <si>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</si>
  <si>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</si>
  <si>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</si>
  <si>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</si>
  <si>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</si>
  <si>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</si>
  <si>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</si>
  <si>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</si>
  <si>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</si>
  <si>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</si>
  <si>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</si>
  <si>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</si>
  <si>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</si>
  <si>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</si>
  <si>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</si>
  <si>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</si>
  <si>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</si>
  <si>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</si>
  <si>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</si>
  <si>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</si>
  <si>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</si>
  <si>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</si>
  <si>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</si>
  <si>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</si>
  <si>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</si>
  <si>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</si>
  <si>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</si>
  <si>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</si>
  <si>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</si>
  <si>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</si>
  <si>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</si>
  <si>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</si>
  <si>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</si>
  <si>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</si>
  <si>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</si>
  <si>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</si>
  <si>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</si>
  <si>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</si>
  <si>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</si>
  <si>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</si>
  <si>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</si>
  <si>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</si>
  <si>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</si>
  <si>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</si>
  <si>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</si>
  <si>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</si>
  <si>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</si>
  <si>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</si>
  <si>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</si>
  <si>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</si>
  <si>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</si>
  <si>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</si>
  <si>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</si>
  <si>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</si>
  <si>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</si>
  <si>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</si>
  <si>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</si>
  <si>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</si>
  <si>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</si>
  <si>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</si>
  <si>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</si>
  <si>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</si>
  <si>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</si>
  <si>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</si>
  <si>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</si>
  <si>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</si>
  <si>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</si>
  <si>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</si>
  <si>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</si>
  <si>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</si>
  <si>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</si>
  <si>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</si>
  <si>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</si>
  <si>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</si>
  <si>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</si>
  <si>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</si>
  <si>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</si>
  <si>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</si>
  <si>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</si>
  <si>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</si>
  <si>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</si>
  <si>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</si>
  <si>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</si>
  <si>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</si>
  <si>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</si>
  <si>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</si>
  <si>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</si>
  <si>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EPS031</t>
  </si>
  <si>
    <t>SELVASALUD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</si>
  <si>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</si>
  <si>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</si>
  <si>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</si>
  <si>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</si>
  <si>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</si>
  <si>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</si>
  <si>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</si>
  <si>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</si>
  <si>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</si>
  <si>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</si>
  <si>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</si>
  <si>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</si>
  <si>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</si>
  <si>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</si>
  <si>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</si>
  <si>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</si>
  <si>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</si>
  <si>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</si>
  <si>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</si>
  <si>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</si>
  <si>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</si>
  <si>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</si>
  <si>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</si>
  <si>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</si>
  <si>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</si>
  <si>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</si>
  <si>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</si>
  <si>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</si>
  <si>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</si>
  <si>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</si>
  <si>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</si>
  <si>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</si>
  <si>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</si>
  <si>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</si>
  <si>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</si>
  <si>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</si>
  <si>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</si>
  <si>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</si>
  <si>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</si>
  <si>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</si>
  <si>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</si>
  <si>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</si>
  <si>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</si>
  <si>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</si>
  <si>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</si>
  <si>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</si>
  <si>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</si>
  <si>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</si>
  <si>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</si>
  <si>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</si>
  <si>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</si>
  <si>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</si>
  <si>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</si>
  <si>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</si>
  <si>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</si>
  <si>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</si>
  <si>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</si>
  <si>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</si>
  <si>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</si>
  <si>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</si>
  <si>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MARZO DE 2014 </t>
  </si>
  <si>
    <t>RADICADO INTERNO</t>
  </si>
  <si>
    <t>N. DE COMPROBANTE DE EGRESO 43000/</t>
  </si>
  <si>
    <t>FECHA COMPROBANTE DE EGRESO</t>
  </si>
  <si>
    <t>43/52792</t>
  </si>
  <si>
    <t>Elaboró:  Astrid Correa Zapata.  Mayo 31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</si>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</sst>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8">
    <font>
      <sz val="11.0"/>
      <color theme="1"/>
      <name val="Calibri"/>
      <scheme val="minor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1.0"/>
      <color rgb="FF000000"/>
      <name val="Calibri"/>
    </font>
    <font>
      <sz val="11.0"/>
      <color theme="1"/>
      <name val="Calibri"/>
    </font>
    <font>
      <b/>
      <sz val="10.0"/>
      <color rgb="FF000000"/>
      <name val="Calibri"/>
    </font>
    <font>
      <b/>
      <sz val="11.0"/>
      <color theme="1"/>
      <name val="Calibri"/>
    </font>
    <font>
      <sz val="10.0"/>
      <color rgb="FF000000"/>
      <name val="Calibri"/>
    </font>
    <font/>
    <font>
      <b/>
      <sz val="9.0"/>
      <color theme="1"/>
      <name val="Calibri"/>
    </font>
    <font>
      <sz val="9.0"/>
      <color rgb="FF000000"/>
      <name val="Arial"/>
    </font>
    <font>
      <sz val="9.0"/>
      <color theme="1"/>
      <name val="Calibri"/>
    </font>
    <font>
      <sz val="9.0"/>
      <color theme="1"/>
      <name val="Arial"/>
    </font>
    <font>
      <sz val="8.0"/>
      <color theme="1"/>
      <name val="Calibri"/>
    </font>
    <font>
      <sz val="10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4" fontId="3" numFmtId="0" xfId="0" applyAlignment="1" applyBorder="1" applyFill="1" applyFont="1">
      <alignment horizontal="center" shrinkToFit="0" vertical="center" wrapText="1"/>
    </xf>
    <xf borderId="2" fillId="5" fontId="4" numFmtId="16" xfId="0" applyAlignment="1" applyBorder="1" applyFill="1" applyFont="1" applyNumberFormat="1">
      <alignment horizontal="center" shrinkToFit="0" vertical="center" wrapText="1"/>
    </xf>
    <xf borderId="2" fillId="6" fontId="4" numFmtId="16" xfId="0" applyAlignment="1" applyBorder="1" applyFill="1" applyFont="1" applyNumberFormat="1">
      <alignment horizontal="center" shrinkToFit="0" vertical="center" wrapText="1"/>
    </xf>
    <xf borderId="4" fillId="4" fontId="3" numFmtId="0" xfId="0" applyAlignment="1" applyBorder="1" applyFont="1">
      <alignment horizontal="center" shrinkToFit="0" vertical="center" wrapText="1"/>
    </xf>
    <xf borderId="2" fillId="7" fontId="4" numFmtId="16" xfId="0" applyAlignment="1" applyBorder="1" applyFill="1" applyFont="1" applyNumberFormat="1">
      <alignment horizontal="center" shrinkToFit="0" vertical="center" wrapText="1"/>
    </xf>
    <xf borderId="2" fillId="7" fontId="4" numFmtId="16" xfId="0" applyAlignment="1" applyBorder="1" applyFont="1" applyNumberFormat="1">
      <alignment shrinkToFit="0" vertical="center" wrapText="1"/>
    </xf>
    <xf borderId="2" fillId="8" fontId="4" numFmtId="16" xfId="0" applyAlignment="1" applyBorder="1" applyFill="1" applyFont="1" applyNumberFormat="1">
      <alignment horizontal="center" shrinkToFit="0" vertical="center" wrapText="1"/>
    </xf>
    <xf borderId="2" fillId="9" fontId="5" numFmtId="0" xfId="0" applyAlignment="1" applyBorder="1" applyFill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2" fontId="1" numFmtId="164" xfId="0" applyAlignment="1" applyBorder="1" applyFont="1" applyNumberFormat="1">
      <alignment horizontal="right" readingOrder="1" shrinkToFit="0" vertical="top" wrapText="1"/>
    </xf>
    <xf borderId="6" fillId="5" fontId="1" numFmtId="164" xfId="0" applyAlignment="1" applyBorder="1" applyFont="1" applyNumberFormat="1">
      <alignment horizontal="right" readingOrder="1" shrinkToFit="0" vertical="top" wrapText="1"/>
    </xf>
    <xf borderId="1" fillId="0" fontId="6" numFmtId="0" xfId="0" applyAlignment="1" applyBorder="1" applyFont="1">
      <alignment horizontal="left" readingOrder="1" shrinkToFit="0" vertical="top" wrapText="1"/>
    </xf>
    <xf borderId="7" fillId="0" fontId="6" numFmtId="164" xfId="0" applyAlignment="1" applyBorder="1" applyFont="1" applyNumberFormat="1">
      <alignment horizontal="right" readingOrder="1" shrinkToFit="0" vertical="top" wrapText="1"/>
    </xf>
    <xf borderId="1" fillId="0" fontId="6" numFmtId="164" xfId="0" applyAlignment="1" applyBorder="1" applyFont="1" applyNumberFormat="1">
      <alignment horizontal="right" readingOrder="1" shrinkToFit="0" vertical="top" wrapText="1"/>
    </xf>
    <xf borderId="1" fillId="0" fontId="7" numFmtId="164" xfId="0" applyAlignment="1" applyBorder="1" applyFont="1" applyNumberFormat="1">
      <alignment shrinkToFit="0" vertical="bottom" wrapText="0"/>
    </xf>
    <xf borderId="1" fillId="0" fontId="7" numFmtId="4" xfId="0" applyAlignment="1" applyBorder="1" applyFont="1" applyNumberFormat="1">
      <alignment shrinkToFit="1" vertical="bottom" wrapText="0"/>
    </xf>
    <xf borderId="1" fillId="0" fontId="7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horizontal="left" readingOrder="1" shrinkToFit="1" vertical="center" wrapText="0"/>
    </xf>
    <xf borderId="1" fillId="0" fontId="1" numFmtId="0" xfId="0" applyAlignment="1" applyBorder="1" applyFont="1">
      <alignment horizontal="left" readingOrder="1" shrinkToFit="0" vertical="top" wrapText="1"/>
    </xf>
    <xf borderId="7" fillId="0" fontId="1" numFmtId="164" xfId="0" applyAlignment="1" applyBorder="1" applyFont="1" applyNumberFormat="1">
      <alignment horizontal="right" readingOrder="1" shrinkToFit="0" vertical="top" wrapText="1"/>
    </xf>
    <xf borderId="1" fillId="0" fontId="1" numFmtId="164" xfId="0" applyAlignment="1" applyBorder="1" applyFont="1" applyNumberFormat="1">
      <alignment horizontal="right" readingOrder="1" shrinkToFit="0" vertical="top" wrapText="1"/>
    </xf>
    <xf borderId="1" fillId="0" fontId="9" numFmtId="0" xfId="0" applyAlignment="1" applyBorder="1" applyFont="1">
      <alignment shrinkToFit="0" vertical="bottom" wrapText="0"/>
    </xf>
    <xf borderId="1" fillId="0" fontId="9" numFmtId="4" xfId="0" applyAlignment="1" applyBorder="1" applyFont="1" applyNumberFormat="1">
      <alignment shrinkToFit="1" vertical="bottom" wrapText="0"/>
    </xf>
    <xf borderId="1" fillId="0" fontId="10" numFmtId="0" xfId="0" applyAlignment="1" applyBorder="1" applyFont="1">
      <alignment horizontal="left" readingOrder="1" shrinkToFit="1" vertical="center" wrapText="0"/>
    </xf>
    <xf borderId="1" fillId="10" fontId="7" numFmtId="4" xfId="0" applyAlignment="1" applyBorder="1" applyFill="1" applyFont="1" applyNumberFormat="1">
      <alignment shrinkToFit="1" vertical="bottom" wrapText="0"/>
    </xf>
    <xf borderId="8" fillId="0" fontId="10" numFmtId="0" xfId="0" applyAlignment="1" applyBorder="1" applyFont="1">
      <alignment horizontal="left" readingOrder="1" shrinkToFit="1" vertical="center" wrapText="0"/>
    </xf>
    <xf borderId="8" fillId="0" fontId="6" numFmtId="0" xfId="0" applyAlignment="1" applyBorder="1" applyFont="1">
      <alignment horizontal="left" readingOrder="1" shrinkToFit="0" vertical="top" wrapText="1"/>
    </xf>
    <xf borderId="9" fillId="0" fontId="6" numFmtId="164" xfId="0" applyAlignment="1" applyBorder="1" applyFont="1" applyNumberFormat="1">
      <alignment horizontal="right" readingOrder="1" shrinkToFit="0" vertical="top" wrapText="1"/>
    </xf>
    <xf borderId="8" fillId="0" fontId="6" numFmtId="164" xfId="0" applyAlignment="1" applyBorder="1" applyFont="1" applyNumberFormat="1">
      <alignment horizontal="right" readingOrder="1" shrinkToFit="0" vertical="top" wrapText="1"/>
    </xf>
    <xf borderId="8" fillId="0" fontId="7" numFmtId="164" xfId="0" applyAlignment="1" applyBorder="1" applyFont="1" applyNumberFormat="1">
      <alignment shrinkToFit="0" vertical="bottom" wrapText="0"/>
    </xf>
    <xf borderId="8" fillId="0" fontId="7" numFmtId="4" xfId="0" applyAlignment="1" applyBorder="1" applyFont="1" applyNumberFormat="1">
      <alignment shrinkToFit="1" vertical="bottom" wrapText="0"/>
    </xf>
    <xf borderId="8" fillId="0" fontId="7" numFmtId="0" xfId="0" applyAlignment="1" applyBorder="1" applyFont="1">
      <alignment shrinkToFit="0" vertical="bottom" wrapText="0"/>
    </xf>
    <xf borderId="9" fillId="0" fontId="9" numFmtId="0" xfId="0" applyAlignment="1" applyBorder="1" applyFont="1">
      <alignment horizontal="center" shrinkToFit="0" vertical="bottom" wrapText="0"/>
    </xf>
    <xf borderId="10" fillId="0" fontId="11" numFmtId="0" xfId="0" applyBorder="1" applyFont="1"/>
    <xf borderId="11" fillId="0" fontId="11" numFmtId="0" xfId="0" applyBorder="1" applyFont="1"/>
    <xf borderId="0" fillId="0" fontId="7" numFmtId="0" xfId="0" applyFont="1"/>
    <xf borderId="12" fillId="0" fontId="9" numFmtId="0" xfId="0" applyAlignment="1" applyBorder="1" applyFont="1">
      <alignment horizontal="center" shrinkToFit="0" vertical="bottom" wrapText="0"/>
    </xf>
    <xf borderId="13" fillId="0" fontId="11" numFmtId="0" xfId="0" applyBorder="1" applyFont="1"/>
    <xf borderId="12" fillId="0" fontId="9" numFmtId="0" xfId="0" applyAlignment="1" applyBorder="1" applyFont="1">
      <alignment horizontal="center" shrinkToFit="0" vertical="bottom" wrapText="1"/>
    </xf>
    <xf borderId="1" fillId="0" fontId="12" numFmtId="0" xfId="0" applyAlignment="1" applyBorder="1" applyFont="1">
      <alignment horizontal="center" shrinkToFit="0" vertical="center" wrapText="1"/>
    </xf>
    <xf borderId="1" fillId="6" fontId="4" numFmtId="16" xfId="0" applyAlignment="1" applyBorder="1" applyFont="1" applyNumberForma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4" fillId="0" fontId="14" numFmtId="0" xfId="0" applyAlignment="1" applyBorder="1" applyFont="1">
      <alignment shrinkToFit="0" vertical="bottom" wrapText="0"/>
    </xf>
    <xf borderId="14" fillId="0" fontId="14" numFmtId="0" xfId="0" applyAlignment="1" applyBorder="1" applyFont="1">
      <alignment shrinkToFit="0" vertical="bottom" wrapText="1"/>
    </xf>
    <xf borderId="14" fillId="0" fontId="14" numFmtId="164" xfId="0" applyAlignment="1" applyBorder="1" applyFont="1" applyNumberFormat="1">
      <alignment shrinkToFit="0" vertical="bottom" wrapText="0"/>
    </xf>
    <xf borderId="14" fillId="0" fontId="14" numFmtId="4" xfId="0" applyAlignment="1" applyBorder="1" applyFont="1" applyNumberFormat="1">
      <alignment shrinkToFit="0" vertical="bottom" wrapText="1"/>
    </xf>
    <xf borderId="14" fillId="0" fontId="14" numFmtId="0" xfId="0" applyAlignment="1" applyBorder="1" applyFont="1">
      <alignment shrinkToFit="1" vertical="bottom" wrapText="0"/>
    </xf>
    <xf borderId="1" fillId="0" fontId="14" numFmtId="3" xfId="0" applyAlignment="1" applyBorder="1" applyFont="1" applyNumberFormat="1">
      <alignment shrinkToFit="0" vertical="bottom" wrapText="0"/>
    </xf>
    <xf borderId="14" fillId="0" fontId="14" numFmtId="0" xfId="0" applyAlignment="1" applyBorder="1" applyFont="1">
      <alignment horizontal="center" shrinkToFit="0" vertical="bottom" wrapText="0"/>
    </xf>
    <xf borderId="1" fillId="0" fontId="15" numFmtId="1" xfId="0" applyAlignment="1" applyBorder="1" applyFont="1" applyNumberFormat="1">
      <alignment horizontal="right" shrinkToFit="0" vertical="bottom" wrapText="0"/>
    </xf>
    <xf borderId="1" fillId="0" fontId="14" numFmtId="0" xfId="0" applyAlignment="1" applyBorder="1" applyFont="1">
      <alignment shrinkToFit="0" vertical="bottom" wrapText="0"/>
    </xf>
    <xf borderId="1" fillId="0" fontId="14" numFmtId="14" xfId="0" applyAlignment="1" applyBorder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15" fillId="0" fontId="7" numFmtId="0" xfId="0" applyAlignment="1" applyBorder="1" applyFont="1">
      <alignment shrinkToFit="0" vertical="bottom" wrapText="0"/>
    </xf>
    <xf borderId="15" fillId="0" fontId="16" numFmtId="0" xfId="0" applyAlignment="1" applyBorder="1" applyFont="1">
      <alignment shrinkToFit="1" vertical="bottom" wrapText="0"/>
    </xf>
    <xf borderId="0" fillId="0" fontId="17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 outlineLevelRow="2"/>
  <cols>
    <col customWidth="1" min="1" max="1" width="14.29"/>
    <col customWidth="1" hidden="1" min="2" max="2" width="8.0"/>
    <col customWidth="1" min="3" max="3" width="8.0"/>
    <col customWidth="1" min="4" max="4" width="17.14"/>
    <col customWidth="1" min="5" max="5" width="16.29"/>
    <col customWidth="1" min="6" max="6" width="5.71"/>
    <col customWidth="1" min="7" max="7" width="17.14"/>
    <col customWidth="1" min="8" max="8" width="18.29"/>
    <col customWidth="1" min="9" max="9" width="12.71"/>
    <col customWidth="1" min="10" max="11" width="16.29"/>
    <col customWidth="1" min="12" max="12" width="18.86"/>
    <col customWidth="1" min="13" max="13" width="13.57"/>
    <col customWidth="1" min="14" max="14" width="15.14"/>
    <col customWidth="1" min="15" max="15" width="17.29"/>
    <col customWidth="1" min="16" max="16" width="19.29"/>
    <col customWidth="1" min="17" max="17" width="17.29"/>
    <col customWidth="1" min="18" max="18" width="13.57"/>
    <col customWidth="1" min="19" max="19" width="17.29"/>
    <col customWidth="1" min="20" max="26" width="10.0"/>
  </cols>
  <sheetData>
    <row r="1" ht="15.75" customHeight="1"/>
    <row r="2" ht="77.2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4" t="s">
        <v>6</v>
      </c>
      <c r="H2" s="4" t="s">
        <v>7</v>
      </c>
      <c r="I2" s="5" t="s">
        <v>8</v>
      </c>
      <c r="J2" s="5" t="s">
        <v>9</v>
      </c>
      <c r="K2" s="6" t="s">
        <v>10</v>
      </c>
      <c r="L2" s="7" t="s">
        <v>11</v>
      </c>
      <c r="M2" s="8" t="s">
        <v>12</v>
      </c>
      <c r="N2" s="8" t="s">
        <v>13</v>
      </c>
      <c r="O2" s="8" t="s">
        <v>14</v>
      </c>
      <c r="P2" s="6" t="s">
        <v>15</v>
      </c>
      <c r="Q2" s="9" t="s">
        <v>16</v>
      </c>
      <c r="R2" s="9" t="s">
        <v>17</v>
      </c>
      <c r="S2" s="10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</row>
    <row r="3">
      <c r="A3" s="12"/>
      <c r="B3" s="12"/>
      <c r="C3" s="12"/>
      <c r="D3" s="13">
        <f t="shared" ref="D3:S3" si="1">+D7+D11+D14+D17+D20+D24+D29+D32+D35+D39+D43+D45+D51+D56+D60+D65+D68+D70+D74+D78+D81+D85+D89+D93+D98+D100+D103+D106+D110+D114+D118+D122+D125+D128+D135+D139+D143+D146+D150+D154+D157+D161+D163+D165+D172+D174+D177+D180+D185+D188+D192+D195+D198+D201+D204+D207+D212+D215+D219+D223+D227+D230+D235+D238+D240+D244+D247+D251+D254+D256+D259+D264+D268+D273+D276+D278+D282+D286+D292+D296+D299+D302+D306+D310+D313+D317+D320+D323+D326+D329+D332+D336+D339+D345+D349+D351+D356+D359+D365+D369+D373+D377+D380+D383+D389+D394+D398+D401+D406+D409+D412+D415+D422+D427+D431+D434+D439+D442+D445+D448+D452+D456+D460+D463+D468</f>
        <v>16548784358</v>
      </c>
      <c r="E3" s="13">
        <f t="shared" si="1"/>
        <v>1791761879</v>
      </c>
      <c r="F3" s="3">
        <f t="shared" si="1"/>
        <v>125</v>
      </c>
      <c r="G3" s="13" t="str">
        <f t="shared" si="1"/>
        <v>#REF!</v>
      </c>
      <c r="H3" s="13" t="str">
        <f t="shared" si="1"/>
        <v>#REF!</v>
      </c>
      <c r="I3" s="14">
        <f t="shared" si="1"/>
        <v>0</v>
      </c>
      <c r="J3" s="14">
        <f t="shared" si="1"/>
        <v>3931356733</v>
      </c>
      <c r="K3" s="13">
        <f t="shared" si="1"/>
        <v>3931356727</v>
      </c>
      <c r="L3" s="13" t="str">
        <f t="shared" si="1"/>
        <v>#REF!</v>
      </c>
      <c r="M3" s="13">
        <f t="shared" si="1"/>
        <v>0</v>
      </c>
      <c r="N3" s="13">
        <f t="shared" si="1"/>
        <v>0</v>
      </c>
      <c r="O3" s="13">
        <f t="shared" si="1"/>
        <v>12612811036</v>
      </c>
      <c r="P3" s="13">
        <f t="shared" si="1"/>
        <v>12612811040</v>
      </c>
      <c r="Q3" s="13">
        <f t="shared" si="1"/>
        <v>16544167767</v>
      </c>
      <c r="R3" s="13">
        <f t="shared" si="1"/>
        <v>4616589.18</v>
      </c>
      <c r="S3" s="13">
        <f t="shared" si="1"/>
        <v>12612811040</v>
      </c>
      <c r="T3" s="11"/>
      <c r="U3" s="11"/>
      <c r="V3" s="11"/>
      <c r="W3" s="11"/>
      <c r="X3" s="11"/>
      <c r="Y3" s="11"/>
      <c r="Z3" s="11"/>
    </row>
    <row r="4" ht="30.0" customHeight="1" outlineLevel="2">
      <c r="A4" s="15" t="s">
        <v>26</v>
      </c>
      <c r="B4" s="15" t="s">
        <v>27</v>
      </c>
      <c r="C4" s="15" t="s">
        <v>28</v>
      </c>
      <c r="D4" s="16">
        <v>8.56149439339E9</v>
      </c>
      <c r="E4" s="17">
        <v>7.68438042E8</v>
      </c>
      <c r="F4" s="18">
        <v>1.0</v>
      </c>
      <c r="G4" s="19" t="str">
        <f>VLOOKUP(A4,'[1]Hoja1'!$B$1:$F$126,3,0)</f>
        <v>#REF!</v>
      </c>
      <c r="H4" s="19" t="str">
        <f>VLOOKUP(A4,'[1]Hoja1'!$B$1:$F$126,2,0)</f>
        <v>#REF!</v>
      </c>
      <c r="I4" s="19">
        <v>3.4878063577272725E9</v>
      </c>
      <c r="J4" s="19">
        <f t="shared" ref="J4:J6" si="2">+F4*I4</f>
        <v>3487806358</v>
      </c>
      <c r="K4" s="19">
        <f t="shared" ref="K4:K6" si="3">+D4-P4</f>
        <v>3487806357</v>
      </c>
      <c r="L4" s="19" t="str">
        <f>VLOOKUP(A4,'[1]Hoja1'!$B$1:$F$126,5,0)</f>
        <v>#REF!</v>
      </c>
      <c r="M4" s="19" t="str">
        <f t="shared" ref="M4:M6" si="4">VLOOKUP(A4,'[1]Hoja1'!$B$1:$F$126,4,0)</f>
        <v>#REF!</v>
      </c>
      <c r="N4" s="19">
        <v>5.477781762181818E9</v>
      </c>
      <c r="O4" s="19">
        <f t="shared" ref="O4:O6" si="5">+D4-J4</f>
        <v>5073688036</v>
      </c>
      <c r="P4" s="19">
        <f t="shared" ref="P4:P6" si="6">+ROUND(O4,0)</f>
        <v>5073688036</v>
      </c>
      <c r="Q4" s="19">
        <f t="shared" ref="Q4:Q6" si="7">+K4+P4</f>
        <v>8561494393</v>
      </c>
      <c r="R4" s="19">
        <f t="shared" ref="R4:R6" si="8">+IF(D4-K4-P4&gt;1,D4-K4-P4,0)</f>
        <v>0</v>
      </c>
      <c r="S4" s="19">
        <f t="shared" ref="S4:S6" si="9">+P4</f>
        <v>5073688036</v>
      </c>
      <c r="T4" s="19"/>
      <c r="U4" s="19"/>
      <c r="V4" s="19"/>
      <c r="W4" s="19"/>
      <c r="X4" s="19"/>
      <c r="Y4" s="19"/>
      <c r="Z4" s="19"/>
    </row>
    <row r="5" ht="30.0" customHeight="1" outlineLevel="2">
      <c r="A5" s="15" t="s">
        <v>26</v>
      </c>
      <c r="B5" s="15" t="s">
        <v>29</v>
      </c>
      <c r="C5" s="15" t="s">
        <v>30</v>
      </c>
      <c r="D5" s="16">
        <v>0.0</v>
      </c>
      <c r="E5" s="17">
        <v>0.0</v>
      </c>
      <c r="F5" s="18">
        <v>0.0</v>
      </c>
      <c r="G5" s="17">
        <v>0.0</v>
      </c>
      <c r="H5" s="17">
        <v>0.0</v>
      </c>
      <c r="I5" s="19">
        <v>3.4878063577272725E9</v>
      </c>
      <c r="J5" s="19">
        <f t="shared" si="2"/>
        <v>0</v>
      </c>
      <c r="K5" s="19">
        <f t="shared" si="3"/>
        <v>0</v>
      </c>
      <c r="L5" s="17">
        <v>0.0</v>
      </c>
      <c r="M5" s="19" t="str">
        <f t="shared" si="4"/>
        <v>#REF!</v>
      </c>
      <c r="N5" s="19">
        <v>5.477781762181818E9</v>
      </c>
      <c r="O5" s="19">
        <f t="shared" si="5"/>
        <v>0</v>
      </c>
      <c r="P5" s="19">
        <f t="shared" si="6"/>
        <v>0</v>
      </c>
      <c r="Q5" s="19">
        <f t="shared" si="7"/>
        <v>0</v>
      </c>
      <c r="R5" s="19">
        <f t="shared" si="8"/>
        <v>0</v>
      </c>
      <c r="S5" s="19">
        <f t="shared" si="9"/>
        <v>0</v>
      </c>
      <c r="T5" s="20"/>
      <c r="U5" s="20"/>
      <c r="V5" s="20"/>
      <c r="W5" s="20"/>
      <c r="X5" s="20"/>
      <c r="Y5" s="20"/>
      <c r="Z5" s="20"/>
    </row>
    <row r="6" ht="30.0" customHeight="1" outlineLevel="2">
      <c r="A6" s="15" t="s">
        <v>26</v>
      </c>
      <c r="B6" s="15" t="s">
        <v>31</v>
      </c>
      <c r="C6" s="15" t="s">
        <v>32</v>
      </c>
      <c r="D6" s="16">
        <v>0.0</v>
      </c>
      <c r="E6" s="17">
        <v>0.0</v>
      </c>
      <c r="F6" s="18">
        <v>0.0</v>
      </c>
      <c r="G6" s="17">
        <v>0.0</v>
      </c>
      <c r="H6" s="17">
        <v>0.0</v>
      </c>
      <c r="I6" s="19">
        <v>3.4878063577272725E9</v>
      </c>
      <c r="J6" s="19">
        <f t="shared" si="2"/>
        <v>0</v>
      </c>
      <c r="K6" s="19">
        <f t="shared" si="3"/>
        <v>0</v>
      </c>
      <c r="L6" s="17">
        <v>0.0</v>
      </c>
      <c r="M6" s="19" t="str">
        <f t="shared" si="4"/>
        <v>#REF!</v>
      </c>
      <c r="N6" s="19">
        <v>5.477781762181818E9</v>
      </c>
      <c r="O6" s="19">
        <f t="shared" si="5"/>
        <v>0</v>
      </c>
      <c r="P6" s="19">
        <f t="shared" si="6"/>
        <v>0</v>
      </c>
      <c r="Q6" s="19">
        <f t="shared" si="7"/>
        <v>0</v>
      </c>
      <c r="R6" s="19">
        <f t="shared" si="8"/>
        <v>0</v>
      </c>
      <c r="S6" s="19">
        <f t="shared" si="9"/>
        <v>0</v>
      </c>
      <c r="T6" s="20"/>
      <c r="U6" s="20"/>
      <c r="V6" s="20"/>
      <c r="W6" s="20"/>
      <c r="X6" s="20"/>
      <c r="Y6" s="20"/>
      <c r="Z6" s="20"/>
    </row>
    <row r="7" outlineLevel="1">
      <c r="A7" s="21" t="s">
        <v>33</v>
      </c>
      <c r="B7" s="22"/>
      <c r="C7" s="22"/>
      <c r="D7" s="23">
        <f t="shared" ref="D7:E7" si="10">SUBTOTAL(9,D4:D6)</f>
        <v>8561494393</v>
      </c>
      <c r="E7" s="24">
        <f t="shared" si="10"/>
        <v>768438042</v>
      </c>
      <c r="F7" s="25">
        <v>1.0</v>
      </c>
      <c r="G7" s="24" t="str">
        <f t="shared" ref="G7:H7" si="11">SUBTOTAL(9,G4:G6)</f>
        <v>#REF!</v>
      </c>
      <c r="H7" s="24" t="str">
        <f t="shared" si="11"/>
        <v>#REF!</v>
      </c>
      <c r="I7" s="26"/>
      <c r="J7" s="26">
        <f t="shared" ref="J7:L7" si="12">SUBTOTAL(9,J4:J6)</f>
        <v>3487806358</v>
      </c>
      <c r="K7" s="26">
        <f t="shared" si="12"/>
        <v>3487806357</v>
      </c>
      <c r="L7" s="24" t="str">
        <f t="shared" si="12"/>
        <v>#REF!</v>
      </c>
      <c r="M7" s="26"/>
      <c r="N7" s="26"/>
      <c r="O7" s="26">
        <f t="shared" ref="O7:S7" si="13">SUBTOTAL(9,O4:O6)</f>
        <v>5073688036</v>
      </c>
      <c r="P7" s="26">
        <f t="shared" si="13"/>
        <v>5073688036</v>
      </c>
      <c r="Q7" s="26">
        <f t="shared" si="13"/>
        <v>8561494393</v>
      </c>
      <c r="R7" s="26">
        <f t="shared" si="13"/>
        <v>0</v>
      </c>
      <c r="S7" s="26">
        <f t="shared" si="13"/>
        <v>5073688036</v>
      </c>
      <c r="T7" s="25"/>
      <c r="U7" s="25"/>
      <c r="V7" s="25"/>
      <c r="W7" s="25"/>
      <c r="X7" s="25"/>
      <c r="Y7" s="25"/>
      <c r="Z7" s="25"/>
    </row>
    <row r="8" ht="30.0" customHeight="1" outlineLevel="2">
      <c r="A8" s="27" t="s">
        <v>34</v>
      </c>
      <c r="B8" s="15" t="s">
        <v>27</v>
      </c>
      <c r="C8" s="15" t="s">
        <v>28</v>
      </c>
      <c r="D8" s="16">
        <v>6.852932657E7</v>
      </c>
      <c r="E8" s="17">
        <v>2147370.7</v>
      </c>
      <c r="F8" s="18">
        <v>0.7279084551110229</v>
      </c>
      <c r="G8" s="17" t="str">
        <f>VLOOKUP(A8,'[1]Hoja1'!$B$1:$F$126,3,0)</f>
        <v>#REF!</v>
      </c>
      <c r="H8" s="19" t="str">
        <f>VLOOKUP(A8,'[1]Hoja1'!$B$1:$F$126,2,0)</f>
        <v>#REF!</v>
      </c>
      <c r="I8" s="19">
        <v>0.0</v>
      </c>
      <c r="J8" s="19">
        <f t="shared" ref="J8:J10" si="14">+F8*I8</f>
        <v>0</v>
      </c>
      <c r="K8" s="19">
        <v>0.0</v>
      </c>
      <c r="L8" s="17" t="str">
        <f>VLOOKUP(A8,'[1]Hoja1'!$B$1:$F$126,5,0)</f>
        <v>#REF!</v>
      </c>
      <c r="M8" s="19" t="str">
        <f t="shared" ref="M8:M10" si="15">VLOOKUP(A8,'[1]Hoja1'!$B$1:$F$126,4,0)</f>
        <v>#REF!</v>
      </c>
      <c r="N8" s="19">
        <v>9.414552845454545E7</v>
      </c>
      <c r="O8" s="19">
        <f t="shared" ref="O8:O10" si="16">+D8-J8</f>
        <v>68529326.57</v>
      </c>
      <c r="P8" s="19">
        <f t="shared" ref="P8:P10" si="17">+ROUND(O8,0)</f>
        <v>68529327</v>
      </c>
      <c r="Q8" s="19">
        <f t="shared" ref="Q8:Q10" si="18">+K8+P8</f>
        <v>68529327</v>
      </c>
      <c r="R8" s="19">
        <f t="shared" ref="R8:R10" si="19">+IF(D8-K8-P8&gt;1,D8-K8-P8,0)</f>
        <v>0</v>
      </c>
      <c r="S8" s="19">
        <f t="shared" ref="S8:S10" si="20">+P8</f>
        <v>68529327</v>
      </c>
      <c r="T8" s="20"/>
      <c r="U8" s="20"/>
      <c r="V8" s="20"/>
      <c r="W8" s="20"/>
      <c r="X8" s="20"/>
      <c r="Y8" s="20"/>
      <c r="Z8" s="20"/>
    </row>
    <row r="9" ht="30.0" customHeight="1" outlineLevel="2">
      <c r="A9" s="27" t="s">
        <v>34</v>
      </c>
      <c r="B9" s="15" t="s">
        <v>35</v>
      </c>
      <c r="C9" s="15" t="s">
        <v>36</v>
      </c>
      <c r="D9" s="16">
        <v>1207669.16</v>
      </c>
      <c r="E9" s="17">
        <v>37842.39</v>
      </c>
      <c r="F9" s="18">
        <v>0.01282768467953481</v>
      </c>
      <c r="G9" s="17">
        <v>0.0</v>
      </c>
      <c r="H9" s="17">
        <v>0.0</v>
      </c>
      <c r="I9" s="19">
        <v>0.0</v>
      </c>
      <c r="J9" s="19">
        <f t="shared" si="14"/>
        <v>0</v>
      </c>
      <c r="K9" s="19">
        <v>0.0</v>
      </c>
      <c r="L9" s="17">
        <v>0.0</v>
      </c>
      <c r="M9" s="19" t="str">
        <f t="shared" si="15"/>
        <v>#REF!</v>
      </c>
      <c r="N9" s="19">
        <v>9.414552845454545E7</v>
      </c>
      <c r="O9" s="19">
        <f t="shared" si="16"/>
        <v>1207669.16</v>
      </c>
      <c r="P9" s="19">
        <f t="shared" si="17"/>
        <v>1207669</v>
      </c>
      <c r="Q9" s="19">
        <f t="shared" si="18"/>
        <v>1207669</v>
      </c>
      <c r="R9" s="19">
        <f t="shared" si="19"/>
        <v>0</v>
      </c>
      <c r="S9" s="19">
        <f t="shared" si="20"/>
        <v>1207669</v>
      </c>
      <c r="T9" s="20"/>
      <c r="U9" s="20"/>
      <c r="V9" s="20"/>
      <c r="W9" s="20"/>
      <c r="X9" s="20"/>
      <c r="Y9" s="20"/>
      <c r="Z9" s="20"/>
    </row>
    <row r="10" ht="30.0" customHeight="1" outlineLevel="2">
      <c r="A10" s="27" t="s">
        <v>34</v>
      </c>
      <c r="B10" s="15" t="s">
        <v>37</v>
      </c>
      <c r="C10" s="15" t="s">
        <v>38</v>
      </c>
      <c r="D10" s="16">
        <v>2.440853327E7</v>
      </c>
      <c r="E10" s="17">
        <v>764842.91</v>
      </c>
      <c r="F10" s="18">
        <v>0.25926386020944236</v>
      </c>
      <c r="G10" s="17">
        <v>0.0</v>
      </c>
      <c r="H10" s="17">
        <v>0.0</v>
      </c>
      <c r="I10" s="19">
        <v>0.0</v>
      </c>
      <c r="J10" s="19">
        <f t="shared" si="14"/>
        <v>0</v>
      </c>
      <c r="K10" s="19">
        <v>0.0</v>
      </c>
      <c r="L10" s="17">
        <v>0.0</v>
      </c>
      <c r="M10" s="19" t="str">
        <f t="shared" si="15"/>
        <v>#REF!</v>
      </c>
      <c r="N10" s="19">
        <v>9.414552845454545E7</v>
      </c>
      <c r="O10" s="19">
        <f t="shared" si="16"/>
        <v>24408533.27</v>
      </c>
      <c r="P10" s="19">
        <f t="shared" si="17"/>
        <v>24408533</v>
      </c>
      <c r="Q10" s="19">
        <f t="shared" si="18"/>
        <v>24408533</v>
      </c>
      <c r="R10" s="19">
        <f t="shared" si="19"/>
        <v>0</v>
      </c>
      <c r="S10" s="19">
        <f t="shared" si="20"/>
        <v>24408533</v>
      </c>
      <c r="T10" s="20"/>
      <c r="U10" s="20"/>
      <c r="V10" s="20"/>
      <c r="W10" s="20"/>
      <c r="X10" s="20"/>
      <c r="Y10" s="20"/>
      <c r="Z10" s="20"/>
    </row>
    <row r="11" outlineLevel="1">
      <c r="A11" s="21" t="s">
        <v>39</v>
      </c>
      <c r="B11" s="22"/>
      <c r="C11" s="22"/>
      <c r="D11" s="23">
        <f t="shared" ref="D11:E11" si="21">SUBTOTAL(9,D8:D10)</f>
        <v>94145529</v>
      </c>
      <c r="E11" s="24">
        <f t="shared" si="21"/>
        <v>2950056</v>
      </c>
      <c r="F11" s="25">
        <v>1.0</v>
      </c>
      <c r="G11" s="24" t="str">
        <f t="shared" ref="G11:H11" si="22">SUBTOTAL(9,G8:G10)</f>
        <v>#REF!</v>
      </c>
      <c r="H11" s="24" t="str">
        <f t="shared" si="22"/>
        <v>#REF!</v>
      </c>
      <c r="I11" s="26"/>
      <c r="J11" s="26">
        <f t="shared" ref="J11:L11" si="23">SUBTOTAL(9,J8:J10)</f>
        <v>0</v>
      </c>
      <c r="K11" s="26">
        <f t="shared" si="23"/>
        <v>0</v>
      </c>
      <c r="L11" s="24" t="str">
        <f t="shared" si="23"/>
        <v>#REF!</v>
      </c>
      <c r="M11" s="26"/>
      <c r="N11" s="26"/>
      <c r="O11" s="26">
        <f t="shared" ref="O11:S11" si="24">SUBTOTAL(9,O8:O10)</f>
        <v>94145529</v>
      </c>
      <c r="P11" s="26">
        <f t="shared" si="24"/>
        <v>94145529</v>
      </c>
      <c r="Q11" s="26">
        <f t="shared" si="24"/>
        <v>94145529</v>
      </c>
      <c r="R11" s="26">
        <f t="shared" si="24"/>
        <v>0</v>
      </c>
      <c r="S11" s="26">
        <f t="shared" si="24"/>
        <v>94145529</v>
      </c>
      <c r="T11" s="25"/>
      <c r="U11" s="25"/>
      <c r="V11" s="25"/>
      <c r="W11" s="25"/>
      <c r="X11" s="25"/>
      <c r="Y11" s="25"/>
      <c r="Z11" s="25"/>
    </row>
    <row r="12" ht="30.0" customHeight="1" outlineLevel="2">
      <c r="A12" s="27" t="s">
        <v>40</v>
      </c>
      <c r="B12" s="15" t="s">
        <v>27</v>
      </c>
      <c r="C12" s="15" t="s">
        <v>28</v>
      </c>
      <c r="D12" s="16">
        <v>194617.23</v>
      </c>
      <c r="E12" s="17">
        <v>243804.49</v>
      </c>
      <c r="F12" s="18">
        <v>0.6371325354058496</v>
      </c>
      <c r="G12" s="17">
        <v>0.0</v>
      </c>
      <c r="H12" s="19" t="str">
        <f>VLOOKUP(A12,'[1]Hoja1'!$B$1:$F$126,2,0)</f>
        <v>#REF!</v>
      </c>
      <c r="I12" s="19">
        <v>0.0</v>
      </c>
      <c r="J12" s="19">
        <f t="shared" ref="J12:J13" si="25">+F12*I12</f>
        <v>0</v>
      </c>
      <c r="K12" s="19">
        <v>0.0</v>
      </c>
      <c r="L12" s="17" t="str">
        <f>VLOOKUP(A12,'[1]Hoja1'!$B$1:$F$126,5,0)</f>
        <v>#REF!</v>
      </c>
      <c r="M12" s="19" t="str">
        <f t="shared" ref="M12:M13" si="26">VLOOKUP(A12,'[1]Hoja1'!$B$1:$F$126,4,0)</f>
        <v>#REF!</v>
      </c>
      <c r="N12" s="19">
        <v>305458.0</v>
      </c>
      <c r="O12" s="28">
        <v>0.0</v>
      </c>
      <c r="P12" s="28">
        <f t="shared" ref="P12:P13" si="27">+ROUND(O12,0)</f>
        <v>0</v>
      </c>
      <c r="Q12" s="19">
        <f t="shared" ref="Q12:Q13" si="28">+K12+P12</f>
        <v>0</v>
      </c>
      <c r="R12" s="19">
        <f t="shared" ref="R12:R13" si="29">+IF(D12-K12-P12&gt;1,D12-K12-P12,0)</f>
        <v>194617.23</v>
      </c>
      <c r="S12" s="19">
        <f t="shared" ref="S12:S13" si="30">+P12</f>
        <v>0</v>
      </c>
      <c r="T12" s="20"/>
      <c r="U12" s="20"/>
      <c r="V12" s="20"/>
      <c r="W12" s="20"/>
      <c r="X12" s="20"/>
      <c r="Y12" s="20"/>
      <c r="Z12" s="20"/>
    </row>
    <row r="13" ht="30.0" customHeight="1" outlineLevel="2">
      <c r="A13" s="27" t="s">
        <v>40</v>
      </c>
      <c r="B13" s="15" t="s">
        <v>35</v>
      </c>
      <c r="C13" s="15" t="s">
        <v>36</v>
      </c>
      <c r="D13" s="16">
        <v>110840.77</v>
      </c>
      <c r="E13" s="17">
        <v>138854.51</v>
      </c>
      <c r="F13" s="18">
        <v>0.3628674645941504</v>
      </c>
      <c r="G13" s="17">
        <v>0.0</v>
      </c>
      <c r="H13" s="17">
        <v>0.0</v>
      </c>
      <c r="I13" s="19">
        <v>0.0</v>
      </c>
      <c r="J13" s="19">
        <f t="shared" si="25"/>
        <v>0</v>
      </c>
      <c r="K13" s="19">
        <v>0.0</v>
      </c>
      <c r="L13" s="17">
        <v>0.0</v>
      </c>
      <c r="M13" s="19" t="str">
        <f t="shared" si="26"/>
        <v>#REF!</v>
      </c>
      <c r="N13" s="19">
        <v>305458.0</v>
      </c>
      <c r="O13" s="28">
        <v>0.0</v>
      </c>
      <c r="P13" s="28">
        <f t="shared" si="27"/>
        <v>0</v>
      </c>
      <c r="Q13" s="19">
        <f t="shared" si="28"/>
        <v>0</v>
      </c>
      <c r="R13" s="19">
        <f t="shared" si="29"/>
        <v>110840.77</v>
      </c>
      <c r="S13" s="19">
        <f t="shared" si="30"/>
        <v>0</v>
      </c>
      <c r="T13" s="20"/>
      <c r="U13" s="20"/>
      <c r="V13" s="20"/>
      <c r="W13" s="20"/>
      <c r="X13" s="20"/>
      <c r="Y13" s="20"/>
      <c r="Z13" s="20"/>
    </row>
    <row r="14" outlineLevel="1">
      <c r="A14" s="21" t="s">
        <v>41</v>
      </c>
      <c r="B14" s="22"/>
      <c r="C14" s="22"/>
      <c r="D14" s="23">
        <f t="shared" ref="D14:E14" si="31">SUBTOTAL(9,D12:D13)</f>
        <v>305458</v>
      </c>
      <c r="E14" s="24">
        <f t="shared" si="31"/>
        <v>382659</v>
      </c>
      <c r="F14" s="25">
        <v>1.0</v>
      </c>
      <c r="G14" s="24">
        <f t="shared" ref="G14:H14" si="32">SUBTOTAL(9,G12:G13)</f>
        <v>0</v>
      </c>
      <c r="H14" s="24" t="str">
        <f t="shared" si="32"/>
        <v>#REF!</v>
      </c>
      <c r="I14" s="26"/>
      <c r="J14" s="26">
        <f t="shared" ref="J14:L14" si="33">SUBTOTAL(9,J12:J13)</f>
        <v>0</v>
      </c>
      <c r="K14" s="26">
        <f t="shared" si="33"/>
        <v>0</v>
      </c>
      <c r="L14" s="24" t="str">
        <f t="shared" si="33"/>
        <v>#REF!</v>
      </c>
      <c r="M14" s="26"/>
      <c r="N14" s="26"/>
      <c r="O14" s="26">
        <f t="shared" ref="O14:S14" si="34">SUBTOTAL(9,O12:O13)</f>
        <v>0</v>
      </c>
      <c r="P14" s="26">
        <f t="shared" si="34"/>
        <v>0</v>
      </c>
      <c r="Q14" s="26">
        <f t="shared" si="34"/>
        <v>0</v>
      </c>
      <c r="R14" s="26">
        <f t="shared" si="34"/>
        <v>305458</v>
      </c>
      <c r="S14" s="26">
        <f t="shared" si="34"/>
        <v>0</v>
      </c>
      <c r="T14" s="25"/>
      <c r="U14" s="25"/>
      <c r="V14" s="25"/>
      <c r="W14" s="25"/>
      <c r="X14" s="25"/>
      <c r="Y14" s="25"/>
      <c r="Z14" s="25"/>
    </row>
    <row r="15" ht="30.0" customHeight="1" outlineLevel="2">
      <c r="A15" s="27" t="s">
        <v>42</v>
      </c>
      <c r="B15" s="15" t="s">
        <v>27</v>
      </c>
      <c r="C15" s="15" t="s">
        <v>28</v>
      </c>
      <c r="D15" s="16">
        <v>1748751.61</v>
      </c>
      <c r="E15" s="17">
        <v>3967496.56</v>
      </c>
      <c r="F15" s="18">
        <v>0.9988870794539327</v>
      </c>
      <c r="G15" s="17">
        <v>0.0</v>
      </c>
      <c r="H15" s="19" t="str">
        <f>VLOOKUP(A15,'[1]Hoja1'!$B$1:$F$126,2,0)</f>
        <v>#REF!</v>
      </c>
      <c r="I15" s="19">
        <v>0.0</v>
      </c>
      <c r="J15" s="19">
        <f t="shared" ref="J15:J16" si="35">+F15*I15</f>
        <v>0</v>
      </c>
      <c r="K15" s="19">
        <v>0.0</v>
      </c>
      <c r="L15" s="17" t="str">
        <f>VLOOKUP(A15,'[1]Hoja1'!$B$1:$F$126,5,0)</f>
        <v>#REF!</v>
      </c>
      <c r="M15" s="19" t="str">
        <f t="shared" ref="M15:M16" si="36">VLOOKUP(A15,'[1]Hoja1'!$B$1:$F$126,4,0)</f>
        <v>#REF!</v>
      </c>
      <c r="N15" s="19">
        <v>1750700.0</v>
      </c>
      <c r="O15" s="19">
        <f>+D15-J15</f>
        <v>1748751.61</v>
      </c>
      <c r="P15" s="19">
        <f t="shared" ref="P15:P16" si="37">+ROUND(O15,0)</f>
        <v>1748752</v>
      </c>
      <c r="Q15" s="19">
        <f t="shared" ref="Q15:Q16" si="38">+K15+P15</f>
        <v>1748752</v>
      </c>
      <c r="R15" s="19">
        <f t="shared" ref="R15:R16" si="39">+IF(D15-K15-P15&gt;1,D15-K15-P15,0)</f>
        <v>0</v>
      </c>
      <c r="S15" s="19">
        <f t="shared" ref="S15:S16" si="40">+P15</f>
        <v>1748752</v>
      </c>
      <c r="T15" s="20"/>
      <c r="U15" s="20"/>
      <c r="V15" s="20"/>
      <c r="W15" s="20"/>
      <c r="X15" s="20"/>
      <c r="Y15" s="20"/>
      <c r="Z15" s="20"/>
    </row>
    <row r="16" ht="30.0" customHeight="1" outlineLevel="2">
      <c r="A16" s="27" t="s">
        <v>42</v>
      </c>
      <c r="B16" s="15" t="s">
        <v>35</v>
      </c>
      <c r="C16" s="15" t="s">
        <v>36</v>
      </c>
      <c r="D16" s="16">
        <v>1948.39</v>
      </c>
      <c r="E16" s="17">
        <v>4420.44</v>
      </c>
      <c r="F16" s="18">
        <v>0.0011129205460672874</v>
      </c>
      <c r="G16" s="17">
        <v>0.0</v>
      </c>
      <c r="H16" s="17">
        <v>0.0</v>
      </c>
      <c r="I16" s="19">
        <v>0.0</v>
      </c>
      <c r="J16" s="19">
        <f t="shared" si="35"/>
        <v>0</v>
      </c>
      <c r="K16" s="19">
        <v>0.0</v>
      </c>
      <c r="L16" s="17">
        <v>0.0</v>
      </c>
      <c r="M16" s="19" t="str">
        <f t="shared" si="36"/>
        <v>#REF!</v>
      </c>
      <c r="N16" s="19">
        <v>1750700.0</v>
      </c>
      <c r="O16" s="28">
        <v>0.0</v>
      </c>
      <c r="P16" s="28">
        <f t="shared" si="37"/>
        <v>0</v>
      </c>
      <c r="Q16" s="19">
        <f t="shared" si="38"/>
        <v>0</v>
      </c>
      <c r="R16" s="19">
        <f t="shared" si="39"/>
        <v>1948.39</v>
      </c>
      <c r="S16" s="19">
        <f t="shared" si="40"/>
        <v>0</v>
      </c>
      <c r="T16" s="20"/>
      <c r="U16" s="20"/>
      <c r="V16" s="20"/>
      <c r="W16" s="20"/>
      <c r="X16" s="20"/>
      <c r="Y16" s="20"/>
      <c r="Z16" s="20"/>
    </row>
    <row r="17" ht="25.5" customHeight="1" outlineLevel="1">
      <c r="A17" s="21" t="s">
        <v>43</v>
      </c>
      <c r="B17" s="22"/>
      <c r="C17" s="22"/>
      <c r="D17" s="23">
        <f t="shared" ref="D17:E17" si="41">SUBTOTAL(9,D15:D16)</f>
        <v>1750700</v>
      </c>
      <c r="E17" s="24">
        <f t="shared" si="41"/>
        <v>3971917</v>
      </c>
      <c r="F17" s="25">
        <v>1.0</v>
      </c>
      <c r="G17" s="24">
        <f t="shared" ref="G17:H17" si="42">SUBTOTAL(9,G15:G16)</f>
        <v>0</v>
      </c>
      <c r="H17" s="24" t="str">
        <f t="shared" si="42"/>
        <v>#REF!</v>
      </c>
      <c r="I17" s="26"/>
      <c r="J17" s="26">
        <f t="shared" ref="J17:L17" si="43">SUBTOTAL(9,J15:J16)</f>
        <v>0</v>
      </c>
      <c r="K17" s="26">
        <f t="shared" si="43"/>
        <v>0</v>
      </c>
      <c r="L17" s="24" t="str">
        <f t="shared" si="43"/>
        <v>#REF!</v>
      </c>
      <c r="M17" s="26"/>
      <c r="N17" s="26"/>
      <c r="O17" s="26">
        <f t="shared" ref="O17:S17" si="44">SUBTOTAL(9,O15:O16)</f>
        <v>1748751.61</v>
      </c>
      <c r="P17" s="26">
        <f t="shared" si="44"/>
        <v>1748752</v>
      </c>
      <c r="Q17" s="26">
        <f t="shared" si="44"/>
        <v>1748752</v>
      </c>
      <c r="R17" s="26">
        <f t="shared" si="44"/>
        <v>1948.39</v>
      </c>
      <c r="S17" s="26">
        <f t="shared" si="44"/>
        <v>1748752</v>
      </c>
      <c r="T17" s="25"/>
      <c r="U17" s="25"/>
      <c r="V17" s="25"/>
      <c r="W17" s="25"/>
      <c r="X17" s="25"/>
      <c r="Y17" s="25"/>
      <c r="Z17" s="25"/>
    </row>
    <row r="18" ht="30.0" customHeight="1" outlineLevel="2">
      <c r="A18" s="27" t="s">
        <v>44</v>
      </c>
      <c r="B18" s="15" t="s">
        <v>27</v>
      </c>
      <c r="C18" s="15" t="s">
        <v>28</v>
      </c>
      <c r="D18" s="16">
        <v>9495172.27</v>
      </c>
      <c r="E18" s="17">
        <v>5176628.97</v>
      </c>
      <c r="F18" s="18">
        <v>0.3833924846664968</v>
      </c>
      <c r="G18" s="17">
        <v>0.0</v>
      </c>
      <c r="H18" s="19" t="str">
        <f>VLOOKUP(A18,'[1]Hoja1'!$B$1:$F$126,2,0)</f>
        <v>#REF!</v>
      </c>
      <c r="I18" s="19">
        <v>0.0</v>
      </c>
      <c r="J18" s="19">
        <f t="shared" ref="J18:J19" si="45">+F18*I18</f>
        <v>0</v>
      </c>
      <c r="K18" s="19">
        <v>0.0</v>
      </c>
      <c r="L18" s="17" t="str">
        <f>VLOOKUP(A18,'[1]Hoja1'!$B$1:$F$126,5,0)</f>
        <v>#REF!</v>
      </c>
      <c r="M18" s="19" t="str">
        <f t="shared" ref="M18:M19" si="46">VLOOKUP(A18,'[1]Hoja1'!$B$1:$F$126,4,0)</f>
        <v>#REF!</v>
      </c>
      <c r="N18" s="19">
        <v>2.4766193181818184E7</v>
      </c>
      <c r="O18" s="19">
        <f t="shared" ref="O18:O19" si="47">+D18-J18</f>
        <v>9495172.27</v>
      </c>
      <c r="P18" s="19">
        <f t="shared" ref="P18:P19" si="48">+ROUND(O18,0)</f>
        <v>9495172</v>
      </c>
      <c r="Q18" s="19">
        <f t="shared" ref="Q18:Q19" si="49">+K18+P18</f>
        <v>9495172</v>
      </c>
      <c r="R18" s="19">
        <f t="shared" ref="R18:R19" si="50">+IF(D18-K18-P18&gt;1,D18-K18-P18,0)</f>
        <v>0</v>
      </c>
      <c r="S18" s="19">
        <f t="shared" ref="S18:S19" si="51">+P18</f>
        <v>9495172</v>
      </c>
      <c r="T18" s="20"/>
      <c r="U18" s="20"/>
      <c r="V18" s="20"/>
      <c r="W18" s="20"/>
      <c r="X18" s="20"/>
      <c r="Y18" s="20"/>
      <c r="Z18" s="20"/>
    </row>
    <row r="19" ht="30.0" customHeight="1" outlineLevel="2">
      <c r="A19" s="27" t="s">
        <v>44</v>
      </c>
      <c r="B19" s="15" t="s">
        <v>37</v>
      </c>
      <c r="C19" s="15" t="s">
        <v>38</v>
      </c>
      <c r="D19" s="16">
        <v>1.527102073E7</v>
      </c>
      <c r="E19" s="17">
        <v>8325537.03</v>
      </c>
      <c r="F19" s="18">
        <v>0.6166075153335032</v>
      </c>
      <c r="G19" s="17">
        <v>0.0</v>
      </c>
      <c r="H19" s="17">
        <v>0.0</v>
      </c>
      <c r="I19" s="19">
        <v>0.0</v>
      </c>
      <c r="J19" s="19">
        <f t="shared" si="45"/>
        <v>0</v>
      </c>
      <c r="K19" s="19">
        <v>0.0</v>
      </c>
      <c r="L19" s="17">
        <v>0.0</v>
      </c>
      <c r="M19" s="19" t="str">
        <f t="shared" si="46"/>
        <v>#REF!</v>
      </c>
      <c r="N19" s="19">
        <v>2.4766193181818184E7</v>
      </c>
      <c r="O19" s="19">
        <f t="shared" si="47"/>
        <v>15271020.73</v>
      </c>
      <c r="P19" s="19">
        <f t="shared" si="48"/>
        <v>15271021</v>
      </c>
      <c r="Q19" s="19">
        <f t="shared" si="49"/>
        <v>15271021</v>
      </c>
      <c r="R19" s="19">
        <f t="shared" si="50"/>
        <v>0</v>
      </c>
      <c r="S19" s="19">
        <f t="shared" si="51"/>
        <v>15271021</v>
      </c>
      <c r="T19" s="20"/>
      <c r="U19" s="20"/>
      <c r="V19" s="20"/>
      <c r="W19" s="20"/>
      <c r="X19" s="20"/>
      <c r="Y19" s="20"/>
      <c r="Z19" s="20"/>
    </row>
    <row r="20" outlineLevel="1">
      <c r="A20" s="21" t="s">
        <v>45</v>
      </c>
      <c r="B20" s="22"/>
      <c r="C20" s="22"/>
      <c r="D20" s="23">
        <f t="shared" ref="D20:E20" si="52">SUBTOTAL(9,D18:D19)</f>
        <v>24766193</v>
      </c>
      <c r="E20" s="24">
        <f t="shared" si="52"/>
        <v>13502166</v>
      </c>
      <c r="F20" s="25">
        <v>1.0</v>
      </c>
      <c r="G20" s="24">
        <f t="shared" ref="G20:H20" si="53">SUBTOTAL(9,G18:G19)</f>
        <v>0</v>
      </c>
      <c r="H20" s="24" t="str">
        <f t="shared" si="53"/>
        <v>#REF!</v>
      </c>
      <c r="I20" s="26"/>
      <c r="J20" s="26">
        <f t="shared" ref="J20:L20" si="54">SUBTOTAL(9,J18:J19)</f>
        <v>0</v>
      </c>
      <c r="K20" s="26">
        <f t="shared" si="54"/>
        <v>0</v>
      </c>
      <c r="L20" s="24" t="str">
        <f t="shared" si="54"/>
        <v>#REF!</v>
      </c>
      <c r="M20" s="26"/>
      <c r="N20" s="26"/>
      <c r="O20" s="26">
        <f t="shared" ref="O20:S20" si="55">SUBTOTAL(9,O18:O19)</f>
        <v>24766193</v>
      </c>
      <c r="P20" s="26">
        <f t="shared" si="55"/>
        <v>24766193</v>
      </c>
      <c r="Q20" s="26">
        <f t="shared" si="55"/>
        <v>24766193</v>
      </c>
      <c r="R20" s="26">
        <f t="shared" si="55"/>
        <v>0</v>
      </c>
      <c r="S20" s="26">
        <f t="shared" si="55"/>
        <v>24766193</v>
      </c>
      <c r="T20" s="25"/>
      <c r="U20" s="25"/>
      <c r="V20" s="25"/>
      <c r="W20" s="25"/>
      <c r="X20" s="25"/>
      <c r="Y20" s="25"/>
      <c r="Z20" s="25"/>
    </row>
    <row r="21" ht="30.0" customHeight="1" outlineLevel="2">
      <c r="A21" s="27" t="s">
        <v>46</v>
      </c>
      <c r="B21" s="15" t="s">
        <v>27</v>
      </c>
      <c r="C21" s="15" t="s">
        <v>28</v>
      </c>
      <c r="D21" s="16">
        <v>1.276460053E7</v>
      </c>
      <c r="E21" s="17">
        <v>719212.81</v>
      </c>
      <c r="F21" s="18">
        <v>0.17123290885975945</v>
      </c>
      <c r="G21" s="17" t="str">
        <f>VLOOKUP(A21,'[1]Hoja1'!$B$1:$F$126,3,0)</f>
        <v>#REF!</v>
      </c>
      <c r="H21" s="19" t="str">
        <f>VLOOKUP(A21,'[1]Hoja1'!$B$1:$F$126,2,0)</f>
        <v>#REF!</v>
      </c>
      <c r="I21" s="19">
        <v>5687478.181818182</v>
      </c>
      <c r="J21" s="19">
        <f t="shared" ref="J21:J23" si="56">+F21*I21</f>
        <v>973883.4331</v>
      </c>
      <c r="K21" s="19">
        <f t="shared" ref="K21:K23" si="57">+D21-P21</f>
        <v>973883.53</v>
      </c>
      <c r="L21" s="17" t="str">
        <f>VLOOKUP(A21,'[1]Hoja1'!$B$1:$F$126,5,0)</f>
        <v>#REF!</v>
      </c>
      <c r="M21" s="19" t="str">
        <f t="shared" ref="M21:M23" si="58">VLOOKUP(A21,'[1]Hoja1'!$B$1:$F$126,4,0)</f>
        <v>#REF!</v>
      </c>
      <c r="N21" s="19">
        <v>1.3828467854545453E8</v>
      </c>
      <c r="O21" s="19">
        <f t="shared" ref="O21:O23" si="59">+D21-J21</f>
        <v>11790717.1</v>
      </c>
      <c r="P21" s="19">
        <f t="shared" ref="P21:P23" si="60">+ROUND(O21,0)</f>
        <v>11790717</v>
      </c>
      <c r="Q21" s="19">
        <f t="shared" ref="Q21:Q23" si="61">+K21+P21</f>
        <v>12764600.53</v>
      </c>
      <c r="R21" s="19">
        <f t="shared" ref="R21:R23" si="62">+IF(D21-K21-P21&gt;1,D21-K21-P21,0)</f>
        <v>0</v>
      </c>
      <c r="S21" s="19">
        <f t="shared" ref="S21:S23" si="63">+P21</f>
        <v>11790717</v>
      </c>
      <c r="T21" s="20"/>
      <c r="U21" s="20"/>
      <c r="V21" s="20"/>
      <c r="W21" s="20"/>
      <c r="X21" s="20"/>
      <c r="Y21" s="20"/>
      <c r="Z21" s="20"/>
    </row>
    <row r="22" ht="30.0" customHeight="1" outlineLevel="2">
      <c r="A22" s="27" t="s">
        <v>46</v>
      </c>
      <c r="B22" s="15" t="s">
        <v>35</v>
      </c>
      <c r="C22" s="15" t="s">
        <v>36</v>
      </c>
      <c r="D22" s="16">
        <v>2.443795862E7</v>
      </c>
      <c r="E22" s="17">
        <v>1376940.29</v>
      </c>
      <c r="F22" s="18">
        <v>0.3278271600636634</v>
      </c>
      <c r="G22" s="17">
        <v>0.0</v>
      </c>
      <c r="H22" s="17">
        <v>0.0</v>
      </c>
      <c r="I22" s="19">
        <v>5687478.181818182</v>
      </c>
      <c r="J22" s="19">
        <f t="shared" si="56"/>
        <v>1864509.82</v>
      </c>
      <c r="K22" s="19">
        <f t="shared" si="57"/>
        <v>1864509.62</v>
      </c>
      <c r="L22" s="17">
        <v>0.0</v>
      </c>
      <c r="M22" s="19" t="str">
        <f t="shared" si="58"/>
        <v>#REF!</v>
      </c>
      <c r="N22" s="19">
        <v>1.3828467854545453E8</v>
      </c>
      <c r="O22" s="19">
        <f t="shared" si="59"/>
        <v>22573448.8</v>
      </c>
      <c r="P22" s="19">
        <f t="shared" si="60"/>
        <v>22573449</v>
      </c>
      <c r="Q22" s="19">
        <f t="shared" si="61"/>
        <v>24437958.62</v>
      </c>
      <c r="R22" s="19">
        <f t="shared" si="62"/>
        <v>0</v>
      </c>
      <c r="S22" s="19">
        <f t="shared" si="63"/>
        <v>22573449</v>
      </c>
      <c r="T22" s="20"/>
      <c r="U22" s="20"/>
      <c r="V22" s="20"/>
      <c r="W22" s="20"/>
      <c r="X22" s="20"/>
      <c r="Y22" s="20"/>
      <c r="Z22" s="20"/>
    </row>
    <row r="23" ht="30.0" customHeight="1" outlineLevel="2">
      <c r="A23" s="27" t="s">
        <v>46</v>
      </c>
      <c r="B23" s="15" t="s">
        <v>37</v>
      </c>
      <c r="C23" s="15" t="s">
        <v>38</v>
      </c>
      <c r="D23" s="16">
        <v>3.734269395E7</v>
      </c>
      <c r="E23" s="17">
        <v>2104048.9</v>
      </c>
      <c r="F23" s="18">
        <v>0.5009399310765772</v>
      </c>
      <c r="G23" s="17">
        <v>0.0</v>
      </c>
      <c r="H23" s="17">
        <v>0.0</v>
      </c>
      <c r="I23" s="19">
        <v>5687478.181818182</v>
      </c>
      <c r="J23" s="19">
        <f t="shared" si="56"/>
        <v>2849084.928</v>
      </c>
      <c r="K23" s="19">
        <f t="shared" si="57"/>
        <v>2849084.95</v>
      </c>
      <c r="L23" s="17">
        <v>0.0</v>
      </c>
      <c r="M23" s="19" t="str">
        <f t="shared" si="58"/>
        <v>#REF!</v>
      </c>
      <c r="N23" s="19">
        <v>1.3828467854545453E8</v>
      </c>
      <c r="O23" s="19">
        <f t="shared" si="59"/>
        <v>34493609.02</v>
      </c>
      <c r="P23" s="19">
        <f t="shared" si="60"/>
        <v>34493609</v>
      </c>
      <c r="Q23" s="19">
        <f t="shared" si="61"/>
        <v>37342693.95</v>
      </c>
      <c r="R23" s="19">
        <f t="shared" si="62"/>
        <v>0</v>
      </c>
      <c r="S23" s="19">
        <f t="shared" si="63"/>
        <v>34493609</v>
      </c>
      <c r="T23" s="20"/>
      <c r="U23" s="20"/>
      <c r="V23" s="20"/>
      <c r="W23" s="20"/>
      <c r="X23" s="20"/>
      <c r="Y23" s="20"/>
      <c r="Z23" s="20"/>
    </row>
    <row r="24" ht="15.75" customHeight="1" outlineLevel="1">
      <c r="A24" s="21" t="s">
        <v>47</v>
      </c>
      <c r="B24" s="22"/>
      <c r="C24" s="22"/>
      <c r="D24" s="23">
        <f t="shared" ref="D24:E24" si="64">SUBTOTAL(9,D21:D23)</f>
        <v>74545253.1</v>
      </c>
      <c r="E24" s="24">
        <f t="shared" si="64"/>
        <v>4200202</v>
      </c>
      <c r="F24" s="25">
        <v>1.0</v>
      </c>
      <c r="G24" s="24" t="str">
        <f t="shared" ref="G24:H24" si="65">SUBTOTAL(9,G21:G23)</f>
        <v>#REF!</v>
      </c>
      <c r="H24" s="24" t="str">
        <f t="shared" si="65"/>
        <v>#REF!</v>
      </c>
      <c r="I24" s="26"/>
      <c r="J24" s="26">
        <f t="shared" ref="J24:L24" si="66">SUBTOTAL(9,J21:J23)</f>
        <v>5687478.182</v>
      </c>
      <c r="K24" s="26">
        <f t="shared" si="66"/>
        <v>5687478.1</v>
      </c>
      <c r="L24" s="24" t="str">
        <f t="shared" si="66"/>
        <v>#REF!</v>
      </c>
      <c r="M24" s="26"/>
      <c r="N24" s="26"/>
      <c r="O24" s="26">
        <f t="shared" ref="O24:S24" si="67">SUBTOTAL(9,O21:O23)</f>
        <v>68857774.92</v>
      </c>
      <c r="P24" s="26">
        <f t="shared" si="67"/>
        <v>68857775</v>
      </c>
      <c r="Q24" s="26">
        <f t="shared" si="67"/>
        <v>74545253.1</v>
      </c>
      <c r="R24" s="26">
        <f t="shared" si="67"/>
        <v>0</v>
      </c>
      <c r="S24" s="26">
        <f t="shared" si="67"/>
        <v>68857775</v>
      </c>
      <c r="T24" s="25"/>
      <c r="U24" s="25"/>
      <c r="V24" s="25"/>
      <c r="W24" s="25"/>
      <c r="X24" s="25"/>
      <c r="Y24" s="25"/>
      <c r="Z24" s="25"/>
    </row>
    <row r="25" ht="30.0" customHeight="1" outlineLevel="2">
      <c r="A25" s="27" t="s">
        <v>48</v>
      </c>
      <c r="B25" s="15" t="s">
        <v>27</v>
      </c>
      <c r="C25" s="15" t="s">
        <v>28</v>
      </c>
      <c r="D25" s="16">
        <v>9.269687801E7</v>
      </c>
      <c r="E25" s="17">
        <v>1.34965814E7</v>
      </c>
      <c r="F25" s="18">
        <v>0.7164044184737507</v>
      </c>
      <c r="G25" s="17" t="str">
        <f>VLOOKUP(A25,'[1]Hoja1'!$B$1:$F$126,3,0)</f>
        <v>#REF!</v>
      </c>
      <c r="H25" s="19" t="str">
        <f>VLOOKUP(A25,'[1]Hoja1'!$B$1:$F$126,2,0)</f>
        <v>#REF!</v>
      </c>
      <c r="I25" s="19">
        <v>0.0</v>
      </c>
      <c r="J25" s="19">
        <f t="shared" ref="J25:J28" si="68">+F25*I25</f>
        <v>0</v>
      </c>
      <c r="K25" s="19">
        <v>0.0</v>
      </c>
      <c r="L25" s="17" t="str">
        <f>VLOOKUP(A25,'[1]Hoja1'!$B$1:$F$126,5,0)</f>
        <v>#REF!</v>
      </c>
      <c r="M25" s="19" t="str">
        <f t="shared" ref="M25:M28" si="69">VLOOKUP(A25,'[1]Hoja1'!$B$1:$F$126,4,0)</f>
        <v>#REF!</v>
      </c>
      <c r="N25" s="19">
        <v>1.2939182881818181E8</v>
      </c>
      <c r="O25" s="19">
        <f t="shared" ref="O25:O28" si="70">+D25-J25</f>
        <v>92696878.01</v>
      </c>
      <c r="P25" s="19">
        <f t="shared" ref="P25:P28" si="71">+ROUND(O25,0)</f>
        <v>92696878</v>
      </c>
      <c r="Q25" s="19">
        <f t="shared" ref="Q25:Q28" si="72">+K25+P25</f>
        <v>92696878</v>
      </c>
      <c r="R25" s="19">
        <f t="shared" ref="R25:R28" si="73">+IF(D25-K25-P25&gt;1,D25-K25-P25,0)</f>
        <v>0</v>
      </c>
      <c r="S25" s="19">
        <f t="shared" ref="S25:S28" si="74">+P25</f>
        <v>92696878</v>
      </c>
      <c r="T25" s="20"/>
      <c r="U25" s="20"/>
      <c r="V25" s="20"/>
      <c r="W25" s="20"/>
      <c r="X25" s="20"/>
      <c r="Y25" s="20"/>
      <c r="Z25" s="20"/>
    </row>
    <row r="26" ht="30.0" customHeight="1" outlineLevel="2">
      <c r="A26" s="27" t="s">
        <v>48</v>
      </c>
      <c r="B26" s="15" t="s">
        <v>35</v>
      </c>
      <c r="C26" s="15" t="s">
        <v>36</v>
      </c>
      <c r="D26" s="16">
        <v>2.496912576E7</v>
      </c>
      <c r="E26" s="17">
        <v>3635482.08</v>
      </c>
      <c r="F26" s="18">
        <v>0.1929729717322413</v>
      </c>
      <c r="G26" s="17">
        <v>0.0</v>
      </c>
      <c r="H26" s="17">
        <v>0.0</v>
      </c>
      <c r="I26" s="19">
        <v>0.0</v>
      </c>
      <c r="J26" s="19">
        <f t="shared" si="68"/>
        <v>0</v>
      </c>
      <c r="K26" s="19">
        <v>0.0</v>
      </c>
      <c r="L26" s="17">
        <v>0.0</v>
      </c>
      <c r="M26" s="19" t="str">
        <f t="shared" si="69"/>
        <v>#REF!</v>
      </c>
      <c r="N26" s="19">
        <v>1.2939182881818181E8</v>
      </c>
      <c r="O26" s="19">
        <f t="shared" si="70"/>
        <v>24969125.76</v>
      </c>
      <c r="P26" s="19">
        <f t="shared" si="71"/>
        <v>24969126</v>
      </c>
      <c r="Q26" s="19">
        <f t="shared" si="72"/>
        <v>24969126</v>
      </c>
      <c r="R26" s="19">
        <f t="shared" si="73"/>
        <v>0</v>
      </c>
      <c r="S26" s="19">
        <f t="shared" si="74"/>
        <v>24969126</v>
      </c>
      <c r="T26" s="20"/>
      <c r="U26" s="20"/>
      <c r="V26" s="20"/>
      <c r="W26" s="20"/>
      <c r="X26" s="20"/>
      <c r="Y26" s="20"/>
      <c r="Z26" s="20"/>
    </row>
    <row r="27" ht="60.0" customHeight="1" outlineLevel="2">
      <c r="A27" s="27" t="s">
        <v>48</v>
      </c>
      <c r="B27" s="15" t="s">
        <v>49</v>
      </c>
      <c r="C27" s="15" t="s">
        <v>50</v>
      </c>
      <c r="D27" s="16">
        <v>0.0</v>
      </c>
      <c r="E27" s="17">
        <v>0.0</v>
      </c>
      <c r="F27" s="18">
        <v>0.0</v>
      </c>
      <c r="G27" s="17">
        <v>0.0</v>
      </c>
      <c r="H27" s="17">
        <v>0.0</v>
      </c>
      <c r="I27" s="19">
        <v>0.0</v>
      </c>
      <c r="J27" s="19">
        <f t="shared" si="68"/>
        <v>0</v>
      </c>
      <c r="K27" s="19">
        <v>0.0</v>
      </c>
      <c r="L27" s="17">
        <v>0.0</v>
      </c>
      <c r="M27" s="19" t="str">
        <f t="shared" si="69"/>
        <v>#REF!</v>
      </c>
      <c r="N27" s="19">
        <v>1.2939182881818181E8</v>
      </c>
      <c r="O27" s="19">
        <f t="shared" si="70"/>
        <v>0</v>
      </c>
      <c r="P27" s="19">
        <f t="shared" si="71"/>
        <v>0</v>
      </c>
      <c r="Q27" s="19">
        <f t="shared" si="72"/>
        <v>0</v>
      </c>
      <c r="R27" s="19">
        <f t="shared" si="73"/>
        <v>0</v>
      </c>
      <c r="S27" s="19">
        <f t="shared" si="74"/>
        <v>0</v>
      </c>
      <c r="T27" s="20"/>
      <c r="U27" s="20"/>
      <c r="V27" s="20"/>
      <c r="W27" s="20"/>
      <c r="X27" s="20"/>
      <c r="Y27" s="20"/>
      <c r="Z27" s="20"/>
    </row>
    <row r="28" ht="30.0" customHeight="1" outlineLevel="2">
      <c r="A28" s="27" t="s">
        <v>48</v>
      </c>
      <c r="B28" s="15" t="s">
        <v>51</v>
      </c>
      <c r="C28" s="15" t="s">
        <v>52</v>
      </c>
      <c r="D28" s="16">
        <v>1.172582523E7</v>
      </c>
      <c r="E28" s="17">
        <v>1707269.52</v>
      </c>
      <c r="F28" s="18">
        <v>0.09062260979400792</v>
      </c>
      <c r="G28" s="17">
        <v>0.0</v>
      </c>
      <c r="H28" s="17">
        <v>0.0</v>
      </c>
      <c r="I28" s="19">
        <v>0.0</v>
      </c>
      <c r="J28" s="19">
        <f t="shared" si="68"/>
        <v>0</v>
      </c>
      <c r="K28" s="19">
        <v>0.0</v>
      </c>
      <c r="L28" s="17">
        <v>0.0</v>
      </c>
      <c r="M28" s="19" t="str">
        <f t="shared" si="69"/>
        <v>#REF!</v>
      </c>
      <c r="N28" s="19">
        <v>1.2939182881818181E8</v>
      </c>
      <c r="O28" s="19">
        <f t="shared" si="70"/>
        <v>11725825.23</v>
      </c>
      <c r="P28" s="19">
        <f t="shared" si="71"/>
        <v>11725825</v>
      </c>
      <c r="Q28" s="19">
        <f t="shared" si="72"/>
        <v>11725825</v>
      </c>
      <c r="R28" s="19">
        <f t="shared" si="73"/>
        <v>0</v>
      </c>
      <c r="S28" s="19">
        <f t="shared" si="74"/>
        <v>11725825</v>
      </c>
      <c r="T28" s="20"/>
      <c r="U28" s="20"/>
      <c r="V28" s="20"/>
      <c r="W28" s="20"/>
      <c r="X28" s="20"/>
      <c r="Y28" s="20"/>
      <c r="Z28" s="20"/>
    </row>
    <row r="29" ht="15.75" customHeight="1" outlineLevel="1">
      <c r="A29" s="21" t="s">
        <v>53</v>
      </c>
      <c r="B29" s="22"/>
      <c r="C29" s="22"/>
      <c r="D29" s="23">
        <f t="shared" ref="D29:E29" si="75">SUBTOTAL(9,D25:D28)</f>
        <v>129391829</v>
      </c>
      <c r="E29" s="24">
        <f t="shared" si="75"/>
        <v>18839333</v>
      </c>
      <c r="F29" s="25">
        <v>0.9999999999999999</v>
      </c>
      <c r="G29" s="24" t="str">
        <f t="shared" ref="G29:H29" si="76">SUBTOTAL(9,G25:G28)</f>
        <v>#REF!</v>
      </c>
      <c r="H29" s="24" t="str">
        <f t="shared" si="76"/>
        <v>#REF!</v>
      </c>
      <c r="I29" s="26"/>
      <c r="J29" s="26">
        <f t="shared" ref="J29:L29" si="77">SUBTOTAL(9,J25:J28)</f>
        <v>0</v>
      </c>
      <c r="K29" s="26">
        <f t="shared" si="77"/>
        <v>0</v>
      </c>
      <c r="L29" s="24" t="str">
        <f t="shared" si="77"/>
        <v>#REF!</v>
      </c>
      <c r="M29" s="26"/>
      <c r="N29" s="26"/>
      <c r="O29" s="26">
        <f t="shared" ref="O29:S29" si="78">SUBTOTAL(9,O25:O28)</f>
        <v>129391829</v>
      </c>
      <c r="P29" s="26">
        <f t="shared" si="78"/>
        <v>129391829</v>
      </c>
      <c r="Q29" s="26">
        <f t="shared" si="78"/>
        <v>129391829</v>
      </c>
      <c r="R29" s="26">
        <f t="shared" si="78"/>
        <v>0</v>
      </c>
      <c r="S29" s="26">
        <f t="shared" si="78"/>
        <v>129391829</v>
      </c>
      <c r="T29" s="25"/>
      <c r="U29" s="25"/>
      <c r="V29" s="25"/>
      <c r="W29" s="25"/>
      <c r="X29" s="25"/>
      <c r="Y29" s="25"/>
      <c r="Z29" s="25"/>
    </row>
    <row r="30" ht="30.0" customHeight="1" outlineLevel="2">
      <c r="A30" s="27" t="s">
        <v>54</v>
      </c>
      <c r="B30" s="15" t="s">
        <v>35</v>
      </c>
      <c r="C30" s="15" t="s">
        <v>36</v>
      </c>
      <c r="D30" s="16">
        <v>78067.76</v>
      </c>
      <c r="E30" s="17">
        <v>8714.03</v>
      </c>
      <c r="F30" s="18">
        <v>0.003967910187559912</v>
      </c>
      <c r="G30" s="17">
        <v>0.0</v>
      </c>
      <c r="H30" s="19" t="str">
        <f>VLOOKUP(A30,'[1]Hoja1'!$B$1:$F$126,2,0)</f>
        <v>#REF!</v>
      </c>
      <c r="I30" s="19">
        <v>0.0</v>
      </c>
      <c r="J30" s="19">
        <f t="shared" ref="J30:J31" si="79">+F30*I30</f>
        <v>0</v>
      </c>
      <c r="K30" s="19">
        <v>0.0</v>
      </c>
      <c r="L30" s="17" t="str">
        <f>VLOOKUP(A30,'[1]Hoja1'!$B$1:$F$126,5,0)</f>
        <v>#REF!</v>
      </c>
      <c r="M30" s="19" t="str">
        <f t="shared" ref="M30:M31" si="80">VLOOKUP(A30,'[1]Hoja1'!$B$1:$F$126,4,0)</f>
        <v>#REF!</v>
      </c>
      <c r="N30" s="19">
        <v>1.979066E7</v>
      </c>
      <c r="O30" s="28">
        <v>0.0</v>
      </c>
      <c r="P30" s="28">
        <f t="shared" ref="P30:P31" si="81">+ROUND(O30,0)</f>
        <v>0</v>
      </c>
      <c r="Q30" s="19">
        <f t="shared" ref="Q30:Q31" si="82">+K30+P30</f>
        <v>0</v>
      </c>
      <c r="R30" s="19">
        <f t="shared" ref="R30:R31" si="83">+IF(D30-K30-P30&gt;1,D30-K30-P30,0)</f>
        <v>78067.76</v>
      </c>
      <c r="S30" s="19">
        <f t="shared" ref="S30:S31" si="84">+P30</f>
        <v>0</v>
      </c>
      <c r="T30" s="20"/>
      <c r="U30" s="20"/>
      <c r="V30" s="20"/>
      <c r="W30" s="20"/>
      <c r="X30" s="20"/>
      <c r="Y30" s="20"/>
      <c r="Z30" s="20"/>
    </row>
    <row r="31" ht="30.0" customHeight="1" outlineLevel="2">
      <c r="A31" s="27" t="s">
        <v>54</v>
      </c>
      <c r="B31" s="15" t="s">
        <v>51</v>
      </c>
      <c r="C31" s="15" t="s">
        <v>52</v>
      </c>
      <c r="D31" s="16">
        <v>1.959671224E7</v>
      </c>
      <c r="E31" s="17">
        <v>2187410.97</v>
      </c>
      <c r="F31" s="18">
        <v>0.99603208981244</v>
      </c>
      <c r="G31" s="17">
        <v>0.0</v>
      </c>
      <c r="H31" s="17">
        <v>0.0</v>
      </c>
      <c r="I31" s="19">
        <v>0.0</v>
      </c>
      <c r="J31" s="19">
        <f t="shared" si="79"/>
        <v>0</v>
      </c>
      <c r="K31" s="19">
        <v>0.0</v>
      </c>
      <c r="L31" s="17">
        <v>0.0</v>
      </c>
      <c r="M31" s="19" t="str">
        <f t="shared" si="80"/>
        <v>#REF!</v>
      </c>
      <c r="N31" s="19">
        <v>1.979066E7</v>
      </c>
      <c r="O31" s="19">
        <f>+D31-J31</f>
        <v>19596712.24</v>
      </c>
      <c r="P31" s="19">
        <f t="shared" si="81"/>
        <v>19596712</v>
      </c>
      <c r="Q31" s="19">
        <f t="shared" si="82"/>
        <v>19596712</v>
      </c>
      <c r="R31" s="19">
        <f t="shared" si="83"/>
        <v>0</v>
      </c>
      <c r="S31" s="19">
        <f t="shared" si="84"/>
        <v>19596712</v>
      </c>
      <c r="T31" s="20"/>
      <c r="U31" s="20"/>
      <c r="V31" s="20"/>
      <c r="W31" s="20"/>
      <c r="X31" s="20"/>
      <c r="Y31" s="20"/>
      <c r="Z31" s="20"/>
    </row>
    <row r="32" ht="25.5" customHeight="1" outlineLevel="1">
      <c r="A32" s="21" t="s">
        <v>55</v>
      </c>
      <c r="B32" s="22"/>
      <c r="C32" s="22"/>
      <c r="D32" s="23">
        <f t="shared" ref="D32:E32" si="85">SUBTOTAL(9,D30:D31)</f>
        <v>19674780</v>
      </c>
      <c r="E32" s="24">
        <f t="shared" si="85"/>
        <v>2196125</v>
      </c>
      <c r="F32" s="25">
        <v>0.9999999999999999</v>
      </c>
      <c r="G32" s="24">
        <f t="shared" ref="G32:H32" si="86">SUBTOTAL(9,G30:G31)</f>
        <v>0</v>
      </c>
      <c r="H32" s="24" t="str">
        <f t="shared" si="86"/>
        <v>#REF!</v>
      </c>
      <c r="I32" s="26"/>
      <c r="J32" s="26">
        <f t="shared" ref="J32:L32" si="87">SUBTOTAL(9,J30:J31)</f>
        <v>0</v>
      </c>
      <c r="K32" s="26">
        <f t="shared" si="87"/>
        <v>0</v>
      </c>
      <c r="L32" s="24" t="str">
        <f t="shared" si="87"/>
        <v>#REF!</v>
      </c>
      <c r="M32" s="26"/>
      <c r="N32" s="26"/>
      <c r="O32" s="26">
        <f t="shared" ref="O32:S32" si="88">SUBTOTAL(9,O30:O31)</f>
        <v>19596712.24</v>
      </c>
      <c r="P32" s="26">
        <f t="shared" si="88"/>
        <v>19596712</v>
      </c>
      <c r="Q32" s="26">
        <f t="shared" si="88"/>
        <v>19596712</v>
      </c>
      <c r="R32" s="26">
        <f t="shared" si="88"/>
        <v>78067.76</v>
      </c>
      <c r="S32" s="26">
        <f t="shared" si="88"/>
        <v>19596712</v>
      </c>
      <c r="T32" s="25"/>
      <c r="U32" s="25"/>
      <c r="V32" s="25"/>
      <c r="W32" s="25"/>
      <c r="X32" s="25"/>
      <c r="Y32" s="25"/>
      <c r="Z32" s="25"/>
    </row>
    <row r="33" ht="30.0" customHeight="1" outlineLevel="2">
      <c r="A33" s="27" t="s">
        <v>56</v>
      </c>
      <c r="B33" s="15" t="s">
        <v>35</v>
      </c>
      <c r="C33" s="15" t="s">
        <v>36</v>
      </c>
      <c r="D33" s="16">
        <v>1210536.53</v>
      </c>
      <c r="E33" s="17">
        <v>278418.76</v>
      </c>
      <c r="F33" s="18">
        <v>0.08590361292220358</v>
      </c>
      <c r="G33" s="17">
        <v>0.0</v>
      </c>
      <c r="H33" s="19" t="str">
        <f>VLOOKUP(A33,'[1]Hoja1'!$B$1:$F$126,2,0)</f>
        <v>#REF!</v>
      </c>
      <c r="I33" s="19">
        <v>0.0</v>
      </c>
      <c r="J33" s="19">
        <f t="shared" ref="J33:J34" si="89">+F33*I33</f>
        <v>0</v>
      </c>
      <c r="K33" s="19">
        <v>0.0</v>
      </c>
      <c r="L33" s="17" t="str">
        <f>VLOOKUP(A33,'[1]Hoja1'!$B$1:$F$126,5,0)</f>
        <v>#REF!</v>
      </c>
      <c r="M33" s="19" t="str">
        <f t="shared" ref="M33:M34" si="90">VLOOKUP(A33,'[1]Hoja1'!$B$1:$F$126,4,0)</f>
        <v>#REF!</v>
      </c>
      <c r="N33" s="19">
        <v>4.437982763636363E7</v>
      </c>
      <c r="O33" s="19">
        <f t="shared" ref="O33:O34" si="91">+D33-J33</f>
        <v>1210536.53</v>
      </c>
      <c r="P33" s="19">
        <f t="shared" ref="P33:P34" si="92">+ROUND(O33,0)</f>
        <v>1210537</v>
      </c>
      <c r="Q33" s="19">
        <f t="shared" ref="Q33:Q34" si="93">+K33+P33</f>
        <v>1210537</v>
      </c>
      <c r="R33" s="19">
        <f t="shared" ref="R33:R34" si="94">+IF(D33-K33-P33&gt;1,D33-K33-P33,0)</f>
        <v>0</v>
      </c>
      <c r="S33" s="19">
        <f t="shared" ref="S33:S34" si="95">+P33</f>
        <v>1210537</v>
      </c>
      <c r="T33" s="20"/>
      <c r="U33" s="20"/>
      <c r="V33" s="20"/>
      <c r="W33" s="20"/>
      <c r="X33" s="20"/>
      <c r="Y33" s="20"/>
      <c r="Z33" s="20"/>
    </row>
    <row r="34" ht="30.0" customHeight="1" outlineLevel="2">
      <c r="A34" s="27" t="s">
        <v>56</v>
      </c>
      <c r="B34" s="15" t="s">
        <v>37</v>
      </c>
      <c r="C34" s="15" t="s">
        <v>38</v>
      </c>
      <c r="D34" s="16">
        <v>1.288126344E7</v>
      </c>
      <c r="E34" s="17">
        <v>2962641.24</v>
      </c>
      <c r="F34" s="18">
        <v>0.9140963870777965</v>
      </c>
      <c r="G34" s="17">
        <v>0.0</v>
      </c>
      <c r="H34" s="17">
        <v>0.0</v>
      </c>
      <c r="I34" s="19">
        <v>0.0</v>
      </c>
      <c r="J34" s="19">
        <f t="shared" si="89"/>
        <v>0</v>
      </c>
      <c r="K34" s="19">
        <v>0.0</v>
      </c>
      <c r="L34" s="17">
        <v>0.0</v>
      </c>
      <c r="M34" s="19" t="str">
        <f t="shared" si="90"/>
        <v>#REF!</v>
      </c>
      <c r="N34" s="19">
        <v>4.437982763636363E7</v>
      </c>
      <c r="O34" s="19">
        <f t="shared" si="91"/>
        <v>12881263.44</v>
      </c>
      <c r="P34" s="19">
        <f t="shared" si="92"/>
        <v>12881263</v>
      </c>
      <c r="Q34" s="19">
        <f t="shared" si="93"/>
        <v>12881263</v>
      </c>
      <c r="R34" s="19">
        <f t="shared" si="94"/>
        <v>0</v>
      </c>
      <c r="S34" s="19">
        <f t="shared" si="95"/>
        <v>12881263</v>
      </c>
      <c r="T34" s="20"/>
      <c r="U34" s="20"/>
      <c r="V34" s="20"/>
      <c r="W34" s="20"/>
      <c r="X34" s="20"/>
      <c r="Y34" s="20"/>
      <c r="Z34" s="20"/>
    </row>
    <row r="35" ht="25.5" customHeight="1" outlineLevel="1">
      <c r="A35" s="21" t="s">
        <v>57</v>
      </c>
      <c r="B35" s="22"/>
      <c r="C35" s="22"/>
      <c r="D35" s="23">
        <f t="shared" ref="D35:E35" si="96">SUBTOTAL(9,D33:D34)</f>
        <v>14091799.97</v>
      </c>
      <c r="E35" s="24">
        <f t="shared" si="96"/>
        <v>3241060</v>
      </c>
      <c r="F35" s="25">
        <v>1.0</v>
      </c>
      <c r="G35" s="24">
        <f t="shared" ref="G35:H35" si="97">SUBTOTAL(9,G33:G34)</f>
        <v>0</v>
      </c>
      <c r="H35" s="24" t="str">
        <f t="shared" si="97"/>
        <v>#REF!</v>
      </c>
      <c r="I35" s="26"/>
      <c r="J35" s="26">
        <f t="shared" ref="J35:L35" si="98">SUBTOTAL(9,J33:J34)</f>
        <v>0</v>
      </c>
      <c r="K35" s="26">
        <f t="shared" si="98"/>
        <v>0</v>
      </c>
      <c r="L35" s="24" t="str">
        <f t="shared" si="98"/>
        <v>#REF!</v>
      </c>
      <c r="M35" s="26"/>
      <c r="N35" s="26"/>
      <c r="O35" s="26">
        <f t="shared" ref="O35:S35" si="99">SUBTOTAL(9,O33:O34)</f>
        <v>14091799.97</v>
      </c>
      <c r="P35" s="26">
        <f t="shared" si="99"/>
        <v>14091800</v>
      </c>
      <c r="Q35" s="26">
        <f t="shared" si="99"/>
        <v>14091800</v>
      </c>
      <c r="R35" s="26">
        <f t="shared" si="99"/>
        <v>0</v>
      </c>
      <c r="S35" s="26">
        <f t="shared" si="99"/>
        <v>14091800</v>
      </c>
      <c r="T35" s="25"/>
      <c r="U35" s="25"/>
      <c r="V35" s="25"/>
      <c r="W35" s="25"/>
      <c r="X35" s="25"/>
      <c r="Y35" s="25"/>
      <c r="Z35" s="25"/>
    </row>
    <row r="36" ht="30.0" customHeight="1" outlineLevel="2">
      <c r="A36" s="27" t="s">
        <v>58</v>
      </c>
      <c r="B36" s="15" t="s">
        <v>27</v>
      </c>
      <c r="C36" s="15" t="s">
        <v>28</v>
      </c>
      <c r="D36" s="16">
        <v>1.767572256E7</v>
      </c>
      <c r="E36" s="17">
        <v>674421.25</v>
      </c>
      <c r="F36" s="18">
        <v>0.20014721133186783</v>
      </c>
      <c r="G36" s="17">
        <v>0.0</v>
      </c>
      <c r="H36" s="19" t="str">
        <f>VLOOKUP(A36,'[1]Hoja1'!$B$1:$F$126,2,0)</f>
        <v>#REF!</v>
      </c>
      <c r="I36" s="19">
        <v>0.0</v>
      </c>
      <c r="J36" s="19">
        <f t="shared" ref="J36:J38" si="100">+F36*I36</f>
        <v>0</v>
      </c>
      <c r="K36" s="19">
        <v>0.0</v>
      </c>
      <c r="L36" s="17" t="str">
        <f>VLOOKUP(A36,'[1]Hoja1'!$B$1:$F$126,5,0)</f>
        <v>#REF!</v>
      </c>
      <c r="M36" s="19" t="str">
        <f t="shared" ref="M36:M38" si="101">VLOOKUP(A36,'[1]Hoja1'!$B$1:$F$126,4,0)</f>
        <v>#REF!</v>
      </c>
      <c r="N36" s="19">
        <v>9.423933118181819E7</v>
      </c>
      <c r="O36" s="19">
        <f t="shared" ref="O36:O38" si="102">+D36-J36</f>
        <v>17675722.56</v>
      </c>
      <c r="P36" s="19">
        <f t="shared" ref="P36:P38" si="103">+ROUND(O36,0)</f>
        <v>17675723</v>
      </c>
      <c r="Q36" s="19">
        <f t="shared" ref="Q36:Q38" si="104">+K36+P36</f>
        <v>17675723</v>
      </c>
      <c r="R36" s="19">
        <f t="shared" ref="R36:R38" si="105">+IF(D36-K36-P36&gt;1,D36-K36-P36,0)</f>
        <v>0</v>
      </c>
      <c r="S36" s="19">
        <f t="shared" ref="S36:S38" si="106">+P36</f>
        <v>17675723</v>
      </c>
      <c r="T36" s="20"/>
      <c r="U36" s="20"/>
      <c r="V36" s="20"/>
      <c r="W36" s="20"/>
      <c r="X36" s="20"/>
      <c r="Y36" s="20"/>
      <c r="Z36" s="20"/>
    </row>
    <row r="37" ht="30.0" customHeight="1" outlineLevel="2">
      <c r="A37" s="27" t="s">
        <v>58</v>
      </c>
      <c r="B37" s="15" t="s">
        <v>35</v>
      </c>
      <c r="C37" s="15" t="s">
        <v>36</v>
      </c>
      <c r="D37" s="16">
        <v>1.822051601E7</v>
      </c>
      <c r="E37" s="17">
        <v>695207.97</v>
      </c>
      <c r="F37" s="18">
        <v>0.20631606182152884</v>
      </c>
      <c r="G37" s="17">
        <v>0.0</v>
      </c>
      <c r="H37" s="17">
        <v>0.0</v>
      </c>
      <c r="I37" s="19">
        <v>0.0</v>
      </c>
      <c r="J37" s="19">
        <f t="shared" si="100"/>
        <v>0</v>
      </c>
      <c r="K37" s="19">
        <v>0.0</v>
      </c>
      <c r="L37" s="17">
        <v>0.0</v>
      </c>
      <c r="M37" s="19" t="str">
        <f t="shared" si="101"/>
        <v>#REF!</v>
      </c>
      <c r="N37" s="19">
        <v>9.423933118181819E7</v>
      </c>
      <c r="O37" s="19">
        <f t="shared" si="102"/>
        <v>18220516.01</v>
      </c>
      <c r="P37" s="19">
        <f t="shared" si="103"/>
        <v>18220516</v>
      </c>
      <c r="Q37" s="19">
        <f t="shared" si="104"/>
        <v>18220516</v>
      </c>
      <c r="R37" s="19">
        <f t="shared" si="105"/>
        <v>0</v>
      </c>
      <c r="S37" s="19">
        <f t="shared" si="106"/>
        <v>18220516</v>
      </c>
      <c r="T37" s="20"/>
      <c r="U37" s="20"/>
      <c r="V37" s="20"/>
      <c r="W37" s="20"/>
      <c r="X37" s="20"/>
      <c r="Y37" s="20"/>
      <c r="Z37" s="20"/>
    </row>
    <row r="38" ht="30.0" customHeight="1" outlineLevel="2">
      <c r="A38" s="27" t="s">
        <v>58</v>
      </c>
      <c r="B38" s="15" t="s">
        <v>37</v>
      </c>
      <c r="C38" s="15" t="s">
        <v>38</v>
      </c>
      <c r="D38" s="16">
        <v>5.241737041E7</v>
      </c>
      <c r="E38" s="17">
        <v>1999996.78</v>
      </c>
      <c r="F38" s="18">
        <v>0.5935367268466034</v>
      </c>
      <c r="G38" s="17">
        <v>0.0</v>
      </c>
      <c r="H38" s="17">
        <v>0.0</v>
      </c>
      <c r="I38" s="19">
        <v>0.0</v>
      </c>
      <c r="J38" s="19">
        <f t="shared" si="100"/>
        <v>0</v>
      </c>
      <c r="K38" s="19">
        <v>0.0</v>
      </c>
      <c r="L38" s="17">
        <v>0.0</v>
      </c>
      <c r="M38" s="19" t="str">
        <f t="shared" si="101"/>
        <v>#REF!</v>
      </c>
      <c r="N38" s="19">
        <v>9.423933118181819E7</v>
      </c>
      <c r="O38" s="19">
        <f t="shared" si="102"/>
        <v>52417370.41</v>
      </c>
      <c r="P38" s="19">
        <f t="shared" si="103"/>
        <v>52417370</v>
      </c>
      <c r="Q38" s="19">
        <f t="shared" si="104"/>
        <v>52417370</v>
      </c>
      <c r="R38" s="19">
        <f t="shared" si="105"/>
        <v>0</v>
      </c>
      <c r="S38" s="19">
        <f t="shared" si="106"/>
        <v>52417370</v>
      </c>
      <c r="T38" s="20"/>
      <c r="U38" s="20"/>
      <c r="V38" s="20"/>
      <c r="W38" s="20"/>
      <c r="X38" s="20"/>
      <c r="Y38" s="20"/>
      <c r="Z38" s="20"/>
    </row>
    <row r="39" ht="15.75" customHeight="1" outlineLevel="1">
      <c r="A39" s="21" t="s">
        <v>59</v>
      </c>
      <c r="B39" s="22"/>
      <c r="C39" s="22"/>
      <c r="D39" s="23">
        <f t="shared" ref="D39:E39" si="107">SUBTOTAL(9,D36:D38)</f>
        <v>88313608.98</v>
      </c>
      <c r="E39" s="24">
        <f t="shared" si="107"/>
        <v>3369626</v>
      </c>
      <c r="F39" s="25">
        <v>1.0</v>
      </c>
      <c r="G39" s="24">
        <f t="shared" ref="G39:H39" si="108">SUBTOTAL(9,G36:G38)</f>
        <v>0</v>
      </c>
      <c r="H39" s="24" t="str">
        <f t="shared" si="108"/>
        <v>#REF!</v>
      </c>
      <c r="I39" s="26"/>
      <c r="J39" s="26">
        <f t="shared" ref="J39:L39" si="109">SUBTOTAL(9,J36:J38)</f>
        <v>0</v>
      </c>
      <c r="K39" s="26">
        <f t="shared" si="109"/>
        <v>0</v>
      </c>
      <c r="L39" s="24" t="str">
        <f t="shared" si="109"/>
        <v>#REF!</v>
      </c>
      <c r="M39" s="26"/>
      <c r="N39" s="26"/>
      <c r="O39" s="26">
        <f t="shared" ref="O39:S39" si="110">SUBTOTAL(9,O36:O38)</f>
        <v>88313608.98</v>
      </c>
      <c r="P39" s="26">
        <f t="shared" si="110"/>
        <v>88313609</v>
      </c>
      <c r="Q39" s="26">
        <f t="shared" si="110"/>
        <v>88313609</v>
      </c>
      <c r="R39" s="26">
        <f t="shared" si="110"/>
        <v>0</v>
      </c>
      <c r="S39" s="26">
        <f t="shared" si="110"/>
        <v>88313609</v>
      </c>
      <c r="T39" s="25"/>
      <c r="U39" s="25"/>
      <c r="V39" s="25"/>
      <c r="W39" s="25"/>
      <c r="X39" s="25"/>
      <c r="Y39" s="25"/>
      <c r="Z39" s="25"/>
    </row>
    <row r="40" ht="30.0" customHeight="1" outlineLevel="2">
      <c r="A40" s="27" t="s">
        <v>60</v>
      </c>
      <c r="B40" s="15" t="s">
        <v>27</v>
      </c>
      <c r="C40" s="15" t="s">
        <v>28</v>
      </c>
      <c r="D40" s="16">
        <v>3.916636375E7</v>
      </c>
      <c r="E40" s="17">
        <v>3665644.89</v>
      </c>
      <c r="F40" s="18">
        <v>0.44165710640782624</v>
      </c>
      <c r="G40" s="17" t="str">
        <f>VLOOKUP(A40,'[1]Hoja1'!$B$1:$F$126,3,0)</f>
        <v>#REF!</v>
      </c>
      <c r="H40" s="19" t="str">
        <f>VLOOKUP(A40,'[1]Hoja1'!$B$1:$F$126,2,0)</f>
        <v>#REF!</v>
      </c>
      <c r="I40" s="19">
        <v>1034259.8181818182</v>
      </c>
      <c r="J40" s="19">
        <f t="shared" ref="J40:J42" si="111">+F40*I40</f>
        <v>456788.1986</v>
      </c>
      <c r="K40" s="19">
        <f t="shared" ref="K40:K42" si="112">+D40-P40</f>
        <v>456787.75</v>
      </c>
      <c r="L40" s="17" t="str">
        <f>VLOOKUP(A40,'[1]Hoja1'!$B$1:$F$126,5,0)</f>
        <v>#REF!</v>
      </c>
      <c r="M40" s="19" t="str">
        <f t="shared" ref="M40:M42" si="113">VLOOKUP(A40,'[1]Hoja1'!$B$1:$F$126,4,0)</f>
        <v>#REF!</v>
      </c>
      <c r="N40" s="19">
        <v>8.764621881818181E7</v>
      </c>
      <c r="O40" s="19">
        <f t="shared" ref="O40:O42" si="114">+D40-J40</f>
        <v>38709575.55</v>
      </c>
      <c r="P40" s="19">
        <f t="shared" ref="P40:P42" si="115">+ROUND(O40,0)</f>
        <v>38709576</v>
      </c>
      <c r="Q40" s="19">
        <f t="shared" ref="Q40:Q42" si="116">+K40+P40</f>
        <v>39166363.75</v>
      </c>
      <c r="R40" s="19">
        <f t="shared" ref="R40:R42" si="117">+IF(D40-K40-P40&gt;1,D40-K40-P40,0)</f>
        <v>0</v>
      </c>
      <c r="S40" s="19">
        <f t="shared" ref="S40:S42" si="118">+P40</f>
        <v>38709576</v>
      </c>
      <c r="T40" s="20"/>
      <c r="U40" s="20"/>
      <c r="V40" s="20"/>
      <c r="W40" s="20"/>
      <c r="X40" s="20"/>
      <c r="Y40" s="20"/>
      <c r="Z40" s="20"/>
    </row>
    <row r="41" ht="30.0" customHeight="1" outlineLevel="2">
      <c r="A41" s="27" t="s">
        <v>60</v>
      </c>
      <c r="B41" s="15" t="s">
        <v>37</v>
      </c>
      <c r="C41" s="15" t="s">
        <v>38</v>
      </c>
      <c r="D41" s="16">
        <v>4.827296878E7</v>
      </c>
      <c r="E41" s="17">
        <v>4517947.15</v>
      </c>
      <c r="F41" s="18">
        <v>0.5443471813001822</v>
      </c>
      <c r="G41" s="17">
        <v>0.0</v>
      </c>
      <c r="H41" s="17">
        <v>0.0</v>
      </c>
      <c r="I41" s="19">
        <v>1034259.8181818182</v>
      </c>
      <c r="J41" s="19">
        <f t="shared" si="111"/>
        <v>562996.4168</v>
      </c>
      <c r="K41" s="19">
        <f t="shared" si="112"/>
        <v>562996.78</v>
      </c>
      <c r="L41" s="17">
        <v>0.0</v>
      </c>
      <c r="M41" s="19" t="str">
        <f t="shared" si="113"/>
        <v>#REF!</v>
      </c>
      <c r="N41" s="19">
        <v>8.764621881818181E7</v>
      </c>
      <c r="O41" s="19">
        <f t="shared" si="114"/>
        <v>47709972.36</v>
      </c>
      <c r="P41" s="19">
        <f t="shared" si="115"/>
        <v>47709972</v>
      </c>
      <c r="Q41" s="19">
        <f t="shared" si="116"/>
        <v>48272968.78</v>
      </c>
      <c r="R41" s="19">
        <f t="shared" si="117"/>
        <v>0</v>
      </c>
      <c r="S41" s="19">
        <f t="shared" si="118"/>
        <v>47709972</v>
      </c>
      <c r="T41" s="20"/>
      <c r="U41" s="20"/>
      <c r="V41" s="20"/>
      <c r="W41" s="20"/>
      <c r="X41" s="20"/>
      <c r="Y41" s="20"/>
      <c r="Z41" s="20"/>
    </row>
    <row r="42" ht="30.0" customHeight="1" outlineLevel="2">
      <c r="A42" s="27" t="s">
        <v>60</v>
      </c>
      <c r="B42" s="15" t="s">
        <v>51</v>
      </c>
      <c r="C42" s="15" t="s">
        <v>52</v>
      </c>
      <c r="D42" s="16">
        <v>1241146.47</v>
      </c>
      <c r="E42" s="17">
        <v>116160.96</v>
      </c>
      <c r="F42" s="18">
        <v>0.013995712291991567</v>
      </c>
      <c r="G42" s="17">
        <v>0.0</v>
      </c>
      <c r="H42" s="17">
        <v>0.0</v>
      </c>
      <c r="I42" s="19">
        <v>1034259.8181818182</v>
      </c>
      <c r="J42" s="19">
        <f t="shared" si="111"/>
        <v>14475.20285</v>
      </c>
      <c r="K42" s="19">
        <f t="shared" si="112"/>
        <v>14475.47</v>
      </c>
      <c r="L42" s="17">
        <v>0.0</v>
      </c>
      <c r="M42" s="19" t="str">
        <f t="shared" si="113"/>
        <v>#REF!</v>
      </c>
      <c r="N42" s="19">
        <v>8.764621881818181E7</v>
      </c>
      <c r="O42" s="19">
        <f t="shared" si="114"/>
        <v>1226671.267</v>
      </c>
      <c r="P42" s="19">
        <f t="shared" si="115"/>
        <v>1226671</v>
      </c>
      <c r="Q42" s="19">
        <f t="shared" si="116"/>
        <v>1241146.47</v>
      </c>
      <c r="R42" s="19">
        <f t="shared" si="117"/>
        <v>0</v>
      </c>
      <c r="S42" s="19">
        <f t="shared" si="118"/>
        <v>1226671</v>
      </c>
      <c r="T42" s="20"/>
      <c r="U42" s="20"/>
      <c r="V42" s="20"/>
      <c r="W42" s="20"/>
      <c r="X42" s="20"/>
      <c r="Y42" s="20"/>
      <c r="Z42" s="20"/>
    </row>
    <row r="43" ht="15.75" customHeight="1" outlineLevel="1">
      <c r="A43" s="21" t="s">
        <v>61</v>
      </c>
      <c r="B43" s="22"/>
      <c r="C43" s="22"/>
      <c r="D43" s="23">
        <f t="shared" ref="D43:E43" si="119">SUBTOTAL(9,D40:D42)</f>
        <v>88680479</v>
      </c>
      <c r="E43" s="24">
        <f t="shared" si="119"/>
        <v>8299753</v>
      </c>
      <c r="F43" s="25">
        <v>1.0</v>
      </c>
      <c r="G43" s="24" t="str">
        <f t="shared" ref="G43:H43" si="120">SUBTOTAL(9,G40:G42)</f>
        <v>#REF!</v>
      </c>
      <c r="H43" s="24" t="str">
        <f t="shared" si="120"/>
        <v>#REF!</v>
      </c>
      <c r="I43" s="26"/>
      <c r="J43" s="26">
        <f t="shared" ref="J43:L43" si="121">SUBTOTAL(9,J40:J42)</f>
        <v>1034259.818</v>
      </c>
      <c r="K43" s="26">
        <f t="shared" si="121"/>
        <v>1034260</v>
      </c>
      <c r="L43" s="24" t="str">
        <f t="shared" si="121"/>
        <v>#REF!</v>
      </c>
      <c r="M43" s="26"/>
      <c r="N43" s="26"/>
      <c r="O43" s="26">
        <f t="shared" ref="O43:S43" si="122">SUBTOTAL(9,O40:O42)</f>
        <v>87646219.18</v>
      </c>
      <c r="P43" s="26">
        <f t="shared" si="122"/>
        <v>87646219</v>
      </c>
      <c r="Q43" s="26">
        <f t="shared" si="122"/>
        <v>88680479</v>
      </c>
      <c r="R43" s="26">
        <f t="shared" si="122"/>
        <v>0</v>
      </c>
      <c r="S43" s="26">
        <f t="shared" si="122"/>
        <v>87646219</v>
      </c>
      <c r="T43" s="25"/>
      <c r="U43" s="25"/>
      <c r="V43" s="25"/>
      <c r="W43" s="25"/>
      <c r="X43" s="25"/>
      <c r="Y43" s="25"/>
      <c r="Z43" s="25"/>
    </row>
    <row r="44" ht="30.0" customHeight="1" outlineLevel="2">
      <c r="A44" s="27" t="s">
        <v>62</v>
      </c>
      <c r="B44" s="15" t="s">
        <v>27</v>
      </c>
      <c r="C44" s="15" t="s">
        <v>28</v>
      </c>
      <c r="D44" s="16">
        <v>0.0</v>
      </c>
      <c r="E44" s="17">
        <v>1262528.0</v>
      </c>
      <c r="F44" s="20">
        <v>0.0</v>
      </c>
      <c r="G44" s="17" t="str">
        <f>VLOOKUP(A44,'[1]Hoja1'!$B$1:$F$126,3,0)</f>
        <v>#REF!</v>
      </c>
      <c r="H44" s="19" t="str">
        <f>VLOOKUP(A44,'[1]Hoja1'!$B$1:$F$126,2,0)</f>
        <v>#REF!</v>
      </c>
      <c r="I44" s="19">
        <v>0.0</v>
      </c>
      <c r="J44" s="19">
        <f>+F44*I44</f>
        <v>0</v>
      </c>
      <c r="K44" s="19">
        <f>+D44-P44</f>
        <v>0</v>
      </c>
      <c r="L44" s="17" t="str">
        <f>VLOOKUP(A44,'[1]Hoja1'!$B$1:$F$126,5,0)</f>
        <v>#REF!</v>
      </c>
      <c r="M44" s="19" t="str">
        <f>VLOOKUP(A44,'[1]Hoja1'!$B$1:$F$126,4,0)</f>
        <v>#REF!</v>
      </c>
      <c r="N44" s="19">
        <v>0.0</v>
      </c>
      <c r="O44" s="19">
        <f>+D44-J44</f>
        <v>0</v>
      </c>
      <c r="P44" s="19">
        <f>+ROUND(O44,0)</f>
        <v>0</v>
      </c>
      <c r="Q44" s="19">
        <f>+K44+P44</f>
        <v>0</v>
      </c>
      <c r="R44" s="19">
        <f>+IF(D44-K44-P44&gt;1,D44-K44-P44,0)</f>
        <v>0</v>
      </c>
      <c r="S44" s="19">
        <f>+P44</f>
        <v>0</v>
      </c>
      <c r="T44" s="20"/>
      <c r="U44" s="20"/>
      <c r="V44" s="20"/>
      <c r="W44" s="20"/>
      <c r="X44" s="20"/>
      <c r="Y44" s="20"/>
      <c r="Z44" s="20"/>
    </row>
    <row r="45" ht="15.75" customHeight="1" outlineLevel="1">
      <c r="A45" s="21" t="s">
        <v>63</v>
      </c>
      <c r="B45" s="22"/>
      <c r="C45" s="22"/>
      <c r="D45" s="23">
        <f t="shared" ref="D45:E45" si="123">SUBTOTAL(9,D44)</f>
        <v>0</v>
      </c>
      <c r="E45" s="24">
        <f t="shared" si="123"/>
        <v>1262528</v>
      </c>
      <c r="F45" s="25">
        <v>1.0</v>
      </c>
      <c r="G45" s="24" t="str">
        <f t="shared" ref="G45:H45" si="124">SUBTOTAL(9,G44)</f>
        <v>#REF!</v>
      </c>
      <c r="H45" s="26" t="str">
        <f t="shared" si="124"/>
        <v>#REF!</v>
      </c>
      <c r="I45" s="26"/>
      <c r="J45" s="26">
        <f t="shared" ref="J45:L45" si="125">SUBTOTAL(9,J44)</f>
        <v>0</v>
      </c>
      <c r="K45" s="26">
        <f t="shared" si="125"/>
        <v>0</v>
      </c>
      <c r="L45" s="24" t="str">
        <f t="shared" si="125"/>
        <v>#REF!</v>
      </c>
      <c r="M45" s="26"/>
      <c r="N45" s="26"/>
      <c r="O45" s="26">
        <f t="shared" ref="O45:S45" si="126">SUBTOTAL(9,O44)</f>
        <v>0</v>
      </c>
      <c r="P45" s="26">
        <f t="shared" si="126"/>
        <v>0</v>
      </c>
      <c r="Q45" s="26">
        <f t="shared" si="126"/>
        <v>0</v>
      </c>
      <c r="R45" s="26">
        <f t="shared" si="126"/>
        <v>0</v>
      </c>
      <c r="S45" s="26">
        <f t="shared" si="126"/>
        <v>0</v>
      </c>
      <c r="T45" s="25"/>
      <c r="U45" s="25"/>
      <c r="V45" s="25"/>
      <c r="W45" s="25"/>
      <c r="X45" s="25"/>
      <c r="Y45" s="25"/>
      <c r="Z45" s="25"/>
    </row>
    <row r="46" ht="30.0" customHeight="1" outlineLevel="2">
      <c r="A46" s="27" t="s">
        <v>64</v>
      </c>
      <c r="B46" s="15" t="s">
        <v>27</v>
      </c>
      <c r="C46" s="15" t="s">
        <v>28</v>
      </c>
      <c r="D46" s="16">
        <v>4.1087576549E8</v>
      </c>
      <c r="E46" s="17">
        <v>2.12320833E7</v>
      </c>
      <c r="F46" s="18">
        <v>0.9477646465251471</v>
      </c>
      <c r="G46" s="17" t="str">
        <f>VLOOKUP(A46,'[1]Hoja1'!$B$1:$F$126,3,0)</f>
        <v>#REF!</v>
      </c>
      <c r="H46" s="19" t="str">
        <f>VLOOKUP(A46,'[1]Hoja1'!$B$1:$F$126,2,0)</f>
        <v>#REF!</v>
      </c>
      <c r="I46" s="19">
        <v>1301025.7272727273</v>
      </c>
      <c r="J46" s="19">
        <f t="shared" ref="J46:J50" si="127">+F46*I46</f>
        <v>1233066.189</v>
      </c>
      <c r="K46" s="19">
        <f t="shared" ref="K46:K50" si="128">+D46-P46</f>
        <v>1233066.49</v>
      </c>
      <c r="L46" s="17" t="str">
        <f>VLOOKUP(A46,'[1]Hoja1'!$B$1:$F$126,5,0)</f>
        <v>#REF!</v>
      </c>
      <c r="M46" s="19" t="str">
        <f t="shared" ref="M46:M50" si="129">VLOOKUP(A46,'[1]Hoja1'!$B$1:$F$126,4,0)</f>
        <v>#REF!</v>
      </c>
      <c r="N46" s="19">
        <v>4.322198563636364E8</v>
      </c>
      <c r="O46" s="19">
        <f t="shared" ref="O46:O50" si="130">+D46-J46</f>
        <v>409642699.3</v>
      </c>
      <c r="P46" s="19">
        <f t="shared" ref="P46:P50" si="131">+ROUND(O46,0)</f>
        <v>409642699</v>
      </c>
      <c r="Q46" s="19">
        <f t="shared" ref="Q46:Q50" si="132">+K46+P46</f>
        <v>410875765.5</v>
      </c>
      <c r="R46" s="19">
        <f t="shared" ref="R46:R50" si="133">+IF(D46-K46-P46&gt;1,D46-K46-P46,0)</f>
        <v>0</v>
      </c>
      <c r="S46" s="19">
        <f t="shared" ref="S46:S50" si="134">+P46</f>
        <v>409642699</v>
      </c>
      <c r="T46" s="20"/>
      <c r="U46" s="20"/>
      <c r="V46" s="20"/>
      <c r="W46" s="20"/>
      <c r="X46" s="20"/>
      <c r="Y46" s="20"/>
      <c r="Z46" s="20"/>
    </row>
    <row r="47" ht="30.0" customHeight="1" outlineLevel="2">
      <c r="A47" s="27" t="s">
        <v>64</v>
      </c>
      <c r="B47" s="15" t="s">
        <v>35</v>
      </c>
      <c r="C47" s="15" t="s">
        <v>36</v>
      </c>
      <c r="D47" s="16">
        <v>1.712750653E7</v>
      </c>
      <c r="E47" s="17">
        <v>885067.16</v>
      </c>
      <c r="F47" s="18">
        <v>0.039507915860901945</v>
      </c>
      <c r="G47" s="17">
        <v>0.0</v>
      </c>
      <c r="H47" s="17">
        <v>0.0</v>
      </c>
      <c r="I47" s="19">
        <v>1301025.7272727273</v>
      </c>
      <c r="J47" s="19">
        <f t="shared" si="127"/>
        <v>51400.81497</v>
      </c>
      <c r="K47" s="19">
        <f t="shared" si="128"/>
        <v>51400.53</v>
      </c>
      <c r="L47" s="17">
        <v>0.0</v>
      </c>
      <c r="M47" s="19" t="str">
        <f t="shared" si="129"/>
        <v>#REF!</v>
      </c>
      <c r="N47" s="19">
        <v>4.322198563636364E8</v>
      </c>
      <c r="O47" s="19">
        <f t="shared" si="130"/>
        <v>17076105.72</v>
      </c>
      <c r="P47" s="19">
        <f t="shared" si="131"/>
        <v>17076106</v>
      </c>
      <c r="Q47" s="19">
        <f t="shared" si="132"/>
        <v>17127506.53</v>
      </c>
      <c r="R47" s="19">
        <f t="shared" si="133"/>
        <v>0</v>
      </c>
      <c r="S47" s="19">
        <f t="shared" si="134"/>
        <v>17076106</v>
      </c>
      <c r="T47" s="20"/>
      <c r="U47" s="20"/>
      <c r="V47" s="20"/>
      <c r="W47" s="20"/>
      <c r="X47" s="20"/>
      <c r="Y47" s="20"/>
      <c r="Z47" s="20"/>
    </row>
    <row r="48" ht="15.75" customHeight="1" outlineLevel="2">
      <c r="A48" s="27" t="s">
        <v>64</v>
      </c>
      <c r="B48" s="15" t="s">
        <v>65</v>
      </c>
      <c r="C48" s="15" t="s">
        <v>66</v>
      </c>
      <c r="D48" s="16">
        <v>5517609.98</v>
      </c>
      <c r="E48" s="17">
        <v>285123.54</v>
      </c>
      <c r="F48" s="18">
        <v>0.012727437613950971</v>
      </c>
      <c r="G48" s="17">
        <v>0.0</v>
      </c>
      <c r="H48" s="17">
        <v>0.0</v>
      </c>
      <c r="I48" s="19">
        <v>1301025.7272727273</v>
      </c>
      <c r="J48" s="19">
        <f t="shared" si="127"/>
        <v>16558.72378</v>
      </c>
      <c r="K48" s="19">
        <f t="shared" si="128"/>
        <v>16558.98</v>
      </c>
      <c r="L48" s="17">
        <v>0.0</v>
      </c>
      <c r="M48" s="19" t="str">
        <f t="shared" si="129"/>
        <v>#REF!</v>
      </c>
      <c r="N48" s="19">
        <v>4.322198563636364E8</v>
      </c>
      <c r="O48" s="19">
        <f t="shared" si="130"/>
        <v>5501051.256</v>
      </c>
      <c r="P48" s="19">
        <f t="shared" si="131"/>
        <v>5501051</v>
      </c>
      <c r="Q48" s="19">
        <f t="shared" si="132"/>
        <v>5517609.98</v>
      </c>
      <c r="R48" s="19">
        <f t="shared" si="133"/>
        <v>0</v>
      </c>
      <c r="S48" s="19">
        <f t="shared" si="134"/>
        <v>5501051</v>
      </c>
      <c r="T48" s="20"/>
      <c r="U48" s="20"/>
      <c r="V48" s="20"/>
      <c r="W48" s="20"/>
      <c r="X48" s="20"/>
      <c r="Y48" s="20"/>
      <c r="Z48" s="20"/>
    </row>
    <row r="49" ht="60.0" customHeight="1" outlineLevel="2">
      <c r="A49" s="27" t="s">
        <v>64</v>
      </c>
      <c r="B49" s="15" t="s">
        <v>49</v>
      </c>
      <c r="C49" s="15" t="s">
        <v>50</v>
      </c>
      <c r="D49" s="16">
        <v>0.0</v>
      </c>
      <c r="E49" s="17">
        <v>0.0</v>
      </c>
      <c r="F49" s="18">
        <v>0.0</v>
      </c>
      <c r="G49" s="17">
        <v>0.0</v>
      </c>
      <c r="H49" s="17">
        <v>0.0</v>
      </c>
      <c r="I49" s="19">
        <v>1301025.7272727273</v>
      </c>
      <c r="J49" s="19">
        <f t="shared" si="127"/>
        <v>0</v>
      </c>
      <c r="K49" s="19">
        <f t="shared" si="128"/>
        <v>0</v>
      </c>
      <c r="L49" s="17">
        <v>0.0</v>
      </c>
      <c r="M49" s="19" t="str">
        <f t="shared" si="129"/>
        <v>#REF!</v>
      </c>
      <c r="N49" s="19">
        <v>4.322198563636364E8</v>
      </c>
      <c r="O49" s="19">
        <f t="shared" si="130"/>
        <v>0</v>
      </c>
      <c r="P49" s="19">
        <f t="shared" si="131"/>
        <v>0</v>
      </c>
      <c r="Q49" s="19">
        <f t="shared" si="132"/>
        <v>0</v>
      </c>
      <c r="R49" s="19">
        <f t="shared" si="133"/>
        <v>0</v>
      </c>
      <c r="S49" s="19">
        <f t="shared" si="134"/>
        <v>0</v>
      </c>
      <c r="T49" s="20"/>
      <c r="U49" s="20"/>
      <c r="V49" s="20"/>
      <c r="W49" s="20"/>
      <c r="X49" s="20"/>
      <c r="Y49" s="20"/>
      <c r="Z49" s="20"/>
    </row>
    <row r="50" ht="30.0" customHeight="1" outlineLevel="2">
      <c r="A50" s="27" t="s">
        <v>64</v>
      </c>
      <c r="B50" s="15" t="s">
        <v>31</v>
      </c>
      <c r="C50" s="15" t="s">
        <v>32</v>
      </c>
      <c r="D50" s="16">
        <v>0.0</v>
      </c>
      <c r="E50" s="17">
        <v>0.0</v>
      </c>
      <c r="F50" s="18">
        <v>0.0</v>
      </c>
      <c r="G50" s="17">
        <v>0.0</v>
      </c>
      <c r="H50" s="17">
        <v>0.0</v>
      </c>
      <c r="I50" s="19">
        <v>1301025.7272727273</v>
      </c>
      <c r="J50" s="19">
        <f t="shared" si="127"/>
        <v>0</v>
      </c>
      <c r="K50" s="19">
        <f t="shared" si="128"/>
        <v>0</v>
      </c>
      <c r="L50" s="17">
        <v>0.0</v>
      </c>
      <c r="M50" s="19" t="str">
        <f t="shared" si="129"/>
        <v>#REF!</v>
      </c>
      <c r="N50" s="19">
        <v>4.322198563636364E8</v>
      </c>
      <c r="O50" s="19">
        <f t="shared" si="130"/>
        <v>0</v>
      </c>
      <c r="P50" s="19">
        <f t="shared" si="131"/>
        <v>0</v>
      </c>
      <c r="Q50" s="19">
        <f t="shared" si="132"/>
        <v>0</v>
      </c>
      <c r="R50" s="19">
        <f t="shared" si="133"/>
        <v>0</v>
      </c>
      <c r="S50" s="19">
        <f t="shared" si="134"/>
        <v>0</v>
      </c>
      <c r="T50" s="20"/>
      <c r="U50" s="20"/>
      <c r="V50" s="20"/>
      <c r="W50" s="20"/>
      <c r="X50" s="20"/>
      <c r="Y50" s="20"/>
      <c r="Z50" s="20"/>
    </row>
    <row r="51" ht="15.75" customHeight="1" outlineLevel="1">
      <c r="A51" s="21" t="s">
        <v>67</v>
      </c>
      <c r="B51" s="22"/>
      <c r="C51" s="22"/>
      <c r="D51" s="23">
        <f t="shared" ref="D51:E51" si="135">SUBTOTAL(9,D46:D50)</f>
        <v>433520882</v>
      </c>
      <c r="E51" s="24">
        <f t="shared" si="135"/>
        <v>22402274</v>
      </c>
      <c r="F51" s="25">
        <v>1.0</v>
      </c>
      <c r="G51" s="24" t="str">
        <f t="shared" ref="G51:H51" si="136">SUBTOTAL(9,G46:G50)</f>
        <v>#REF!</v>
      </c>
      <c r="H51" s="24" t="str">
        <f t="shared" si="136"/>
        <v>#REF!</v>
      </c>
      <c r="I51" s="26"/>
      <c r="J51" s="26">
        <f t="shared" ref="J51:L51" si="137">SUBTOTAL(9,J46:J50)</f>
        <v>1301025.727</v>
      </c>
      <c r="K51" s="26">
        <f t="shared" si="137"/>
        <v>1301026</v>
      </c>
      <c r="L51" s="24" t="str">
        <f t="shared" si="137"/>
        <v>#REF!</v>
      </c>
      <c r="M51" s="26"/>
      <c r="N51" s="26"/>
      <c r="O51" s="26">
        <f t="shared" ref="O51:S51" si="138">SUBTOTAL(9,O46:O50)</f>
        <v>432219856.3</v>
      </c>
      <c r="P51" s="26">
        <f t="shared" si="138"/>
        <v>432219856</v>
      </c>
      <c r="Q51" s="26">
        <f t="shared" si="138"/>
        <v>433520882</v>
      </c>
      <c r="R51" s="26">
        <f t="shared" si="138"/>
        <v>0</v>
      </c>
      <c r="S51" s="26">
        <f t="shared" si="138"/>
        <v>432219856</v>
      </c>
      <c r="T51" s="25"/>
      <c r="U51" s="25"/>
      <c r="V51" s="25"/>
      <c r="W51" s="25"/>
      <c r="X51" s="25"/>
      <c r="Y51" s="25"/>
      <c r="Z51" s="25"/>
    </row>
    <row r="52" ht="30.0" customHeight="1" outlineLevel="2">
      <c r="A52" s="27" t="s">
        <v>68</v>
      </c>
      <c r="B52" s="15" t="s">
        <v>27</v>
      </c>
      <c r="C52" s="15" t="s">
        <v>28</v>
      </c>
      <c r="D52" s="16">
        <v>2.0553238559E8</v>
      </c>
      <c r="E52" s="17">
        <v>5977281.52</v>
      </c>
      <c r="F52" s="18">
        <v>0.9248313997210941</v>
      </c>
      <c r="G52" s="17" t="str">
        <f>VLOOKUP(A52,'[1]Hoja1'!$B$1:$F$126,3,0)</f>
        <v>#REF!</v>
      </c>
      <c r="H52" s="19" t="str">
        <f>VLOOKUP(A52,'[1]Hoja1'!$B$1:$F$126,2,0)</f>
        <v>#REF!</v>
      </c>
      <c r="I52" s="19">
        <v>0.0</v>
      </c>
      <c r="J52" s="19">
        <f t="shared" ref="J52:J55" si="139">+F52*I52</f>
        <v>0</v>
      </c>
      <c r="K52" s="19">
        <v>0.0</v>
      </c>
      <c r="L52" s="17" t="str">
        <f>VLOOKUP(A52,'[1]Hoja1'!$B$1:$F$126,5,0)</f>
        <v>#REF!</v>
      </c>
      <c r="M52" s="19" t="str">
        <f t="shared" ref="M52:M55" si="140">VLOOKUP(A52,'[1]Hoja1'!$B$1:$F$126,4,0)</f>
        <v>#REF!</v>
      </c>
      <c r="N52" s="19">
        <v>2.222376810909091E8</v>
      </c>
      <c r="O52" s="19">
        <f t="shared" ref="O52:O55" si="141">+D52-J52</f>
        <v>205532385.6</v>
      </c>
      <c r="P52" s="19">
        <f t="shared" ref="P52:P55" si="142">+ROUND(O52,0)</f>
        <v>205532386</v>
      </c>
      <c r="Q52" s="19">
        <f t="shared" ref="Q52:Q55" si="143">+K52+P52</f>
        <v>205532386</v>
      </c>
      <c r="R52" s="19">
        <f t="shared" ref="R52:R55" si="144">+IF(D52-K52-P52&gt;1,D52-K52-P52,0)</f>
        <v>0</v>
      </c>
      <c r="S52" s="19">
        <f t="shared" ref="S52:S55" si="145">+P52</f>
        <v>205532386</v>
      </c>
      <c r="T52" s="20"/>
      <c r="U52" s="20"/>
      <c r="V52" s="20"/>
      <c r="W52" s="20"/>
      <c r="X52" s="20"/>
      <c r="Y52" s="20"/>
      <c r="Z52" s="20"/>
    </row>
    <row r="53" ht="30.0" customHeight="1" outlineLevel="2">
      <c r="A53" s="27" t="s">
        <v>68</v>
      </c>
      <c r="B53" s="15" t="s">
        <v>35</v>
      </c>
      <c r="C53" s="15" t="s">
        <v>36</v>
      </c>
      <c r="D53" s="16">
        <v>4791802.99</v>
      </c>
      <c r="E53" s="17">
        <v>139354.95</v>
      </c>
      <c r="F53" s="18">
        <v>0.021561613532135444</v>
      </c>
      <c r="G53" s="17">
        <v>0.0</v>
      </c>
      <c r="H53" s="17">
        <v>0.0</v>
      </c>
      <c r="I53" s="19">
        <v>0.0</v>
      </c>
      <c r="J53" s="19">
        <f t="shared" si="139"/>
        <v>0</v>
      </c>
      <c r="K53" s="19">
        <v>0.0</v>
      </c>
      <c r="L53" s="17">
        <v>0.0</v>
      </c>
      <c r="M53" s="19" t="str">
        <f t="shared" si="140"/>
        <v>#REF!</v>
      </c>
      <c r="N53" s="19">
        <v>2.222376810909091E8</v>
      </c>
      <c r="O53" s="19">
        <f t="shared" si="141"/>
        <v>4791802.99</v>
      </c>
      <c r="P53" s="19">
        <f t="shared" si="142"/>
        <v>4791803</v>
      </c>
      <c r="Q53" s="19">
        <f t="shared" si="143"/>
        <v>4791803</v>
      </c>
      <c r="R53" s="19">
        <f t="shared" si="144"/>
        <v>0</v>
      </c>
      <c r="S53" s="19">
        <f t="shared" si="145"/>
        <v>4791803</v>
      </c>
      <c r="T53" s="20"/>
      <c r="U53" s="20"/>
      <c r="V53" s="20"/>
      <c r="W53" s="20"/>
      <c r="X53" s="20"/>
      <c r="Y53" s="20"/>
      <c r="Z53" s="20"/>
    </row>
    <row r="54" ht="15.75" customHeight="1" outlineLevel="2">
      <c r="A54" s="27" t="s">
        <v>68</v>
      </c>
      <c r="B54" s="15" t="s">
        <v>65</v>
      </c>
      <c r="C54" s="15" t="s">
        <v>66</v>
      </c>
      <c r="D54" s="16">
        <v>1.191349242E7</v>
      </c>
      <c r="E54" s="17">
        <v>346467.53</v>
      </c>
      <c r="F54" s="18">
        <v>0.05360698674677045</v>
      </c>
      <c r="G54" s="17">
        <v>0.0</v>
      </c>
      <c r="H54" s="17">
        <v>0.0</v>
      </c>
      <c r="I54" s="19">
        <v>0.0</v>
      </c>
      <c r="J54" s="19">
        <f t="shared" si="139"/>
        <v>0</v>
      </c>
      <c r="K54" s="19">
        <v>0.0</v>
      </c>
      <c r="L54" s="17">
        <v>0.0</v>
      </c>
      <c r="M54" s="19" t="str">
        <f t="shared" si="140"/>
        <v>#REF!</v>
      </c>
      <c r="N54" s="19">
        <v>2.222376810909091E8</v>
      </c>
      <c r="O54" s="19">
        <f t="shared" si="141"/>
        <v>11913492.42</v>
      </c>
      <c r="P54" s="19">
        <f t="shared" si="142"/>
        <v>11913492</v>
      </c>
      <c r="Q54" s="19">
        <f t="shared" si="143"/>
        <v>11913492</v>
      </c>
      <c r="R54" s="19">
        <f t="shared" si="144"/>
        <v>0</v>
      </c>
      <c r="S54" s="19">
        <f t="shared" si="145"/>
        <v>11913492</v>
      </c>
      <c r="T54" s="20"/>
      <c r="U54" s="20"/>
      <c r="V54" s="20"/>
      <c r="W54" s="20"/>
      <c r="X54" s="20"/>
      <c r="Y54" s="20"/>
      <c r="Z54" s="20"/>
    </row>
    <row r="55" ht="30.0" customHeight="1" outlineLevel="2">
      <c r="A55" s="27" t="s">
        <v>68</v>
      </c>
      <c r="B55" s="15" t="s">
        <v>31</v>
      </c>
      <c r="C55" s="15" t="s">
        <v>32</v>
      </c>
      <c r="D55" s="16">
        <v>0.0</v>
      </c>
      <c r="E55" s="17">
        <v>0.0</v>
      </c>
      <c r="F55" s="18">
        <v>0.0</v>
      </c>
      <c r="G55" s="17">
        <v>0.0</v>
      </c>
      <c r="H55" s="17">
        <v>0.0</v>
      </c>
      <c r="I55" s="19">
        <v>0.0</v>
      </c>
      <c r="J55" s="19">
        <f t="shared" si="139"/>
        <v>0</v>
      </c>
      <c r="K55" s="19">
        <v>0.0</v>
      </c>
      <c r="L55" s="17">
        <v>0.0</v>
      </c>
      <c r="M55" s="19" t="str">
        <f t="shared" si="140"/>
        <v>#REF!</v>
      </c>
      <c r="N55" s="19">
        <v>2.222376810909091E8</v>
      </c>
      <c r="O55" s="19">
        <f t="shared" si="141"/>
        <v>0</v>
      </c>
      <c r="P55" s="19">
        <f t="shared" si="142"/>
        <v>0</v>
      </c>
      <c r="Q55" s="19">
        <f t="shared" si="143"/>
        <v>0</v>
      </c>
      <c r="R55" s="19">
        <f t="shared" si="144"/>
        <v>0</v>
      </c>
      <c r="S55" s="19">
        <f t="shared" si="145"/>
        <v>0</v>
      </c>
      <c r="T55" s="20"/>
      <c r="U55" s="20"/>
      <c r="V55" s="20"/>
      <c r="W55" s="20"/>
      <c r="X55" s="20"/>
      <c r="Y55" s="20"/>
      <c r="Z55" s="20"/>
    </row>
    <row r="56" ht="15.75" customHeight="1" outlineLevel="1">
      <c r="A56" s="21" t="s">
        <v>69</v>
      </c>
      <c r="B56" s="22"/>
      <c r="C56" s="22"/>
      <c r="D56" s="23">
        <f t="shared" ref="D56:E56" si="146">SUBTOTAL(9,D52:D55)</f>
        <v>222237681</v>
      </c>
      <c r="E56" s="24">
        <f t="shared" si="146"/>
        <v>6463104</v>
      </c>
      <c r="F56" s="25">
        <v>1.0</v>
      </c>
      <c r="G56" s="24" t="str">
        <f t="shared" ref="G56:H56" si="147">SUBTOTAL(9,G52:G55)</f>
        <v>#REF!</v>
      </c>
      <c r="H56" s="24" t="str">
        <f t="shared" si="147"/>
        <v>#REF!</v>
      </c>
      <c r="I56" s="26"/>
      <c r="J56" s="26">
        <f t="shared" ref="J56:L56" si="148">SUBTOTAL(9,J52:J55)</f>
        <v>0</v>
      </c>
      <c r="K56" s="26">
        <f t="shared" si="148"/>
        <v>0</v>
      </c>
      <c r="L56" s="24" t="str">
        <f t="shared" si="148"/>
        <v>#REF!</v>
      </c>
      <c r="M56" s="26"/>
      <c r="N56" s="26"/>
      <c r="O56" s="26">
        <f t="shared" ref="O56:S56" si="149">SUBTOTAL(9,O52:O55)</f>
        <v>222237681</v>
      </c>
      <c r="P56" s="26">
        <f t="shared" si="149"/>
        <v>222237681</v>
      </c>
      <c r="Q56" s="26">
        <f t="shared" si="149"/>
        <v>222237681</v>
      </c>
      <c r="R56" s="26">
        <f t="shared" si="149"/>
        <v>0</v>
      </c>
      <c r="S56" s="26">
        <f t="shared" si="149"/>
        <v>222237681</v>
      </c>
      <c r="T56" s="25"/>
      <c r="U56" s="25"/>
      <c r="V56" s="25"/>
      <c r="W56" s="25"/>
      <c r="X56" s="25"/>
      <c r="Y56" s="25"/>
      <c r="Z56" s="25"/>
    </row>
    <row r="57" ht="30.0" customHeight="1" outlineLevel="2">
      <c r="A57" s="27" t="s">
        <v>70</v>
      </c>
      <c r="B57" s="15" t="s">
        <v>27</v>
      </c>
      <c r="C57" s="15" t="s">
        <v>28</v>
      </c>
      <c r="D57" s="16">
        <v>2.364750915E7</v>
      </c>
      <c r="E57" s="17">
        <v>1584892.96</v>
      </c>
      <c r="F57" s="18">
        <v>0.9151566307527571</v>
      </c>
      <c r="G57" s="17">
        <v>0.0</v>
      </c>
      <c r="H57" s="19" t="str">
        <f>VLOOKUP(A57,'[1]Hoja1'!$B$1:$F$126,2,0)</f>
        <v>#REF!</v>
      </c>
      <c r="I57" s="19">
        <v>0.0</v>
      </c>
      <c r="J57" s="19">
        <f t="shared" ref="J57:J59" si="150">+F57*I57</f>
        <v>0</v>
      </c>
      <c r="K57" s="19">
        <v>0.0</v>
      </c>
      <c r="L57" s="17" t="str">
        <f>VLOOKUP(A57,'[1]Hoja1'!$B$1:$F$126,5,0)</f>
        <v>#REF!</v>
      </c>
      <c r="M57" s="19" t="str">
        <f t="shared" ref="M57:M59" si="151">VLOOKUP(A57,'[1]Hoja1'!$B$1:$F$126,4,0)</f>
        <v>#REF!</v>
      </c>
      <c r="N57" s="19">
        <v>2.5839848818181816E7</v>
      </c>
      <c r="O57" s="19">
        <f t="shared" ref="O57:O59" si="152">+D57-J57</f>
        <v>23647509.15</v>
      </c>
      <c r="P57" s="19">
        <f t="shared" ref="P57:P59" si="153">+ROUND(O57,0)</f>
        <v>23647509</v>
      </c>
      <c r="Q57" s="19">
        <f t="shared" ref="Q57:Q59" si="154">+K57+P57</f>
        <v>23647509</v>
      </c>
      <c r="R57" s="19">
        <f t="shared" ref="R57:R59" si="155">+IF(D57-K57-P57&gt;1,D57-K57-P57,0)</f>
        <v>0</v>
      </c>
      <c r="S57" s="19">
        <f t="shared" ref="S57:S59" si="156">+P57</f>
        <v>23647509</v>
      </c>
      <c r="T57" s="20"/>
      <c r="U57" s="20"/>
      <c r="V57" s="20"/>
      <c r="W57" s="20"/>
      <c r="X57" s="20"/>
      <c r="Y57" s="20"/>
      <c r="Z57" s="20"/>
    </row>
    <row r="58" ht="30.0" customHeight="1" outlineLevel="2">
      <c r="A58" s="27" t="s">
        <v>70</v>
      </c>
      <c r="B58" s="15" t="s">
        <v>35</v>
      </c>
      <c r="C58" s="15" t="s">
        <v>36</v>
      </c>
      <c r="D58" s="16">
        <v>2192339.85</v>
      </c>
      <c r="E58" s="17">
        <v>146934.04</v>
      </c>
      <c r="F58" s="18">
        <v>0.0848433692472429</v>
      </c>
      <c r="G58" s="17">
        <v>0.0</v>
      </c>
      <c r="H58" s="17">
        <v>0.0</v>
      </c>
      <c r="I58" s="19">
        <v>0.0</v>
      </c>
      <c r="J58" s="19">
        <f t="shared" si="150"/>
        <v>0</v>
      </c>
      <c r="K58" s="19">
        <v>0.0</v>
      </c>
      <c r="L58" s="17">
        <v>0.0</v>
      </c>
      <c r="M58" s="19" t="str">
        <f t="shared" si="151"/>
        <v>#REF!</v>
      </c>
      <c r="N58" s="19">
        <v>2.5839848818181816E7</v>
      </c>
      <c r="O58" s="19">
        <f t="shared" si="152"/>
        <v>2192339.85</v>
      </c>
      <c r="P58" s="19">
        <f t="shared" si="153"/>
        <v>2192340</v>
      </c>
      <c r="Q58" s="19">
        <f t="shared" si="154"/>
        <v>2192340</v>
      </c>
      <c r="R58" s="19">
        <f t="shared" si="155"/>
        <v>0</v>
      </c>
      <c r="S58" s="19">
        <f t="shared" si="156"/>
        <v>2192340</v>
      </c>
      <c r="T58" s="20"/>
      <c r="U58" s="20"/>
      <c r="V58" s="20"/>
      <c r="W58" s="20"/>
      <c r="X58" s="20"/>
      <c r="Y58" s="20"/>
      <c r="Z58" s="20"/>
    </row>
    <row r="59" ht="30.0" customHeight="1" outlineLevel="2">
      <c r="A59" s="27" t="s">
        <v>70</v>
      </c>
      <c r="B59" s="15" t="s">
        <v>71</v>
      </c>
      <c r="C59" s="15" t="s">
        <v>72</v>
      </c>
      <c r="D59" s="16">
        <v>0.0</v>
      </c>
      <c r="E59" s="17">
        <v>0.0</v>
      </c>
      <c r="F59" s="18">
        <v>0.0</v>
      </c>
      <c r="G59" s="17">
        <v>0.0</v>
      </c>
      <c r="H59" s="17">
        <v>0.0</v>
      </c>
      <c r="I59" s="19">
        <v>0.0</v>
      </c>
      <c r="J59" s="19">
        <f t="shared" si="150"/>
        <v>0</v>
      </c>
      <c r="K59" s="19">
        <f>+D59-P59</f>
        <v>0</v>
      </c>
      <c r="L59" s="17">
        <v>0.0</v>
      </c>
      <c r="M59" s="19" t="str">
        <f t="shared" si="151"/>
        <v>#REF!</v>
      </c>
      <c r="N59" s="19">
        <v>2.5839848818181816E7</v>
      </c>
      <c r="O59" s="19">
        <f t="shared" si="152"/>
        <v>0</v>
      </c>
      <c r="P59" s="19">
        <f t="shared" si="153"/>
        <v>0</v>
      </c>
      <c r="Q59" s="19">
        <f t="shared" si="154"/>
        <v>0</v>
      </c>
      <c r="R59" s="19">
        <f t="shared" si="155"/>
        <v>0</v>
      </c>
      <c r="S59" s="19">
        <f t="shared" si="156"/>
        <v>0</v>
      </c>
      <c r="T59" s="20"/>
      <c r="U59" s="20"/>
      <c r="V59" s="20"/>
      <c r="W59" s="20"/>
      <c r="X59" s="20"/>
      <c r="Y59" s="20"/>
      <c r="Z59" s="20"/>
    </row>
    <row r="60" ht="15.75" customHeight="1" outlineLevel="1">
      <c r="A60" s="21" t="s">
        <v>73</v>
      </c>
      <c r="B60" s="22"/>
      <c r="C60" s="22"/>
      <c r="D60" s="23">
        <f t="shared" ref="D60:E60" si="157">SUBTOTAL(9,D57:D59)</f>
        <v>25839849</v>
      </c>
      <c r="E60" s="24">
        <f t="shared" si="157"/>
        <v>1731827</v>
      </c>
      <c r="F60" s="25">
        <v>1.0</v>
      </c>
      <c r="G60" s="24">
        <f t="shared" ref="G60:H60" si="158">SUBTOTAL(9,G57:G59)</f>
        <v>0</v>
      </c>
      <c r="H60" s="24" t="str">
        <f t="shared" si="158"/>
        <v>#REF!</v>
      </c>
      <c r="I60" s="26"/>
      <c r="J60" s="26">
        <f t="shared" ref="J60:L60" si="159">SUBTOTAL(9,J57:J59)</f>
        <v>0</v>
      </c>
      <c r="K60" s="26">
        <f t="shared" si="159"/>
        <v>0</v>
      </c>
      <c r="L60" s="24" t="str">
        <f t="shared" si="159"/>
        <v>#REF!</v>
      </c>
      <c r="M60" s="26"/>
      <c r="N60" s="26"/>
      <c r="O60" s="26">
        <f t="shared" ref="O60:S60" si="160">SUBTOTAL(9,O57:O59)</f>
        <v>25839849</v>
      </c>
      <c r="P60" s="26">
        <f t="shared" si="160"/>
        <v>25839849</v>
      </c>
      <c r="Q60" s="26">
        <f t="shared" si="160"/>
        <v>25839849</v>
      </c>
      <c r="R60" s="26">
        <f t="shared" si="160"/>
        <v>0</v>
      </c>
      <c r="S60" s="26">
        <f t="shared" si="160"/>
        <v>25839849</v>
      </c>
      <c r="T60" s="25"/>
      <c r="U60" s="25"/>
      <c r="V60" s="25"/>
      <c r="W60" s="25"/>
      <c r="X60" s="25"/>
      <c r="Y60" s="25"/>
      <c r="Z60" s="25"/>
    </row>
    <row r="61" ht="30.0" customHeight="1" outlineLevel="2">
      <c r="A61" s="27" t="s">
        <v>74</v>
      </c>
      <c r="B61" s="15" t="s">
        <v>27</v>
      </c>
      <c r="C61" s="15" t="s">
        <v>28</v>
      </c>
      <c r="D61" s="16">
        <v>2242834.47</v>
      </c>
      <c r="E61" s="17">
        <v>282445.0</v>
      </c>
      <c r="F61" s="18">
        <v>0.2195466404144031</v>
      </c>
      <c r="G61" s="17">
        <v>0.0</v>
      </c>
      <c r="H61" s="19" t="str">
        <f>VLOOKUP(A61,'[1]Hoja1'!$B$1:$F$126,2,0)</f>
        <v>#REF!</v>
      </c>
      <c r="I61" s="19">
        <v>0.0</v>
      </c>
      <c r="J61" s="19">
        <f t="shared" ref="J61:J64" si="161">+F61*I61</f>
        <v>0</v>
      </c>
      <c r="K61" s="19">
        <v>0.0</v>
      </c>
      <c r="L61" s="17" t="str">
        <f>VLOOKUP(A61,'[1]Hoja1'!$B$1:$F$126,5,0)</f>
        <v>#REF!</v>
      </c>
      <c r="M61" s="19" t="str">
        <f t="shared" ref="M61:M64" si="162">VLOOKUP(A61,'[1]Hoja1'!$B$1:$F$126,4,0)</f>
        <v>#REF!</v>
      </c>
      <c r="N61" s="19">
        <v>1.0215754181818182E7</v>
      </c>
      <c r="O61" s="19">
        <f t="shared" ref="O61:O62" si="163">+D61-J61</f>
        <v>2242834.47</v>
      </c>
      <c r="P61" s="19">
        <f t="shared" ref="P61:P64" si="164">+ROUND(O61,0)</f>
        <v>2242834</v>
      </c>
      <c r="Q61" s="19">
        <f t="shared" ref="Q61:Q64" si="165">+K61+P61</f>
        <v>2242834</v>
      </c>
      <c r="R61" s="19">
        <f t="shared" ref="R61:R64" si="166">+IF(D61-K61-P61&gt;1,D61-K61-P61,0)</f>
        <v>0</v>
      </c>
      <c r="S61" s="19">
        <f t="shared" ref="S61:S64" si="167">+P61</f>
        <v>2242834</v>
      </c>
      <c r="T61" s="20"/>
      <c r="U61" s="20"/>
      <c r="V61" s="20"/>
      <c r="W61" s="20"/>
      <c r="X61" s="20"/>
      <c r="Y61" s="20"/>
      <c r="Z61" s="20"/>
    </row>
    <row r="62" ht="60.0" customHeight="1" outlineLevel="2">
      <c r="A62" s="27" t="s">
        <v>74</v>
      </c>
      <c r="B62" s="15" t="s">
        <v>49</v>
      </c>
      <c r="C62" s="15" t="s">
        <v>50</v>
      </c>
      <c r="D62" s="16">
        <v>0.0</v>
      </c>
      <c r="E62" s="17">
        <v>0.0</v>
      </c>
      <c r="F62" s="18">
        <v>0.0</v>
      </c>
      <c r="G62" s="17">
        <v>0.0</v>
      </c>
      <c r="H62" s="17">
        <v>0.0</v>
      </c>
      <c r="I62" s="19">
        <v>0.0</v>
      </c>
      <c r="J62" s="19">
        <f t="shared" si="161"/>
        <v>0</v>
      </c>
      <c r="K62" s="19">
        <v>0.0</v>
      </c>
      <c r="L62" s="17">
        <v>0.0</v>
      </c>
      <c r="M62" s="19" t="str">
        <f t="shared" si="162"/>
        <v>#REF!</v>
      </c>
      <c r="N62" s="19">
        <v>1.0215754181818182E7</v>
      </c>
      <c r="O62" s="19">
        <f t="shared" si="163"/>
        <v>0</v>
      </c>
      <c r="P62" s="19">
        <f t="shared" si="164"/>
        <v>0</v>
      </c>
      <c r="Q62" s="19">
        <f t="shared" si="165"/>
        <v>0</v>
      </c>
      <c r="R62" s="19">
        <f t="shared" si="166"/>
        <v>0</v>
      </c>
      <c r="S62" s="19">
        <f t="shared" si="167"/>
        <v>0</v>
      </c>
      <c r="T62" s="20"/>
      <c r="U62" s="20"/>
      <c r="V62" s="20"/>
      <c r="W62" s="20"/>
      <c r="X62" s="20"/>
      <c r="Y62" s="20"/>
      <c r="Z62" s="20"/>
    </row>
    <row r="63" ht="30.0" customHeight="1" outlineLevel="2">
      <c r="A63" s="27" t="s">
        <v>74</v>
      </c>
      <c r="B63" s="15" t="s">
        <v>75</v>
      </c>
      <c r="C63" s="15" t="s">
        <v>76</v>
      </c>
      <c r="D63" s="16">
        <v>6524.29</v>
      </c>
      <c r="E63" s="17">
        <v>821.62</v>
      </c>
      <c r="F63" s="18">
        <v>6.386498735188807E-4</v>
      </c>
      <c r="G63" s="17">
        <v>0.0</v>
      </c>
      <c r="H63" s="17">
        <v>0.0</v>
      </c>
      <c r="I63" s="19">
        <v>0.0</v>
      </c>
      <c r="J63" s="19">
        <f t="shared" si="161"/>
        <v>0</v>
      </c>
      <c r="K63" s="19">
        <v>0.0</v>
      </c>
      <c r="L63" s="17">
        <v>0.0</v>
      </c>
      <c r="M63" s="19" t="str">
        <f t="shared" si="162"/>
        <v>#REF!</v>
      </c>
      <c r="N63" s="19">
        <v>1.0215754181818182E7</v>
      </c>
      <c r="O63" s="28">
        <v>0.0</v>
      </c>
      <c r="P63" s="28">
        <f t="shared" si="164"/>
        <v>0</v>
      </c>
      <c r="Q63" s="19">
        <f t="shared" si="165"/>
        <v>0</v>
      </c>
      <c r="R63" s="19">
        <f t="shared" si="166"/>
        <v>6524.29</v>
      </c>
      <c r="S63" s="19">
        <f t="shared" si="167"/>
        <v>0</v>
      </c>
      <c r="T63" s="20"/>
      <c r="U63" s="20"/>
      <c r="V63" s="20"/>
      <c r="W63" s="20"/>
      <c r="X63" s="20"/>
      <c r="Y63" s="20"/>
      <c r="Z63" s="20"/>
    </row>
    <row r="64" ht="30.0" customHeight="1" outlineLevel="2">
      <c r="A64" s="27" t="s">
        <v>74</v>
      </c>
      <c r="B64" s="15" t="s">
        <v>37</v>
      </c>
      <c r="C64" s="15" t="s">
        <v>38</v>
      </c>
      <c r="D64" s="16">
        <v>7966395.24</v>
      </c>
      <c r="E64" s="17">
        <v>1003225.38</v>
      </c>
      <c r="F64" s="18">
        <v>0.779814709712078</v>
      </c>
      <c r="G64" s="17">
        <v>0.0</v>
      </c>
      <c r="H64" s="17">
        <v>0.0</v>
      </c>
      <c r="I64" s="19">
        <v>0.0</v>
      </c>
      <c r="J64" s="19">
        <f t="shared" si="161"/>
        <v>0</v>
      </c>
      <c r="K64" s="19">
        <v>0.0</v>
      </c>
      <c r="L64" s="17">
        <v>0.0</v>
      </c>
      <c r="M64" s="19" t="str">
        <f t="shared" si="162"/>
        <v>#REF!</v>
      </c>
      <c r="N64" s="19">
        <v>1.0215754181818182E7</v>
      </c>
      <c r="O64" s="19">
        <f>+D64-J64</f>
        <v>7966395.24</v>
      </c>
      <c r="P64" s="19">
        <f t="shared" si="164"/>
        <v>7966395</v>
      </c>
      <c r="Q64" s="19">
        <f t="shared" si="165"/>
        <v>7966395</v>
      </c>
      <c r="R64" s="19">
        <f t="shared" si="166"/>
        <v>0</v>
      </c>
      <c r="S64" s="19">
        <f t="shared" si="167"/>
        <v>7966395</v>
      </c>
      <c r="T64" s="20"/>
      <c r="U64" s="20"/>
      <c r="V64" s="20"/>
      <c r="W64" s="20"/>
      <c r="X64" s="20"/>
      <c r="Y64" s="20"/>
      <c r="Z64" s="20"/>
    </row>
    <row r="65" ht="15.75" customHeight="1" outlineLevel="1">
      <c r="A65" s="21" t="s">
        <v>77</v>
      </c>
      <c r="B65" s="22"/>
      <c r="C65" s="22"/>
      <c r="D65" s="23">
        <f t="shared" ref="D65:E65" si="168">SUBTOTAL(9,D61:D64)</f>
        <v>10215754</v>
      </c>
      <c r="E65" s="24">
        <f t="shared" si="168"/>
        <v>1286492</v>
      </c>
      <c r="F65" s="25">
        <v>1.0</v>
      </c>
      <c r="G65" s="24">
        <f t="shared" ref="G65:H65" si="169">SUBTOTAL(9,G61:G64)</f>
        <v>0</v>
      </c>
      <c r="H65" s="24" t="str">
        <f t="shared" si="169"/>
        <v>#REF!</v>
      </c>
      <c r="I65" s="26"/>
      <c r="J65" s="26">
        <f t="shared" ref="J65:L65" si="170">SUBTOTAL(9,J61:J64)</f>
        <v>0</v>
      </c>
      <c r="K65" s="26">
        <f t="shared" si="170"/>
        <v>0</v>
      </c>
      <c r="L65" s="24" t="str">
        <f t="shared" si="170"/>
        <v>#REF!</v>
      </c>
      <c r="M65" s="26"/>
      <c r="N65" s="26"/>
      <c r="O65" s="26">
        <f t="shared" ref="O65:S65" si="171">SUBTOTAL(9,O61:O64)</f>
        <v>10209229.71</v>
      </c>
      <c r="P65" s="26">
        <f t="shared" si="171"/>
        <v>10209229</v>
      </c>
      <c r="Q65" s="26">
        <f t="shared" si="171"/>
        <v>10209229</v>
      </c>
      <c r="R65" s="26">
        <f t="shared" si="171"/>
        <v>6524.29</v>
      </c>
      <c r="S65" s="26">
        <f t="shared" si="171"/>
        <v>10209229</v>
      </c>
      <c r="T65" s="25"/>
      <c r="U65" s="25"/>
      <c r="V65" s="25"/>
      <c r="W65" s="25"/>
      <c r="X65" s="25"/>
      <c r="Y65" s="25"/>
      <c r="Z65" s="25"/>
    </row>
    <row r="66" ht="30.0" customHeight="1" outlineLevel="2">
      <c r="A66" s="27" t="s">
        <v>78</v>
      </c>
      <c r="B66" s="15" t="s">
        <v>27</v>
      </c>
      <c r="C66" s="15" t="s">
        <v>28</v>
      </c>
      <c r="D66" s="16">
        <v>4.5436554E7</v>
      </c>
      <c r="E66" s="17">
        <v>1.7281946E7</v>
      </c>
      <c r="F66" s="18">
        <v>1.0</v>
      </c>
      <c r="G66" s="17" t="str">
        <f>VLOOKUP(A66,'[1]Hoja1'!$B$1:$F$126,3,0)</f>
        <v>#REF!</v>
      </c>
      <c r="H66" s="19" t="str">
        <f>VLOOKUP(A66,'[1]Hoja1'!$B$1:$F$126,2,0)</f>
        <v>#REF!</v>
      </c>
      <c r="I66" s="19">
        <v>3154682.1818181816</v>
      </c>
      <c r="J66" s="19">
        <f t="shared" ref="J66:J67" si="172">+F66*I66</f>
        <v>3154682.182</v>
      </c>
      <c r="K66" s="19">
        <f t="shared" ref="K66:K67" si="173">+D66-P66</f>
        <v>3154682</v>
      </c>
      <c r="L66" s="17" t="str">
        <f>VLOOKUP(A66,'[1]Hoja1'!$B$1:$F$126,5,0)</f>
        <v>#REF!</v>
      </c>
      <c r="M66" s="19" t="str">
        <f t="shared" ref="M66:M67" si="174">VLOOKUP(A66,'[1]Hoja1'!$B$1:$F$126,4,0)</f>
        <v>#REF!</v>
      </c>
      <c r="N66" s="19">
        <v>4.228187172727273E7</v>
      </c>
      <c r="O66" s="19">
        <f t="shared" ref="O66:O67" si="175">+D66-J66</f>
        <v>42281871.82</v>
      </c>
      <c r="P66" s="19">
        <f t="shared" ref="P66:P67" si="176">+ROUND(O66,0)</f>
        <v>42281872</v>
      </c>
      <c r="Q66" s="19">
        <f t="shared" ref="Q66:Q67" si="177">+K66+P66</f>
        <v>45436554</v>
      </c>
      <c r="R66" s="19">
        <f t="shared" ref="R66:R67" si="178">+IF(D66-K66-P66&gt;1,D66-K66-P66,0)</f>
        <v>0</v>
      </c>
      <c r="S66" s="19">
        <f t="shared" ref="S66:S67" si="179">+P66</f>
        <v>42281872</v>
      </c>
      <c r="T66" s="20"/>
      <c r="U66" s="20"/>
      <c r="V66" s="20"/>
      <c r="W66" s="20"/>
      <c r="X66" s="20"/>
      <c r="Y66" s="20"/>
      <c r="Z66" s="20"/>
    </row>
    <row r="67" ht="60.0" customHeight="1" outlineLevel="2">
      <c r="A67" s="27" t="s">
        <v>78</v>
      </c>
      <c r="B67" s="15" t="s">
        <v>49</v>
      </c>
      <c r="C67" s="15" t="s">
        <v>50</v>
      </c>
      <c r="D67" s="16">
        <v>0.0</v>
      </c>
      <c r="E67" s="17">
        <v>0.0</v>
      </c>
      <c r="F67" s="18">
        <v>0.0</v>
      </c>
      <c r="G67" s="17">
        <v>0.0</v>
      </c>
      <c r="H67" s="17">
        <v>0.0</v>
      </c>
      <c r="I67" s="19">
        <v>3154682.1818181816</v>
      </c>
      <c r="J67" s="19">
        <f t="shared" si="172"/>
        <v>0</v>
      </c>
      <c r="K67" s="19">
        <f t="shared" si="173"/>
        <v>0</v>
      </c>
      <c r="L67" s="17">
        <v>0.0</v>
      </c>
      <c r="M67" s="19" t="str">
        <f t="shared" si="174"/>
        <v>#REF!</v>
      </c>
      <c r="N67" s="19">
        <v>4.228187172727273E7</v>
      </c>
      <c r="O67" s="19">
        <f t="shared" si="175"/>
        <v>0</v>
      </c>
      <c r="P67" s="19">
        <f t="shared" si="176"/>
        <v>0</v>
      </c>
      <c r="Q67" s="19">
        <f t="shared" si="177"/>
        <v>0</v>
      </c>
      <c r="R67" s="19">
        <f t="shared" si="178"/>
        <v>0</v>
      </c>
      <c r="S67" s="19">
        <f t="shared" si="179"/>
        <v>0</v>
      </c>
      <c r="T67" s="20"/>
      <c r="U67" s="20"/>
      <c r="V67" s="20"/>
      <c r="W67" s="20"/>
      <c r="X67" s="20"/>
      <c r="Y67" s="20"/>
      <c r="Z67" s="20"/>
    </row>
    <row r="68" ht="15.75" customHeight="1" outlineLevel="1">
      <c r="A68" s="21" t="s">
        <v>79</v>
      </c>
      <c r="B68" s="22"/>
      <c r="C68" s="22"/>
      <c r="D68" s="23">
        <f t="shared" ref="D68:E68" si="180">SUBTOTAL(9,D66:D67)</f>
        <v>45436554</v>
      </c>
      <c r="E68" s="24">
        <f t="shared" si="180"/>
        <v>17281946</v>
      </c>
      <c r="F68" s="25">
        <v>1.0</v>
      </c>
      <c r="G68" s="24" t="str">
        <f t="shared" ref="G68:H68" si="181">SUBTOTAL(9,G66:G67)</f>
        <v>#REF!</v>
      </c>
      <c r="H68" s="24" t="str">
        <f t="shared" si="181"/>
        <v>#REF!</v>
      </c>
      <c r="I68" s="26"/>
      <c r="J68" s="26">
        <f t="shared" ref="J68:L68" si="182">SUBTOTAL(9,J66:J67)</f>
        <v>3154682.182</v>
      </c>
      <c r="K68" s="26">
        <f t="shared" si="182"/>
        <v>3154682</v>
      </c>
      <c r="L68" s="24" t="str">
        <f t="shared" si="182"/>
        <v>#REF!</v>
      </c>
      <c r="M68" s="26"/>
      <c r="N68" s="26"/>
      <c r="O68" s="26">
        <f t="shared" ref="O68:S68" si="183">SUBTOTAL(9,O66:O67)</f>
        <v>42281871.82</v>
      </c>
      <c r="P68" s="26">
        <f t="shared" si="183"/>
        <v>42281872</v>
      </c>
      <c r="Q68" s="26">
        <f t="shared" si="183"/>
        <v>45436554</v>
      </c>
      <c r="R68" s="26">
        <f t="shared" si="183"/>
        <v>0</v>
      </c>
      <c r="S68" s="26">
        <f t="shared" si="183"/>
        <v>42281872</v>
      </c>
      <c r="T68" s="25"/>
      <c r="U68" s="25"/>
      <c r="V68" s="25"/>
      <c r="W68" s="25"/>
      <c r="X68" s="25"/>
      <c r="Y68" s="25"/>
      <c r="Z68" s="25"/>
    </row>
    <row r="69" ht="30.0" customHeight="1" outlineLevel="2">
      <c r="A69" s="27" t="s">
        <v>80</v>
      </c>
      <c r="B69" s="15" t="s">
        <v>27</v>
      </c>
      <c r="C69" s="15" t="s">
        <v>28</v>
      </c>
      <c r="D69" s="16">
        <v>2.204428522E7</v>
      </c>
      <c r="E69" s="17">
        <v>835505.0</v>
      </c>
      <c r="F69" s="18">
        <v>1.0</v>
      </c>
      <c r="G69" s="17" t="str">
        <f>VLOOKUP(A69,'[1]Hoja1'!$B$1:$F$126,3,0)</f>
        <v>#REF!</v>
      </c>
      <c r="H69" s="19" t="str">
        <f>VLOOKUP(A69,'[1]Hoja1'!$B$1:$F$126,2,0)</f>
        <v>#REF!</v>
      </c>
      <c r="I69" s="19">
        <v>0.0</v>
      </c>
      <c r="J69" s="19">
        <f>+F69*I69</f>
        <v>0</v>
      </c>
      <c r="K69" s="19">
        <v>0.0</v>
      </c>
      <c r="L69" s="17" t="str">
        <f>VLOOKUP(A69,'[1]Hoja1'!$B$1:$F$126,5,0)</f>
        <v>#REF!</v>
      </c>
      <c r="M69" s="19" t="str">
        <f>VLOOKUP(A69,'[1]Hoja1'!$B$1:$F$126,4,0)</f>
        <v>#REF!</v>
      </c>
      <c r="N69" s="19">
        <v>4.279892645454545E7</v>
      </c>
      <c r="O69" s="19">
        <f>+D69-J69</f>
        <v>22044285.22</v>
      </c>
      <c r="P69" s="19">
        <f>+ROUND(O69,0)</f>
        <v>22044285</v>
      </c>
      <c r="Q69" s="19">
        <f>+K69+P69</f>
        <v>22044285</v>
      </c>
      <c r="R69" s="19">
        <f>+IF(D69-K69-P69&gt;1,D69-K69-P69,0)</f>
        <v>0</v>
      </c>
      <c r="S69" s="19">
        <f>+P69</f>
        <v>22044285</v>
      </c>
      <c r="T69" s="20"/>
      <c r="U69" s="20"/>
      <c r="V69" s="20"/>
      <c r="W69" s="20"/>
      <c r="X69" s="20"/>
      <c r="Y69" s="20"/>
      <c r="Z69" s="20"/>
    </row>
    <row r="70" ht="15.75" customHeight="1" outlineLevel="1">
      <c r="A70" s="21" t="s">
        <v>81</v>
      </c>
      <c r="B70" s="22"/>
      <c r="C70" s="22"/>
      <c r="D70" s="23">
        <f t="shared" ref="D70:E70" si="184">SUBTOTAL(9,D69)</f>
        <v>22044285.22</v>
      </c>
      <c r="E70" s="24">
        <f t="shared" si="184"/>
        <v>835505</v>
      </c>
      <c r="F70" s="25">
        <v>1.0</v>
      </c>
      <c r="G70" s="24" t="str">
        <f t="shared" ref="G70:H70" si="185">SUBTOTAL(9,G69)</f>
        <v>#REF!</v>
      </c>
      <c r="H70" s="26" t="str">
        <f t="shared" si="185"/>
        <v>#REF!</v>
      </c>
      <c r="I70" s="26"/>
      <c r="J70" s="26">
        <f t="shared" ref="J70:L70" si="186">SUBTOTAL(9,J69)</f>
        <v>0</v>
      </c>
      <c r="K70" s="26">
        <f t="shared" si="186"/>
        <v>0</v>
      </c>
      <c r="L70" s="24" t="str">
        <f t="shared" si="186"/>
        <v>#REF!</v>
      </c>
      <c r="M70" s="26"/>
      <c r="N70" s="26"/>
      <c r="O70" s="26">
        <f t="shared" ref="O70:S70" si="187">SUBTOTAL(9,O69)</f>
        <v>22044285.22</v>
      </c>
      <c r="P70" s="26">
        <f t="shared" si="187"/>
        <v>22044285</v>
      </c>
      <c r="Q70" s="26">
        <f t="shared" si="187"/>
        <v>22044285</v>
      </c>
      <c r="R70" s="26">
        <f t="shared" si="187"/>
        <v>0</v>
      </c>
      <c r="S70" s="26">
        <f t="shared" si="187"/>
        <v>22044285</v>
      </c>
      <c r="T70" s="25"/>
      <c r="U70" s="25"/>
      <c r="V70" s="25"/>
      <c r="W70" s="25"/>
      <c r="X70" s="25"/>
      <c r="Y70" s="25"/>
      <c r="Z70" s="25"/>
    </row>
    <row r="71" ht="30.0" customHeight="1" outlineLevel="2">
      <c r="A71" s="27" t="s">
        <v>82</v>
      </c>
      <c r="B71" s="15" t="s">
        <v>27</v>
      </c>
      <c r="C71" s="15" t="s">
        <v>28</v>
      </c>
      <c r="D71" s="16">
        <v>8666337.35</v>
      </c>
      <c r="E71" s="17">
        <v>5.961481333E7</v>
      </c>
      <c r="F71" s="18">
        <v>0.8236413843821585</v>
      </c>
      <c r="G71" s="17" t="str">
        <f>VLOOKUP(A71,'[1]Hoja1'!$B$1:$F$126,3,0)</f>
        <v>#REF!</v>
      </c>
      <c r="H71" s="19" t="str">
        <f>VLOOKUP(A71,'[1]Hoja1'!$B$1:$F$126,2,0)</f>
        <v>#REF!</v>
      </c>
      <c r="I71" s="19">
        <v>1.0756772909090908E7</v>
      </c>
      <c r="J71" s="19">
        <v>8666337.35</v>
      </c>
      <c r="K71" s="19">
        <f t="shared" ref="K71:K73" si="188">+D71-P71</f>
        <v>8666337.35</v>
      </c>
      <c r="L71" s="17" t="str">
        <f>VLOOKUP(A71,'[1]Hoja1'!$B$1:$F$126,5,0)</f>
        <v>#REF!</v>
      </c>
      <c r="M71" s="19" t="str">
        <f t="shared" ref="M71:M73" si="189">VLOOKUP(A71,'[1]Hoja1'!$B$1:$F$126,4,0)</f>
        <v>#REF!</v>
      </c>
      <c r="N71" s="19">
        <v>0.0</v>
      </c>
      <c r="O71" s="19">
        <f t="shared" ref="O71:O73" si="190">+D71-J71</f>
        <v>0</v>
      </c>
      <c r="P71" s="19">
        <f t="shared" ref="P71:P73" si="191">+ROUND(O71,0)</f>
        <v>0</v>
      </c>
      <c r="Q71" s="19">
        <f t="shared" ref="Q71:Q73" si="192">+K71+P71</f>
        <v>8666337.35</v>
      </c>
      <c r="R71" s="19">
        <f t="shared" ref="R71:R73" si="193">+IF(D71-K71-P71&gt;1,D71-K71-P71,0)</f>
        <v>0</v>
      </c>
      <c r="S71" s="19">
        <f t="shared" ref="S71:S73" si="194">+P71</f>
        <v>0</v>
      </c>
      <c r="T71" s="20"/>
      <c r="U71" s="20"/>
      <c r="V71" s="20"/>
      <c r="W71" s="20"/>
      <c r="X71" s="20"/>
      <c r="Y71" s="20"/>
      <c r="Z71" s="20"/>
    </row>
    <row r="72" ht="30.0" customHeight="1" outlineLevel="2">
      <c r="A72" s="27" t="s">
        <v>82</v>
      </c>
      <c r="B72" s="15" t="s">
        <v>35</v>
      </c>
      <c r="C72" s="15" t="s">
        <v>36</v>
      </c>
      <c r="D72" s="16">
        <v>1855641.65</v>
      </c>
      <c r="E72" s="17">
        <v>1.276476167E7</v>
      </c>
      <c r="F72" s="18">
        <v>0.17635861561784147</v>
      </c>
      <c r="G72" s="17">
        <v>0.0</v>
      </c>
      <c r="H72" s="17">
        <v>0.0</v>
      </c>
      <c r="I72" s="19">
        <v>1.0756772909090908E7</v>
      </c>
      <c r="J72" s="19">
        <v>1855641.65</v>
      </c>
      <c r="K72" s="19">
        <f t="shared" si="188"/>
        <v>1855641.65</v>
      </c>
      <c r="L72" s="17">
        <v>0.0</v>
      </c>
      <c r="M72" s="19" t="str">
        <f t="shared" si="189"/>
        <v>#REF!</v>
      </c>
      <c r="N72" s="19">
        <v>0.0</v>
      </c>
      <c r="O72" s="19">
        <f t="shared" si="190"/>
        <v>0</v>
      </c>
      <c r="P72" s="19">
        <f t="shared" si="191"/>
        <v>0</v>
      </c>
      <c r="Q72" s="19">
        <f t="shared" si="192"/>
        <v>1855641.65</v>
      </c>
      <c r="R72" s="19">
        <f t="shared" si="193"/>
        <v>0</v>
      </c>
      <c r="S72" s="19">
        <f t="shared" si="194"/>
        <v>0</v>
      </c>
      <c r="T72" s="20"/>
      <c r="U72" s="20"/>
      <c r="V72" s="20"/>
      <c r="W72" s="20"/>
      <c r="X72" s="20"/>
      <c r="Y72" s="20"/>
      <c r="Z72" s="20"/>
    </row>
    <row r="73" ht="18.0" customHeight="1" outlineLevel="2">
      <c r="A73" s="27" t="s">
        <v>82</v>
      </c>
      <c r="B73" s="15" t="s">
        <v>49</v>
      </c>
      <c r="C73" s="15" t="s">
        <v>50</v>
      </c>
      <c r="D73" s="16">
        <v>0.0</v>
      </c>
      <c r="E73" s="17">
        <v>0.0</v>
      </c>
      <c r="F73" s="18">
        <v>0.0</v>
      </c>
      <c r="G73" s="17">
        <v>0.0</v>
      </c>
      <c r="H73" s="17">
        <v>0.0</v>
      </c>
      <c r="I73" s="19">
        <v>1.0756772909090908E7</v>
      </c>
      <c r="J73" s="19">
        <f>+F73*I73</f>
        <v>0</v>
      </c>
      <c r="K73" s="19">
        <f t="shared" si="188"/>
        <v>0</v>
      </c>
      <c r="L73" s="17">
        <v>0.0</v>
      </c>
      <c r="M73" s="19" t="str">
        <f t="shared" si="189"/>
        <v>#REF!</v>
      </c>
      <c r="N73" s="19">
        <v>0.0</v>
      </c>
      <c r="O73" s="19">
        <f t="shared" si="190"/>
        <v>0</v>
      </c>
      <c r="P73" s="19">
        <f t="shared" si="191"/>
        <v>0</v>
      </c>
      <c r="Q73" s="19">
        <f t="shared" si="192"/>
        <v>0</v>
      </c>
      <c r="R73" s="19">
        <f t="shared" si="193"/>
        <v>0</v>
      </c>
      <c r="S73" s="19">
        <f t="shared" si="194"/>
        <v>0</v>
      </c>
      <c r="T73" s="20"/>
      <c r="U73" s="20"/>
      <c r="V73" s="20"/>
      <c r="W73" s="20"/>
      <c r="X73" s="20"/>
      <c r="Y73" s="20"/>
      <c r="Z73" s="20"/>
    </row>
    <row r="74" ht="15.75" customHeight="1" outlineLevel="1">
      <c r="A74" s="21" t="s">
        <v>83</v>
      </c>
      <c r="B74" s="22"/>
      <c r="C74" s="22"/>
      <c r="D74" s="23">
        <f t="shared" ref="D74:E74" si="195">SUBTOTAL(9,D71:D73)</f>
        <v>10521979</v>
      </c>
      <c r="E74" s="24">
        <f t="shared" si="195"/>
        <v>72379575</v>
      </c>
      <c r="F74" s="25">
        <v>1.0</v>
      </c>
      <c r="G74" s="24" t="str">
        <f t="shared" ref="G74:H74" si="196">SUBTOTAL(9,G71:G73)</f>
        <v>#REF!</v>
      </c>
      <c r="H74" s="24" t="str">
        <f t="shared" si="196"/>
        <v>#REF!</v>
      </c>
      <c r="I74" s="26"/>
      <c r="J74" s="26">
        <f t="shared" ref="J74:L74" si="197">SUBTOTAL(9,J71:J73)</f>
        <v>10521979</v>
      </c>
      <c r="K74" s="26">
        <f t="shared" si="197"/>
        <v>10521979</v>
      </c>
      <c r="L74" s="24" t="str">
        <f t="shared" si="197"/>
        <v>#REF!</v>
      </c>
      <c r="M74" s="26"/>
      <c r="N74" s="26"/>
      <c r="O74" s="26">
        <f t="shared" ref="O74:S74" si="198">SUBTOTAL(9,O71:O73)</f>
        <v>0</v>
      </c>
      <c r="P74" s="26">
        <f t="shared" si="198"/>
        <v>0</v>
      </c>
      <c r="Q74" s="26">
        <f t="shared" si="198"/>
        <v>10521979</v>
      </c>
      <c r="R74" s="26">
        <f t="shared" si="198"/>
        <v>0</v>
      </c>
      <c r="S74" s="26">
        <f t="shared" si="198"/>
        <v>0</v>
      </c>
      <c r="T74" s="25"/>
      <c r="U74" s="25"/>
      <c r="V74" s="25"/>
      <c r="W74" s="25"/>
      <c r="X74" s="25"/>
      <c r="Y74" s="25"/>
      <c r="Z74" s="25"/>
    </row>
    <row r="75" ht="30.0" customHeight="1" outlineLevel="2">
      <c r="A75" s="27" t="s">
        <v>84</v>
      </c>
      <c r="B75" s="15" t="s">
        <v>27</v>
      </c>
      <c r="C75" s="15" t="s">
        <v>28</v>
      </c>
      <c r="D75" s="16">
        <v>1.750676162E7</v>
      </c>
      <c r="E75" s="17">
        <v>1313184.87</v>
      </c>
      <c r="F75" s="18">
        <v>0.5351452345848658</v>
      </c>
      <c r="G75" s="17" t="str">
        <f>VLOOKUP(A75,'[1]Hoja1'!$B$1:$F$126,3,0)</f>
        <v>#REF!</v>
      </c>
      <c r="H75" s="19" t="str">
        <f>VLOOKUP(A75,'[1]Hoja1'!$B$1:$F$126,2,0)</f>
        <v>#REF!</v>
      </c>
      <c r="I75" s="19">
        <v>2106115.8181818184</v>
      </c>
      <c r="J75" s="19">
        <f t="shared" ref="J75:J77" si="199">+F75*I75</f>
        <v>1127077.844</v>
      </c>
      <c r="K75" s="19">
        <f t="shared" ref="K75:K77" si="200">+D75-P75</f>
        <v>1127077.62</v>
      </c>
      <c r="L75" s="17" t="str">
        <f>VLOOKUP(A75,'[1]Hoja1'!$B$1:$F$126,5,0)</f>
        <v>#REF!</v>
      </c>
      <c r="M75" s="19" t="str">
        <f t="shared" ref="M75:M77" si="201">VLOOKUP(A75,'[1]Hoja1'!$B$1:$F$126,4,0)</f>
        <v>#REF!</v>
      </c>
      <c r="N75" s="19">
        <v>3.717494563636363E7</v>
      </c>
      <c r="O75" s="19">
        <f>+D75-J75</f>
        <v>16379683.78</v>
      </c>
      <c r="P75" s="19">
        <f t="shared" ref="P75:P77" si="202">+ROUND(O75,0)</f>
        <v>16379684</v>
      </c>
      <c r="Q75" s="19">
        <f t="shared" ref="Q75:Q77" si="203">+K75+P75</f>
        <v>17506761.62</v>
      </c>
      <c r="R75" s="19">
        <f t="shared" ref="R75:R77" si="204">+IF(D75-K75-P75&gt;1,D75-K75-P75,0)</f>
        <v>0</v>
      </c>
      <c r="S75" s="19">
        <f t="shared" ref="S75:S77" si="205">+P75</f>
        <v>16379684</v>
      </c>
      <c r="T75" s="20"/>
      <c r="U75" s="20"/>
      <c r="V75" s="20"/>
      <c r="W75" s="20"/>
      <c r="X75" s="20"/>
      <c r="Y75" s="20"/>
      <c r="Z75" s="20"/>
    </row>
    <row r="76" ht="30.0" customHeight="1" outlineLevel="2">
      <c r="A76" s="27" t="s">
        <v>84</v>
      </c>
      <c r="B76" s="15" t="s">
        <v>35</v>
      </c>
      <c r="C76" s="15" t="s">
        <v>36</v>
      </c>
      <c r="D76" s="16">
        <v>2729.25</v>
      </c>
      <c r="E76" s="17">
        <v>204.72</v>
      </c>
      <c r="F76" s="18">
        <v>8.342748722997379E-5</v>
      </c>
      <c r="G76" s="17">
        <v>0.0</v>
      </c>
      <c r="H76" s="17">
        <v>0.0</v>
      </c>
      <c r="I76" s="19">
        <v>2106115.8181818184</v>
      </c>
      <c r="J76" s="19">
        <f t="shared" si="199"/>
        <v>175.7079505</v>
      </c>
      <c r="K76" s="19">
        <f t="shared" si="200"/>
        <v>2729.25</v>
      </c>
      <c r="L76" s="17">
        <v>0.0</v>
      </c>
      <c r="M76" s="19" t="str">
        <f t="shared" si="201"/>
        <v>#REF!</v>
      </c>
      <c r="N76" s="19">
        <v>3.717494563636363E7</v>
      </c>
      <c r="O76" s="28">
        <v>0.0</v>
      </c>
      <c r="P76" s="19">
        <f t="shared" si="202"/>
        <v>0</v>
      </c>
      <c r="Q76" s="19">
        <f t="shared" si="203"/>
        <v>2729.25</v>
      </c>
      <c r="R76" s="19">
        <f t="shared" si="204"/>
        <v>0</v>
      </c>
      <c r="S76" s="19">
        <f t="shared" si="205"/>
        <v>0</v>
      </c>
      <c r="T76" s="20"/>
      <c r="U76" s="20"/>
      <c r="V76" s="20"/>
      <c r="W76" s="20"/>
      <c r="X76" s="20"/>
      <c r="Y76" s="20"/>
      <c r="Z76" s="20"/>
    </row>
    <row r="77" ht="30.0" customHeight="1" outlineLevel="2">
      <c r="A77" s="27" t="s">
        <v>84</v>
      </c>
      <c r="B77" s="15" t="s">
        <v>51</v>
      </c>
      <c r="C77" s="15" t="s">
        <v>52</v>
      </c>
      <c r="D77" s="16">
        <v>1.520454728E7</v>
      </c>
      <c r="E77" s="17">
        <v>1140495.41</v>
      </c>
      <c r="F77" s="18">
        <v>0.4647713379279042</v>
      </c>
      <c r="G77" s="17">
        <v>0.0</v>
      </c>
      <c r="H77" s="17">
        <v>0.0</v>
      </c>
      <c r="I77" s="19">
        <v>2106115.8181818184</v>
      </c>
      <c r="J77" s="19">
        <f t="shared" si="199"/>
        <v>978862.2666</v>
      </c>
      <c r="K77" s="19">
        <f t="shared" si="200"/>
        <v>976308.28</v>
      </c>
      <c r="L77" s="17">
        <v>0.0</v>
      </c>
      <c r="M77" s="19" t="str">
        <f t="shared" si="201"/>
        <v>#REF!</v>
      </c>
      <c r="N77" s="19">
        <v>3.717494563636363E7</v>
      </c>
      <c r="O77" s="19">
        <v>1.4228238555401986E7</v>
      </c>
      <c r="P77" s="19">
        <f t="shared" si="202"/>
        <v>14228239</v>
      </c>
      <c r="Q77" s="19">
        <f t="shared" si="203"/>
        <v>15204547.28</v>
      </c>
      <c r="R77" s="19">
        <f t="shared" si="204"/>
        <v>0</v>
      </c>
      <c r="S77" s="19">
        <f t="shared" si="205"/>
        <v>14228239</v>
      </c>
      <c r="T77" s="20"/>
      <c r="U77" s="20"/>
      <c r="V77" s="20"/>
      <c r="W77" s="20"/>
      <c r="X77" s="20"/>
      <c r="Y77" s="20"/>
      <c r="Z77" s="20"/>
    </row>
    <row r="78" ht="15.75" customHeight="1" outlineLevel="1">
      <c r="A78" s="21" t="s">
        <v>85</v>
      </c>
      <c r="B78" s="22"/>
      <c r="C78" s="22"/>
      <c r="D78" s="23">
        <f t="shared" ref="D78:E78" si="206">SUBTOTAL(9,D75:D77)</f>
        <v>32714038.15</v>
      </c>
      <c r="E78" s="24">
        <f t="shared" si="206"/>
        <v>2453885</v>
      </c>
      <c r="F78" s="25">
        <v>1.0</v>
      </c>
      <c r="G78" s="24" t="str">
        <f t="shared" ref="G78:H78" si="207">SUBTOTAL(9,G75:G77)</f>
        <v>#REF!</v>
      </c>
      <c r="H78" s="24" t="str">
        <f t="shared" si="207"/>
        <v>#REF!</v>
      </c>
      <c r="I78" s="26"/>
      <c r="J78" s="26">
        <f t="shared" ref="J78:L78" si="208">SUBTOTAL(9,J75:J77)</f>
        <v>2106115.818</v>
      </c>
      <c r="K78" s="26">
        <f t="shared" si="208"/>
        <v>2106115.15</v>
      </c>
      <c r="L78" s="24" t="str">
        <f t="shared" si="208"/>
        <v>#REF!</v>
      </c>
      <c r="M78" s="26"/>
      <c r="N78" s="26"/>
      <c r="O78" s="26">
        <f t="shared" ref="O78:S78" si="209">SUBTOTAL(9,O75:O77)</f>
        <v>30607922.33</v>
      </c>
      <c r="P78" s="26">
        <f t="shared" si="209"/>
        <v>30607923</v>
      </c>
      <c r="Q78" s="26">
        <f t="shared" si="209"/>
        <v>32714038.15</v>
      </c>
      <c r="R78" s="26">
        <f t="shared" si="209"/>
        <v>0</v>
      </c>
      <c r="S78" s="26">
        <f t="shared" si="209"/>
        <v>30607923</v>
      </c>
      <c r="T78" s="25"/>
      <c r="U78" s="25"/>
      <c r="V78" s="25"/>
      <c r="W78" s="25"/>
      <c r="X78" s="25"/>
      <c r="Y78" s="25"/>
      <c r="Z78" s="25"/>
    </row>
    <row r="79" ht="30.0" customHeight="1" outlineLevel="2">
      <c r="A79" s="27" t="s">
        <v>86</v>
      </c>
      <c r="B79" s="15" t="s">
        <v>27</v>
      </c>
      <c r="C79" s="15" t="s">
        <v>28</v>
      </c>
      <c r="D79" s="16">
        <v>5.05036215E7</v>
      </c>
      <c r="E79" s="17">
        <v>5309317.84</v>
      </c>
      <c r="F79" s="18">
        <v>0.9707685850519936</v>
      </c>
      <c r="G79" s="17" t="str">
        <f>VLOOKUP(A79,'[1]Hoja1'!$B$1:$F$126,3,0)</f>
        <v>#REF!</v>
      </c>
      <c r="H79" s="19" t="str">
        <f>VLOOKUP(A79,'[1]Hoja1'!$B$1:$F$126,2,0)</f>
        <v>#REF!</v>
      </c>
      <c r="I79" s="19">
        <v>2725648.0</v>
      </c>
      <c r="J79" s="19">
        <f t="shared" ref="J79:J80" si="210">+F79*I79</f>
        <v>2645973.452</v>
      </c>
      <c r="K79" s="19">
        <f t="shared" ref="K79:K80" si="211">+D79-P79</f>
        <v>2645973.5</v>
      </c>
      <c r="L79" s="17" t="str">
        <f>VLOOKUP(A79,'[1]Hoja1'!$B$1:$F$126,5,0)</f>
        <v>#REF!</v>
      </c>
      <c r="M79" s="19" t="str">
        <f t="shared" ref="M79:M80" si="212">VLOOKUP(A79,'[1]Hoja1'!$B$1:$F$126,4,0)</f>
        <v>#REF!</v>
      </c>
      <c r="N79" s="19">
        <v>5.604935854545455E7</v>
      </c>
      <c r="O79" s="19">
        <f t="shared" ref="O79:O80" si="213">+D79-J79</f>
        <v>47857648.05</v>
      </c>
      <c r="P79" s="19">
        <f t="shared" ref="P79:P80" si="214">+ROUND(O79,0)</f>
        <v>47857648</v>
      </c>
      <c r="Q79" s="19">
        <f t="shared" ref="Q79:Q80" si="215">+K79+P79</f>
        <v>50503621.5</v>
      </c>
      <c r="R79" s="19">
        <f t="shared" ref="R79:R80" si="216">+IF(D79-K79-P79&gt;1,D79-K79-P79,0)</f>
        <v>0</v>
      </c>
      <c r="S79" s="19">
        <f t="shared" ref="S79:S80" si="217">+P79</f>
        <v>47857648</v>
      </c>
      <c r="T79" s="20"/>
      <c r="U79" s="20"/>
      <c r="V79" s="20"/>
      <c r="W79" s="20"/>
      <c r="X79" s="20"/>
      <c r="Y79" s="20"/>
      <c r="Z79" s="20"/>
    </row>
    <row r="80" ht="30.0" customHeight="1" outlineLevel="2">
      <c r="A80" s="27" t="s">
        <v>86</v>
      </c>
      <c r="B80" s="15" t="s">
        <v>35</v>
      </c>
      <c r="C80" s="15" t="s">
        <v>36</v>
      </c>
      <c r="D80" s="16">
        <v>1520745.87</v>
      </c>
      <c r="E80" s="17">
        <v>159872.16</v>
      </c>
      <c r="F80" s="18">
        <v>0.02923141494800651</v>
      </c>
      <c r="G80" s="17">
        <v>0.0</v>
      </c>
      <c r="H80" s="17">
        <v>0.0</v>
      </c>
      <c r="I80" s="19">
        <v>2725648.0</v>
      </c>
      <c r="J80" s="19">
        <f t="shared" si="210"/>
        <v>79674.54769</v>
      </c>
      <c r="K80" s="19">
        <f t="shared" si="211"/>
        <v>79674.87</v>
      </c>
      <c r="L80" s="17">
        <v>0.0</v>
      </c>
      <c r="M80" s="19" t="str">
        <f t="shared" si="212"/>
        <v>#REF!</v>
      </c>
      <c r="N80" s="19">
        <v>5.604935854545455E7</v>
      </c>
      <c r="O80" s="19">
        <f t="shared" si="213"/>
        <v>1441071.322</v>
      </c>
      <c r="P80" s="19">
        <f t="shared" si="214"/>
        <v>1441071</v>
      </c>
      <c r="Q80" s="19">
        <f t="shared" si="215"/>
        <v>1520745.87</v>
      </c>
      <c r="R80" s="19">
        <f t="shared" si="216"/>
        <v>0</v>
      </c>
      <c r="S80" s="19">
        <f t="shared" si="217"/>
        <v>1441071</v>
      </c>
      <c r="T80" s="20"/>
      <c r="U80" s="20"/>
      <c r="V80" s="20"/>
      <c r="W80" s="20"/>
      <c r="X80" s="20"/>
      <c r="Y80" s="20"/>
      <c r="Z80" s="20"/>
    </row>
    <row r="81" ht="15.75" customHeight="1" outlineLevel="1">
      <c r="A81" s="21" t="s">
        <v>87</v>
      </c>
      <c r="B81" s="22"/>
      <c r="C81" s="22"/>
      <c r="D81" s="23">
        <f t="shared" ref="D81:E81" si="218">SUBTOTAL(9,D79:D80)</f>
        <v>52024367.37</v>
      </c>
      <c r="E81" s="24">
        <f t="shared" si="218"/>
        <v>5469190</v>
      </c>
      <c r="F81" s="25">
        <v>1.0</v>
      </c>
      <c r="G81" s="24" t="str">
        <f t="shared" ref="G81:H81" si="219">SUBTOTAL(9,G79:G80)</f>
        <v>#REF!</v>
      </c>
      <c r="H81" s="24" t="str">
        <f t="shared" si="219"/>
        <v>#REF!</v>
      </c>
      <c r="I81" s="26"/>
      <c r="J81" s="26">
        <f t="shared" ref="J81:L81" si="220">SUBTOTAL(9,J79:J80)</f>
        <v>2725648</v>
      </c>
      <c r="K81" s="26">
        <f t="shared" si="220"/>
        <v>2725648.37</v>
      </c>
      <c r="L81" s="24" t="str">
        <f t="shared" si="220"/>
        <v>#REF!</v>
      </c>
      <c r="M81" s="26"/>
      <c r="N81" s="26"/>
      <c r="O81" s="26">
        <f t="shared" ref="O81:S81" si="221">SUBTOTAL(9,O79:O80)</f>
        <v>49298719.37</v>
      </c>
      <c r="P81" s="26">
        <f t="shared" si="221"/>
        <v>49298719</v>
      </c>
      <c r="Q81" s="26">
        <f t="shared" si="221"/>
        <v>52024367.37</v>
      </c>
      <c r="R81" s="26">
        <f t="shared" si="221"/>
        <v>0</v>
      </c>
      <c r="S81" s="26">
        <f t="shared" si="221"/>
        <v>49298719</v>
      </c>
      <c r="T81" s="25"/>
      <c r="U81" s="25"/>
      <c r="V81" s="25"/>
      <c r="W81" s="25"/>
      <c r="X81" s="25"/>
      <c r="Y81" s="25"/>
      <c r="Z81" s="25"/>
    </row>
    <row r="82" ht="30.0" customHeight="1" outlineLevel="2">
      <c r="A82" s="27" t="s">
        <v>88</v>
      </c>
      <c r="B82" s="15" t="s">
        <v>27</v>
      </c>
      <c r="C82" s="15" t="s">
        <v>28</v>
      </c>
      <c r="D82" s="16">
        <v>3.749226759E7</v>
      </c>
      <c r="E82" s="17">
        <v>2985893.6</v>
      </c>
      <c r="F82" s="18">
        <v>0.41687484694063115</v>
      </c>
      <c r="G82" s="17" t="str">
        <f>VLOOKUP(A82,'[1]Hoja1'!$B$1:$F$126,3,0)</f>
        <v>#REF!</v>
      </c>
      <c r="H82" s="19" t="str">
        <f>VLOOKUP(A82,'[1]Hoja1'!$B$1:$F$126,2,0)</f>
        <v>#REF!</v>
      </c>
      <c r="I82" s="19">
        <v>0.0</v>
      </c>
      <c r="J82" s="19">
        <f t="shared" ref="J82:J84" si="222">+F82*I82</f>
        <v>0</v>
      </c>
      <c r="K82" s="19">
        <v>0.0</v>
      </c>
      <c r="L82" s="17" t="str">
        <f>VLOOKUP(A82,'[1]Hoja1'!$B$1:$F$126,5,0)</f>
        <v>#REF!</v>
      </c>
      <c r="M82" s="19" t="str">
        <f t="shared" ref="M82:M84" si="223">VLOOKUP(A82,'[1]Hoja1'!$B$1:$F$126,4,0)</f>
        <v>#REF!</v>
      </c>
      <c r="N82" s="19">
        <v>8.99365069090909E7</v>
      </c>
      <c r="O82" s="19">
        <f t="shared" ref="O82:O84" si="224">+D82-J82</f>
        <v>37492267.59</v>
      </c>
      <c r="P82" s="19">
        <f t="shared" ref="P82:P84" si="225">+ROUND(O82,0)</f>
        <v>37492268</v>
      </c>
      <c r="Q82" s="19">
        <f t="shared" ref="Q82:Q84" si="226">+K82+P82</f>
        <v>37492268</v>
      </c>
      <c r="R82" s="19">
        <f t="shared" ref="R82:R84" si="227">+IF(D82-K82-P82&gt;1,D82-K82-P82,0)</f>
        <v>0</v>
      </c>
      <c r="S82" s="19">
        <f t="shared" ref="S82:S84" si="228">+P82</f>
        <v>37492268</v>
      </c>
      <c r="T82" s="20"/>
      <c r="U82" s="20"/>
      <c r="V82" s="20"/>
      <c r="W82" s="20"/>
      <c r="X82" s="20"/>
      <c r="Y82" s="20"/>
      <c r="Z82" s="20"/>
    </row>
    <row r="83" ht="30.0" customHeight="1" outlineLevel="2">
      <c r="A83" s="27" t="s">
        <v>88</v>
      </c>
      <c r="B83" s="15" t="s">
        <v>35</v>
      </c>
      <c r="C83" s="15" t="s">
        <v>36</v>
      </c>
      <c r="D83" s="16">
        <v>8710164.65</v>
      </c>
      <c r="E83" s="17">
        <v>693679.7</v>
      </c>
      <c r="F83" s="18">
        <v>0.09684793128556794</v>
      </c>
      <c r="G83" s="17">
        <v>0.0</v>
      </c>
      <c r="H83" s="17">
        <v>0.0</v>
      </c>
      <c r="I83" s="19">
        <v>0.0</v>
      </c>
      <c r="J83" s="19">
        <f t="shared" si="222"/>
        <v>0</v>
      </c>
      <c r="K83" s="19">
        <v>0.0</v>
      </c>
      <c r="L83" s="17">
        <v>0.0</v>
      </c>
      <c r="M83" s="19" t="str">
        <f t="shared" si="223"/>
        <v>#REF!</v>
      </c>
      <c r="N83" s="19">
        <v>8.99365069090909E7</v>
      </c>
      <c r="O83" s="19">
        <f t="shared" si="224"/>
        <v>8710164.65</v>
      </c>
      <c r="P83" s="19">
        <f t="shared" si="225"/>
        <v>8710165</v>
      </c>
      <c r="Q83" s="19">
        <f t="shared" si="226"/>
        <v>8710165</v>
      </c>
      <c r="R83" s="19">
        <f t="shared" si="227"/>
        <v>0</v>
      </c>
      <c r="S83" s="19">
        <f t="shared" si="228"/>
        <v>8710165</v>
      </c>
      <c r="T83" s="20"/>
      <c r="U83" s="20"/>
      <c r="V83" s="20"/>
      <c r="W83" s="20"/>
      <c r="X83" s="20"/>
      <c r="Y83" s="20"/>
      <c r="Z83" s="20"/>
    </row>
    <row r="84" ht="30.0" customHeight="1" outlineLevel="2">
      <c r="A84" s="27" t="s">
        <v>88</v>
      </c>
      <c r="B84" s="15" t="s">
        <v>37</v>
      </c>
      <c r="C84" s="15" t="s">
        <v>38</v>
      </c>
      <c r="D84" s="16">
        <v>4.373407476E7</v>
      </c>
      <c r="E84" s="17">
        <v>3482992.7</v>
      </c>
      <c r="F84" s="18">
        <v>0.4862772217738009</v>
      </c>
      <c r="G84" s="17">
        <v>0.0</v>
      </c>
      <c r="H84" s="17">
        <v>0.0</v>
      </c>
      <c r="I84" s="19">
        <v>0.0</v>
      </c>
      <c r="J84" s="19">
        <f t="shared" si="222"/>
        <v>0</v>
      </c>
      <c r="K84" s="19">
        <v>0.0</v>
      </c>
      <c r="L84" s="17">
        <v>0.0</v>
      </c>
      <c r="M84" s="19" t="str">
        <f t="shared" si="223"/>
        <v>#REF!</v>
      </c>
      <c r="N84" s="19">
        <v>8.99365069090909E7</v>
      </c>
      <c r="O84" s="19">
        <f t="shared" si="224"/>
        <v>43734074.76</v>
      </c>
      <c r="P84" s="19">
        <f t="shared" si="225"/>
        <v>43734075</v>
      </c>
      <c r="Q84" s="19">
        <f t="shared" si="226"/>
        <v>43734075</v>
      </c>
      <c r="R84" s="19">
        <f t="shared" si="227"/>
        <v>0</v>
      </c>
      <c r="S84" s="19">
        <f t="shared" si="228"/>
        <v>43734075</v>
      </c>
      <c r="T84" s="20"/>
      <c r="U84" s="20"/>
      <c r="V84" s="20"/>
      <c r="W84" s="20"/>
      <c r="X84" s="20"/>
      <c r="Y84" s="20"/>
      <c r="Z84" s="20"/>
    </row>
    <row r="85" ht="15.75" customHeight="1" outlineLevel="1">
      <c r="A85" s="21" t="s">
        <v>89</v>
      </c>
      <c r="B85" s="22"/>
      <c r="C85" s="22"/>
      <c r="D85" s="23">
        <f t="shared" ref="D85:E85" si="229">SUBTOTAL(9,D82:D84)</f>
        <v>89936507</v>
      </c>
      <c r="E85" s="24">
        <f t="shared" si="229"/>
        <v>7162566</v>
      </c>
      <c r="F85" s="25">
        <v>1.0</v>
      </c>
      <c r="G85" s="24" t="str">
        <f t="shared" ref="G85:H85" si="230">SUBTOTAL(9,G82:G84)</f>
        <v>#REF!</v>
      </c>
      <c r="H85" s="24" t="str">
        <f t="shared" si="230"/>
        <v>#REF!</v>
      </c>
      <c r="I85" s="26"/>
      <c r="J85" s="26">
        <f t="shared" ref="J85:L85" si="231">SUBTOTAL(9,J82:J84)</f>
        <v>0</v>
      </c>
      <c r="K85" s="26">
        <f t="shared" si="231"/>
        <v>0</v>
      </c>
      <c r="L85" s="24" t="str">
        <f t="shared" si="231"/>
        <v>#REF!</v>
      </c>
      <c r="M85" s="26"/>
      <c r="N85" s="26"/>
      <c r="O85" s="26">
        <f t="shared" ref="O85:S85" si="232">SUBTOTAL(9,O82:O84)</f>
        <v>89936507</v>
      </c>
      <c r="P85" s="26">
        <f t="shared" si="232"/>
        <v>89936508</v>
      </c>
      <c r="Q85" s="26">
        <f t="shared" si="232"/>
        <v>89936508</v>
      </c>
      <c r="R85" s="26">
        <f t="shared" si="232"/>
        <v>0</v>
      </c>
      <c r="S85" s="26">
        <f t="shared" si="232"/>
        <v>89936508</v>
      </c>
      <c r="T85" s="25"/>
      <c r="U85" s="25"/>
      <c r="V85" s="25"/>
      <c r="W85" s="25"/>
      <c r="X85" s="25"/>
      <c r="Y85" s="25"/>
      <c r="Z85" s="25"/>
    </row>
    <row r="86" ht="30.0" customHeight="1" outlineLevel="2">
      <c r="A86" s="27" t="s">
        <v>90</v>
      </c>
      <c r="B86" s="15" t="s">
        <v>27</v>
      </c>
      <c r="C86" s="15" t="s">
        <v>28</v>
      </c>
      <c r="D86" s="16">
        <v>1.275430378E7</v>
      </c>
      <c r="E86" s="17">
        <v>558962.56</v>
      </c>
      <c r="F86" s="18">
        <v>0.3486951794873477</v>
      </c>
      <c r="G86" s="17">
        <v>0.0</v>
      </c>
      <c r="H86" s="19" t="str">
        <f>VLOOKUP(A86,'[1]Hoja1'!$B$1:$F$126,2,0)</f>
        <v>#REF!</v>
      </c>
      <c r="I86" s="19">
        <v>0.0</v>
      </c>
      <c r="J86" s="19">
        <f t="shared" ref="J86:J88" si="233">+F86*I86</f>
        <v>0</v>
      </c>
      <c r="K86" s="19">
        <v>0.0</v>
      </c>
      <c r="L86" s="17" t="str">
        <f>VLOOKUP(A86,'[1]Hoja1'!$B$1:$F$126,5,0)</f>
        <v>#REF!</v>
      </c>
      <c r="M86" s="19" t="str">
        <f t="shared" ref="M86:M88" si="234">VLOOKUP(A86,'[1]Hoja1'!$B$1:$F$126,4,0)</f>
        <v>#REF!</v>
      </c>
      <c r="N86" s="19">
        <v>3.657722972727273E7</v>
      </c>
      <c r="O86" s="19">
        <f t="shared" ref="O86:O88" si="235">+D86-J86</f>
        <v>12754303.78</v>
      </c>
      <c r="P86" s="19">
        <f t="shared" ref="P86:P88" si="236">+ROUND(O86,0)</f>
        <v>12754304</v>
      </c>
      <c r="Q86" s="19">
        <f t="shared" ref="Q86:Q88" si="237">+K86+P86</f>
        <v>12754304</v>
      </c>
      <c r="R86" s="19">
        <f t="shared" ref="R86:R88" si="238">+IF(D86-K86-P86&gt;1,D86-K86-P86,0)</f>
        <v>0</v>
      </c>
      <c r="S86" s="19">
        <f t="shared" ref="S86:S88" si="239">+P86</f>
        <v>12754304</v>
      </c>
      <c r="T86" s="20"/>
      <c r="U86" s="20"/>
      <c r="V86" s="20"/>
      <c r="W86" s="20"/>
      <c r="X86" s="20"/>
      <c r="Y86" s="20"/>
      <c r="Z86" s="20"/>
    </row>
    <row r="87" ht="30.0" customHeight="1" outlineLevel="2">
      <c r="A87" s="27" t="s">
        <v>90</v>
      </c>
      <c r="B87" s="15" t="s">
        <v>35</v>
      </c>
      <c r="C87" s="15" t="s">
        <v>36</v>
      </c>
      <c r="D87" s="16">
        <v>3244480.27</v>
      </c>
      <c r="E87" s="17">
        <v>142190.67</v>
      </c>
      <c r="F87" s="18">
        <v>0.08870218630552396</v>
      </c>
      <c r="G87" s="17">
        <v>0.0</v>
      </c>
      <c r="H87" s="17">
        <v>0.0</v>
      </c>
      <c r="I87" s="19">
        <v>0.0</v>
      </c>
      <c r="J87" s="19">
        <f t="shared" si="233"/>
        <v>0</v>
      </c>
      <c r="K87" s="19">
        <v>0.0</v>
      </c>
      <c r="L87" s="17">
        <v>0.0</v>
      </c>
      <c r="M87" s="19" t="str">
        <f t="shared" si="234"/>
        <v>#REF!</v>
      </c>
      <c r="N87" s="19">
        <v>3.657722972727273E7</v>
      </c>
      <c r="O87" s="19">
        <f t="shared" si="235"/>
        <v>3244480.27</v>
      </c>
      <c r="P87" s="19">
        <f t="shared" si="236"/>
        <v>3244480</v>
      </c>
      <c r="Q87" s="19">
        <f t="shared" si="237"/>
        <v>3244480</v>
      </c>
      <c r="R87" s="19">
        <f t="shared" si="238"/>
        <v>0</v>
      </c>
      <c r="S87" s="19">
        <f t="shared" si="239"/>
        <v>3244480</v>
      </c>
      <c r="T87" s="20"/>
      <c r="U87" s="20"/>
      <c r="V87" s="20"/>
      <c r="W87" s="20"/>
      <c r="X87" s="20"/>
      <c r="Y87" s="20"/>
      <c r="Z87" s="20"/>
    </row>
    <row r="88" ht="30.0" customHeight="1" outlineLevel="2">
      <c r="A88" s="27" t="s">
        <v>90</v>
      </c>
      <c r="B88" s="15" t="s">
        <v>37</v>
      </c>
      <c r="C88" s="15" t="s">
        <v>38</v>
      </c>
      <c r="D88" s="16">
        <v>2.057844595E7</v>
      </c>
      <c r="E88" s="17">
        <v>901858.77</v>
      </c>
      <c r="F88" s="18">
        <v>0.5626026342071283</v>
      </c>
      <c r="G88" s="17">
        <v>0.0</v>
      </c>
      <c r="H88" s="17">
        <v>0.0</v>
      </c>
      <c r="I88" s="19">
        <v>0.0</v>
      </c>
      <c r="J88" s="19">
        <f t="shared" si="233"/>
        <v>0</v>
      </c>
      <c r="K88" s="19">
        <v>0.0</v>
      </c>
      <c r="L88" s="17">
        <v>0.0</v>
      </c>
      <c r="M88" s="19" t="str">
        <f t="shared" si="234"/>
        <v>#REF!</v>
      </c>
      <c r="N88" s="19">
        <v>3.657722972727273E7</v>
      </c>
      <c r="O88" s="19">
        <f t="shared" si="235"/>
        <v>20578445.95</v>
      </c>
      <c r="P88" s="19">
        <f t="shared" si="236"/>
        <v>20578446</v>
      </c>
      <c r="Q88" s="19">
        <f t="shared" si="237"/>
        <v>20578446</v>
      </c>
      <c r="R88" s="19">
        <f t="shared" si="238"/>
        <v>0</v>
      </c>
      <c r="S88" s="19">
        <f t="shared" si="239"/>
        <v>20578446</v>
      </c>
      <c r="T88" s="20"/>
      <c r="U88" s="20"/>
      <c r="V88" s="20"/>
      <c r="W88" s="20"/>
      <c r="X88" s="20"/>
      <c r="Y88" s="20"/>
      <c r="Z88" s="20"/>
    </row>
    <row r="89" ht="15.75" customHeight="1" outlineLevel="1">
      <c r="A89" s="21" t="s">
        <v>91</v>
      </c>
      <c r="B89" s="22"/>
      <c r="C89" s="22"/>
      <c r="D89" s="23">
        <f t="shared" ref="D89:E89" si="240">SUBTOTAL(9,D86:D88)</f>
        <v>36577230</v>
      </c>
      <c r="E89" s="24">
        <f t="shared" si="240"/>
        <v>1603012</v>
      </c>
      <c r="F89" s="25">
        <v>1.0</v>
      </c>
      <c r="G89" s="24">
        <f t="shared" ref="G89:H89" si="241">SUBTOTAL(9,G86:G88)</f>
        <v>0</v>
      </c>
      <c r="H89" s="24" t="str">
        <f t="shared" si="241"/>
        <v>#REF!</v>
      </c>
      <c r="I89" s="26"/>
      <c r="J89" s="26">
        <f t="shared" ref="J89:L89" si="242">SUBTOTAL(9,J86:J88)</f>
        <v>0</v>
      </c>
      <c r="K89" s="26">
        <f t="shared" si="242"/>
        <v>0</v>
      </c>
      <c r="L89" s="24" t="str">
        <f t="shared" si="242"/>
        <v>#REF!</v>
      </c>
      <c r="M89" s="26"/>
      <c r="N89" s="26"/>
      <c r="O89" s="26">
        <f t="shared" ref="O89:S89" si="243">SUBTOTAL(9,O86:O88)</f>
        <v>36577230</v>
      </c>
      <c r="P89" s="26">
        <f t="shared" si="243"/>
        <v>36577230</v>
      </c>
      <c r="Q89" s="26">
        <f t="shared" si="243"/>
        <v>36577230</v>
      </c>
      <c r="R89" s="26">
        <f t="shared" si="243"/>
        <v>0</v>
      </c>
      <c r="S89" s="26">
        <f t="shared" si="243"/>
        <v>36577230</v>
      </c>
      <c r="T89" s="25"/>
      <c r="U89" s="25"/>
      <c r="V89" s="25"/>
      <c r="W89" s="25"/>
      <c r="X89" s="25"/>
      <c r="Y89" s="25"/>
      <c r="Z89" s="25"/>
    </row>
    <row r="90" ht="30.0" customHeight="1" outlineLevel="2">
      <c r="A90" s="27" t="s">
        <v>92</v>
      </c>
      <c r="B90" s="15" t="s">
        <v>27</v>
      </c>
      <c r="C90" s="15" t="s">
        <v>28</v>
      </c>
      <c r="D90" s="16">
        <v>1.962068496E7</v>
      </c>
      <c r="E90" s="17">
        <v>904512.26</v>
      </c>
      <c r="F90" s="18">
        <v>0.739960570001673</v>
      </c>
      <c r="G90" s="17">
        <v>0.0</v>
      </c>
      <c r="H90" s="19" t="str">
        <f>VLOOKUP(A90,'[1]Hoja1'!$B$1:$F$126,2,0)</f>
        <v>#REF!</v>
      </c>
      <c r="I90" s="19">
        <v>0.0</v>
      </c>
      <c r="J90" s="19">
        <f t="shared" ref="J90:J92" si="244">+F90*I90</f>
        <v>0</v>
      </c>
      <c r="K90" s="19">
        <v>0.0</v>
      </c>
      <c r="L90" s="17" t="str">
        <f>VLOOKUP(A90,'[1]Hoja1'!$B$1:$F$126,5,0)</f>
        <v>#REF!</v>
      </c>
      <c r="M90" s="19" t="str">
        <f t="shared" ref="M90:M92" si="245">VLOOKUP(A90,'[1]Hoja1'!$B$1:$F$126,4,0)</f>
        <v>#REF!</v>
      </c>
      <c r="N90" s="19">
        <v>2.6515851545454547E7</v>
      </c>
      <c r="O90" s="19">
        <f t="shared" ref="O90:O92" si="246">+D90-J90</f>
        <v>19620684.96</v>
      </c>
      <c r="P90" s="19">
        <f t="shared" ref="P90:P92" si="247">+ROUND(O90,0)</f>
        <v>19620685</v>
      </c>
      <c r="Q90" s="19">
        <f t="shared" ref="Q90:Q92" si="248">+K90+P90</f>
        <v>19620685</v>
      </c>
      <c r="R90" s="19">
        <f t="shared" ref="R90:R92" si="249">+IF(D90-K90-P90&gt;1,D90-K90-P90,0)</f>
        <v>0</v>
      </c>
      <c r="S90" s="19">
        <f t="shared" ref="S90:S92" si="250">+P90</f>
        <v>19620685</v>
      </c>
      <c r="T90" s="20"/>
      <c r="U90" s="20"/>
      <c r="V90" s="20"/>
      <c r="W90" s="20"/>
      <c r="X90" s="20"/>
      <c r="Y90" s="20"/>
      <c r="Z90" s="20"/>
    </row>
    <row r="91" ht="30.0" customHeight="1" outlineLevel="2">
      <c r="A91" s="27" t="s">
        <v>92</v>
      </c>
      <c r="B91" s="15" t="s">
        <v>35</v>
      </c>
      <c r="C91" s="15" t="s">
        <v>36</v>
      </c>
      <c r="D91" s="16">
        <v>3593700.22</v>
      </c>
      <c r="E91" s="17">
        <v>165669.34</v>
      </c>
      <c r="F91" s="18">
        <v>0.13553025639153515</v>
      </c>
      <c r="G91" s="17">
        <v>0.0</v>
      </c>
      <c r="H91" s="17">
        <v>0.0</v>
      </c>
      <c r="I91" s="19">
        <v>0.0</v>
      </c>
      <c r="J91" s="19">
        <f t="shared" si="244"/>
        <v>0</v>
      </c>
      <c r="K91" s="19">
        <v>0.0</v>
      </c>
      <c r="L91" s="17">
        <v>0.0</v>
      </c>
      <c r="M91" s="19" t="str">
        <f t="shared" si="245"/>
        <v>#REF!</v>
      </c>
      <c r="N91" s="19">
        <v>2.6515851545454547E7</v>
      </c>
      <c r="O91" s="19">
        <f t="shared" si="246"/>
        <v>3593700.22</v>
      </c>
      <c r="P91" s="19">
        <f t="shared" si="247"/>
        <v>3593700</v>
      </c>
      <c r="Q91" s="19">
        <f t="shared" si="248"/>
        <v>3593700</v>
      </c>
      <c r="R91" s="19">
        <f t="shared" si="249"/>
        <v>0</v>
      </c>
      <c r="S91" s="19">
        <f t="shared" si="250"/>
        <v>3593700</v>
      </c>
      <c r="T91" s="20"/>
      <c r="U91" s="20"/>
      <c r="V91" s="20"/>
      <c r="W91" s="20"/>
      <c r="X91" s="20"/>
      <c r="Y91" s="20"/>
      <c r="Z91" s="20"/>
    </row>
    <row r="92" ht="30.0" customHeight="1" outlineLevel="2">
      <c r="A92" s="27" t="s">
        <v>92</v>
      </c>
      <c r="B92" s="15" t="s">
        <v>51</v>
      </c>
      <c r="C92" s="15" t="s">
        <v>52</v>
      </c>
      <c r="D92" s="16">
        <v>3301466.82</v>
      </c>
      <c r="E92" s="17">
        <v>152197.4</v>
      </c>
      <c r="F92" s="18">
        <v>0.12450917360679188</v>
      </c>
      <c r="G92" s="17">
        <v>0.0</v>
      </c>
      <c r="H92" s="17">
        <v>0.0</v>
      </c>
      <c r="I92" s="19">
        <v>0.0</v>
      </c>
      <c r="J92" s="19">
        <f t="shared" si="244"/>
        <v>0</v>
      </c>
      <c r="K92" s="19">
        <v>0.0</v>
      </c>
      <c r="L92" s="17">
        <v>0.0</v>
      </c>
      <c r="M92" s="19" t="str">
        <f t="shared" si="245"/>
        <v>#REF!</v>
      </c>
      <c r="N92" s="19">
        <v>2.6515851545454547E7</v>
      </c>
      <c r="O92" s="19">
        <f t="shared" si="246"/>
        <v>3301466.82</v>
      </c>
      <c r="P92" s="19">
        <f t="shared" si="247"/>
        <v>3301467</v>
      </c>
      <c r="Q92" s="19">
        <f t="shared" si="248"/>
        <v>3301467</v>
      </c>
      <c r="R92" s="19">
        <f t="shared" si="249"/>
        <v>0</v>
      </c>
      <c r="S92" s="19">
        <f t="shared" si="250"/>
        <v>3301467</v>
      </c>
      <c r="T92" s="20"/>
      <c r="U92" s="20"/>
      <c r="V92" s="20"/>
      <c r="W92" s="20"/>
      <c r="X92" s="20"/>
      <c r="Y92" s="20"/>
      <c r="Z92" s="20"/>
    </row>
    <row r="93" ht="15.75" customHeight="1" outlineLevel="1">
      <c r="A93" s="21" t="s">
        <v>93</v>
      </c>
      <c r="B93" s="22"/>
      <c r="C93" s="22"/>
      <c r="D93" s="23">
        <f t="shared" ref="D93:E93" si="251">SUBTOTAL(9,D90:D92)</f>
        <v>26515852</v>
      </c>
      <c r="E93" s="24">
        <f t="shared" si="251"/>
        <v>1222379</v>
      </c>
      <c r="F93" s="25">
        <v>1.0</v>
      </c>
      <c r="G93" s="24">
        <f t="shared" ref="G93:H93" si="252">SUBTOTAL(9,G90:G92)</f>
        <v>0</v>
      </c>
      <c r="H93" s="24" t="str">
        <f t="shared" si="252"/>
        <v>#REF!</v>
      </c>
      <c r="I93" s="26"/>
      <c r="J93" s="26">
        <f t="shared" ref="J93:L93" si="253">SUBTOTAL(9,J90:J92)</f>
        <v>0</v>
      </c>
      <c r="K93" s="26">
        <f t="shared" si="253"/>
        <v>0</v>
      </c>
      <c r="L93" s="24" t="str">
        <f t="shared" si="253"/>
        <v>#REF!</v>
      </c>
      <c r="M93" s="26"/>
      <c r="N93" s="26"/>
      <c r="O93" s="26">
        <f t="shared" ref="O93:S93" si="254">SUBTOTAL(9,O90:O92)</f>
        <v>26515852</v>
      </c>
      <c r="P93" s="26">
        <f t="shared" si="254"/>
        <v>26515852</v>
      </c>
      <c r="Q93" s="26">
        <f t="shared" si="254"/>
        <v>26515852</v>
      </c>
      <c r="R93" s="26">
        <f t="shared" si="254"/>
        <v>0</v>
      </c>
      <c r="S93" s="26">
        <f t="shared" si="254"/>
        <v>26515852</v>
      </c>
      <c r="T93" s="25"/>
      <c r="U93" s="25"/>
      <c r="V93" s="25"/>
      <c r="W93" s="25"/>
      <c r="X93" s="25"/>
      <c r="Y93" s="25"/>
      <c r="Z93" s="25"/>
    </row>
    <row r="94" ht="30.0" customHeight="1" outlineLevel="2">
      <c r="A94" s="27" t="s">
        <v>94</v>
      </c>
      <c r="B94" s="15" t="s">
        <v>35</v>
      </c>
      <c r="C94" s="15" t="s">
        <v>36</v>
      </c>
      <c r="D94" s="16">
        <v>1.577039317E7</v>
      </c>
      <c r="E94" s="17">
        <v>1451183.61</v>
      </c>
      <c r="F94" s="18">
        <v>0.19695161341847103</v>
      </c>
      <c r="G94" s="17">
        <v>0.0</v>
      </c>
      <c r="H94" s="19" t="str">
        <f>VLOOKUP(A94,'[1]Hoja1'!$B$1:$F$126,2,0)</f>
        <v>#REF!</v>
      </c>
      <c r="I94" s="19">
        <v>0.0</v>
      </c>
      <c r="J94" s="19">
        <f t="shared" ref="J94:J97" si="255">+F94*I94</f>
        <v>0</v>
      </c>
      <c r="K94" s="19">
        <v>0.0</v>
      </c>
      <c r="L94" s="17" t="str">
        <f>VLOOKUP(A94,'[1]Hoja1'!$B$1:$F$126,5,0)</f>
        <v>#REF!</v>
      </c>
      <c r="M94" s="19" t="str">
        <f t="shared" ref="M94:M97" si="256">VLOOKUP(A94,'[1]Hoja1'!$B$1:$F$126,4,0)</f>
        <v>#REF!</v>
      </c>
      <c r="N94" s="19">
        <v>1.5937911972727272E8</v>
      </c>
      <c r="O94" s="19">
        <f t="shared" ref="O94:O97" si="257">+D94-J94</f>
        <v>15770393.17</v>
      </c>
      <c r="P94" s="19">
        <f t="shared" ref="P94:P97" si="258">+ROUND(O94,0)</f>
        <v>15770393</v>
      </c>
      <c r="Q94" s="19">
        <f t="shared" ref="Q94:Q97" si="259">+K94+P94</f>
        <v>15770393</v>
      </c>
      <c r="R94" s="19">
        <f t="shared" ref="R94:R97" si="260">+IF(D94-K94-P94&gt;1,D94-K94-P94,0)</f>
        <v>0</v>
      </c>
      <c r="S94" s="19">
        <f t="shared" ref="S94:S97" si="261">+P94</f>
        <v>15770393</v>
      </c>
      <c r="T94" s="20"/>
      <c r="U94" s="20"/>
      <c r="V94" s="20"/>
      <c r="W94" s="20"/>
      <c r="X94" s="20"/>
      <c r="Y94" s="20"/>
      <c r="Z94" s="20"/>
    </row>
    <row r="95" ht="30.0" customHeight="1" outlineLevel="2">
      <c r="A95" s="27" t="s">
        <v>94</v>
      </c>
      <c r="B95" s="15" t="s">
        <v>95</v>
      </c>
      <c r="C95" s="15" t="s">
        <v>96</v>
      </c>
      <c r="D95" s="16">
        <v>0.0</v>
      </c>
      <c r="E95" s="17">
        <v>0.0</v>
      </c>
      <c r="F95" s="18">
        <v>0.0</v>
      </c>
      <c r="G95" s="17">
        <v>0.0</v>
      </c>
      <c r="H95" s="17">
        <v>0.0</v>
      </c>
      <c r="I95" s="19">
        <v>0.0</v>
      </c>
      <c r="J95" s="19">
        <f t="shared" si="255"/>
        <v>0</v>
      </c>
      <c r="K95" s="19">
        <v>0.0</v>
      </c>
      <c r="L95" s="17">
        <v>0.0</v>
      </c>
      <c r="M95" s="19" t="str">
        <f t="shared" si="256"/>
        <v>#REF!</v>
      </c>
      <c r="N95" s="19">
        <v>1.5937911972727272E8</v>
      </c>
      <c r="O95" s="19">
        <f t="shared" si="257"/>
        <v>0</v>
      </c>
      <c r="P95" s="19">
        <f t="shared" si="258"/>
        <v>0</v>
      </c>
      <c r="Q95" s="19">
        <f t="shared" si="259"/>
        <v>0</v>
      </c>
      <c r="R95" s="19">
        <f t="shared" si="260"/>
        <v>0</v>
      </c>
      <c r="S95" s="19">
        <f t="shared" si="261"/>
        <v>0</v>
      </c>
      <c r="T95" s="20"/>
      <c r="U95" s="20"/>
      <c r="V95" s="20"/>
      <c r="W95" s="20"/>
      <c r="X95" s="20"/>
      <c r="Y95" s="20"/>
      <c r="Z95" s="20"/>
    </row>
    <row r="96" ht="15.75" customHeight="1" outlineLevel="2">
      <c r="A96" s="27" t="s">
        <v>94</v>
      </c>
      <c r="B96" s="15" t="s">
        <v>65</v>
      </c>
      <c r="C96" s="15" t="s">
        <v>66</v>
      </c>
      <c r="D96" s="16">
        <v>5418705.76</v>
      </c>
      <c r="E96" s="17">
        <v>498626.56</v>
      </c>
      <c r="F96" s="18">
        <v>0.06767255772051003</v>
      </c>
      <c r="G96" s="17">
        <v>0.0</v>
      </c>
      <c r="H96" s="17">
        <v>0.0</v>
      </c>
      <c r="I96" s="19">
        <v>0.0</v>
      </c>
      <c r="J96" s="19">
        <f t="shared" si="255"/>
        <v>0</v>
      </c>
      <c r="K96" s="19">
        <v>0.0</v>
      </c>
      <c r="L96" s="17">
        <v>0.0</v>
      </c>
      <c r="M96" s="19" t="str">
        <f t="shared" si="256"/>
        <v>#REF!</v>
      </c>
      <c r="N96" s="19">
        <v>1.5937911972727272E8</v>
      </c>
      <c r="O96" s="19">
        <f t="shared" si="257"/>
        <v>5418705.76</v>
      </c>
      <c r="P96" s="19">
        <f t="shared" si="258"/>
        <v>5418706</v>
      </c>
      <c r="Q96" s="19">
        <f t="shared" si="259"/>
        <v>5418706</v>
      </c>
      <c r="R96" s="19">
        <f t="shared" si="260"/>
        <v>0</v>
      </c>
      <c r="S96" s="19">
        <f t="shared" si="261"/>
        <v>5418706</v>
      </c>
      <c r="T96" s="20"/>
      <c r="U96" s="20"/>
      <c r="V96" s="20"/>
      <c r="W96" s="20"/>
      <c r="X96" s="20"/>
      <c r="Y96" s="20"/>
      <c r="Z96" s="20"/>
    </row>
    <row r="97" ht="30.0" customHeight="1" outlineLevel="2">
      <c r="A97" s="27" t="s">
        <v>94</v>
      </c>
      <c r="B97" s="15" t="s">
        <v>37</v>
      </c>
      <c r="C97" s="15" t="s">
        <v>38</v>
      </c>
      <c r="D97" s="16">
        <v>5.888332544E7</v>
      </c>
      <c r="E97" s="17">
        <v>5418413.83</v>
      </c>
      <c r="F97" s="18">
        <v>0.7353758288610188</v>
      </c>
      <c r="G97" s="17">
        <v>0.0</v>
      </c>
      <c r="H97" s="17">
        <v>0.0</v>
      </c>
      <c r="I97" s="19">
        <v>0.0</v>
      </c>
      <c r="J97" s="19">
        <f t="shared" si="255"/>
        <v>0</v>
      </c>
      <c r="K97" s="19">
        <v>0.0</v>
      </c>
      <c r="L97" s="17">
        <v>0.0</v>
      </c>
      <c r="M97" s="19" t="str">
        <f t="shared" si="256"/>
        <v>#REF!</v>
      </c>
      <c r="N97" s="19">
        <v>1.5937911972727272E8</v>
      </c>
      <c r="O97" s="19">
        <f t="shared" si="257"/>
        <v>58883325.44</v>
      </c>
      <c r="P97" s="19">
        <f t="shared" si="258"/>
        <v>58883325</v>
      </c>
      <c r="Q97" s="19">
        <f t="shared" si="259"/>
        <v>58883325</v>
      </c>
      <c r="R97" s="19">
        <f t="shared" si="260"/>
        <v>0</v>
      </c>
      <c r="S97" s="19">
        <f t="shared" si="261"/>
        <v>58883325</v>
      </c>
      <c r="T97" s="20"/>
      <c r="U97" s="20"/>
      <c r="V97" s="20"/>
      <c r="W97" s="20"/>
      <c r="X97" s="20"/>
      <c r="Y97" s="20"/>
      <c r="Z97" s="20"/>
    </row>
    <row r="98" ht="15.75" customHeight="1" outlineLevel="1">
      <c r="A98" s="21" t="s">
        <v>97</v>
      </c>
      <c r="B98" s="22"/>
      <c r="C98" s="22"/>
      <c r="D98" s="23">
        <f t="shared" ref="D98:E98" si="262">SUBTOTAL(9,D94:D97)</f>
        <v>80072424.37</v>
      </c>
      <c r="E98" s="24">
        <f t="shared" si="262"/>
        <v>7368224</v>
      </c>
      <c r="F98" s="25">
        <v>0.9999999999999999</v>
      </c>
      <c r="G98" s="24">
        <f t="shared" ref="G98:H98" si="263">SUBTOTAL(9,G94:G97)</f>
        <v>0</v>
      </c>
      <c r="H98" s="24" t="str">
        <f t="shared" si="263"/>
        <v>#REF!</v>
      </c>
      <c r="I98" s="26"/>
      <c r="J98" s="26">
        <f t="shared" ref="J98:L98" si="264">SUBTOTAL(9,J94:J97)</f>
        <v>0</v>
      </c>
      <c r="K98" s="26">
        <f t="shared" si="264"/>
        <v>0</v>
      </c>
      <c r="L98" s="24" t="str">
        <f t="shared" si="264"/>
        <v>#REF!</v>
      </c>
      <c r="M98" s="26"/>
      <c r="N98" s="26"/>
      <c r="O98" s="26">
        <f t="shared" ref="O98:S98" si="265">SUBTOTAL(9,O94:O97)</f>
        <v>80072424.37</v>
      </c>
      <c r="P98" s="26">
        <f t="shared" si="265"/>
        <v>80072424</v>
      </c>
      <c r="Q98" s="26">
        <f t="shared" si="265"/>
        <v>80072424</v>
      </c>
      <c r="R98" s="26">
        <f t="shared" si="265"/>
        <v>0</v>
      </c>
      <c r="S98" s="26">
        <f t="shared" si="265"/>
        <v>80072424</v>
      </c>
      <c r="T98" s="25"/>
      <c r="U98" s="25"/>
      <c r="V98" s="25"/>
      <c r="W98" s="25"/>
      <c r="X98" s="25"/>
      <c r="Y98" s="25"/>
      <c r="Z98" s="25"/>
    </row>
    <row r="99" ht="30.0" customHeight="1" outlineLevel="2">
      <c r="A99" s="27" t="s">
        <v>98</v>
      </c>
      <c r="B99" s="15" t="s">
        <v>27</v>
      </c>
      <c r="C99" s="15" t="s">
        <v>28</v>
      </c>
      <c r="D99" s="16">
        <v>4.688393989E7</v>
      </c>
      <c r="E99" s="17">
        <v>1675079.0</v>
      </c>
      <c r="F99" s="18">
        <v>1.0</v>
      </c>
      <c r="G99" s="17">
        <v>0.0</v>
      </c>
      <c r="H99" s="19" t="str">
        <f>VLOOKUP(A99,'[1]Hoja1'!$B$1:$F$126,2,0)</f>
        <v>#REF!</v>
      </c>
      <c r="I99" s="19">
        <v>0.0</v>
      </c>
      <c r="J99" s="19">
        <f>+F99*I99</f>
        <v>0</v>
      </c>
      <c r="K99" s="19">
        <v>0.0</v>
      </c>
      <c r="L99" s="17" t="str">
        <f>VLOOKUP(A99,'[1]Hoja1'!$B$1:$F$126,5,0)</f>
        <v>#REF!</v>
      </c>
      <c r="M99" s="19" t="str">
        <f>VLOOKUP(A99,'[1]Hoja1'!$B$1:$F$126,4,0)</f>
        <v>#REF!</v>
      </c>
      <c r="N99" s="19">
        <v>6.566326254545455E7</v>
      </c>
      <c r="O99" s="19">
        <f>+D99-J99</f>
        <v>46883939.89</v>
      </c>
      <c r="P99" s="19">
        <f>+ROUND(O99,0)</f>
        <v>46883940</v>
      </c>
      <c r="Q99" s="19">
        <f>+K99+P99</f>
        <v>46883940</v>
      </c>
      <c r="R99" s="19">
        <f>+IF(D99-K99-P99&gt;1,D99-K99-P99,0)</f>
        <v>0</v>
      </c>
      <c r="S99" s="19">
        <f>+P99</f>
        <v>46883940</v>
      </c>
      <c r="T99" s="20"/>
      <c r="U99" s="20"/>
      <c r="V99" s="20"/>
      <c r="W99" s="20"/>
      <c r="X99" s="20"/>
      <c r="Y99" s="20"/>
      <c r="Z99" s="20"/>
    </row>
    <row r="100" ht="15.75" customHeight="1" outlineLevel="1">
      <c r="A100" s="21" t="s">
        <v>99</v>
      </c>
      <c r="B100" s="22"/>
      <c r="C100" s="22"/>
      <c r="D100" s="23">
        <f t="shared" ref="D100:E100" si="266">SUBTOTAL(9,D99)</f>
        <v>46883939.89</v>
      </c>
      <c r="E100" s="24">
        <f t="shared" si="266"/>
        <v>1675079</v>
      </c>
      <c r="F100" s="25">
        <v>1.0</v>
      </c>
      <c r="G100" s="24">
        <f t="shared" ref="G100:H100" si="267">SUBTOTAL(9,G99)</f>
        <v>0</v>
      </c>
      <c r="H100" s="26" t="str">
        <f t="shared" si="267"/>
        <v>#REF!</v>
      </c>
      <c r="I100" s="26"/>
      <c r="J100" s="26">
        <f t="shared" ref="J100:L100" si="268">SUBTOTAL(9,J99)</f>
        <v>0</v>
      </c>
      <c r="K100" s="26">
        <f t="shared" si="268"/>
        <v>0</v>
      </c>
      <c r="L100" s="24" t="str">
        <f t="shared" si="268"/>
        <v>#REF!</v>
      </c>
      <c r="M100" s="26"/>
      <c r="N100" s="26"/>
      <c r="O100" s="26">
        <f t="shared" ref="O100:S100" si="269">SUBTOTAL(9,O99)</f>
        <v>46883939.89</v>
      </c>
      <c r="P100" s="26">
        <f t="shared" si="269"/>
        <v>46883940</v>
      </c>
      <c r="Q100" s="26">
        <f t="shared" si="269"/>
        <v>46883940</v>
      </c>
      <c r="R100" s="26">
        <f t="shared" si="269"/>
        <v>0</v>
      </c>
      <c r="S100" s="26">
        <f t="shared" si="269"/>
        <v>46883940</v>
      </c>
      <c r="T100" s="25"/>
      <c r="U100" s="25"/>
      <c r="V100" s="25"/>
      <c r="W100" s="25"/>
      <c r="X100" s="25"/>
      <c r="Y100" s="25"/>
      <c r="Z100" s="25"/>
    </row>
    <row r="101" ht="30.0" customHeight="1" outlineLevel="2">
      <c r="A101" s="27" t="s">
        <v>100</v>
      </c>
      <c r="B101" s="15" t="s">
        <v>27</v>
      </c>
      <c r="C101" s="15" t="s">
        <v>28</v>
      </c>
      <c r="D101" s="16">
        <v>1.4797452853E8</v>
      </c>
      <c r="E101" s="17">
        <v>3.432945921E7</v>
      </c>
      <c r="F101" s="18">
        <v>0.9916645198460363</v>
      </c>
      <c r="G101" s="17" t="str">
        <f>VLOOKUP(A101,'[1]Hoja1'!$B$1:$F$126,3,0)</f>
        <v>#REF!</v>
      </c>
      <c r="H101" s="19" t="str">
        <f>VLOOKUP(A101,'[1]Hoja1'!$B$1:$F$126,2,0)</f>
        <v>#REF!</v>
      </c>
      <c r="I101" s="19">
        <v>3.050564509090909E7</v>
      </c>
      <c r="J101" s="19">
        <f t="shared" ref="J101:J102" si="270">+F101*I101</f>
        <v>30251365.89</v>
      </c>
      <c r="K101" s="19">
        <f t="shared" ref="K101:K102" si="271">+D101-P101</f>
        <v>30251365.53</v>
      </c>
      <c r="L101" s="17" t="str">
        <f>VLOOKUP(A101,'[1]Hoja1'!$B$1:$F$126,5,0)</f>
        <v>#REF!</v>
      </c>
      <c r="M101" s="19" t="str">
        <f t="shared" ref="M101:M102" si="272">VLOOKUP(A101,'[1]Hoja1'!$B$1:$F$126,4,0)</f>
        <v>#REF!</v>
      </c>
      <c r="N101" s="19">
        <v>1.1871268963636364E8</v>
      </c>
      <c r="O101" s="19">
        <f t="shared" ref="O101:O102" si="273">+D101-J101</f>
        <v>117723162.6</v>
      </c>
      <c r="P101" s="19">
        <f t="shared" ref="P101:P102" si="274">+ROUND(O101,0)</f>
        <v>117723163</v>
      </c>
      <c r="Q101" s="19">
        <f t="shared" ref="Q101:Q102" si="275">+K101+P101</f>
        <v>147974528.5</v>
      </c>
      <c r="R101" s="19">
        <f t="shared" ref="R101:R102" si="276">+IF(D101-K101-P101&gt;1,D101-K101-P101,0)</f>
        <v>0</v>
      </c>
      <c r="S101" s="19">
        <f t="shared" ref="S101:S102" si="277">+P101</f>
        <v>117723163</v>
      </c>
      <c r="T101" s="20"/>
      <c r="U101" s="20"/>
      <c r="V101" s="20"/>
      <c r="W101" s="20"/>
      <c r="X101" s="20"/>
      <c r="Y101" s="20"/>
      <c r="Z101" s="20"/>
    </row>
    <row r="102" ht="30.0" customHeight="1" outlineLevel="2">
      <c r="A102" s="27" t="s">
        <v>100</v>
      </c>
      <c r="B102" s="15" t="s">
        <v>35</v>
      </c>
      <c r="C102" s="15" t="s">
        <v>36</v>
      </c>
      <c r="D102" s="16">
        <v>1243806.47</v>
      </c>
      <c r="E102" s="17">
        <v>288557.79</v>
      </c>
      <c r="F102" s="18">
        <v>0.008335480153963654</v>
      </c>
      <c r="G102" s="17">
        <v>0.0</v>
      </c>
      <c r="H102" s="17">
        <v>0.0</v>
      </c>
      <c r="I102" s="19">
        <v>3.050564509090909E7</v>
      </c>
      <c r="J102" s="19">
        <f t="shared" si="270"/>
        <v>254279.1992</v>
      </c>
      <c r="K102" s="19">
        <f t="shared" si="271"/>
        <v>254279.47</v>
      </c>
      <c r="L102" s="17">
        <v>0.0</v>
      </c>
      <c r="M102" s="19" t="str">
        <f t="shared" si="272"/>
        <v>#REF!</v>
      </c>
      <c r="N102" s="19">
        <v>1.1871268963636364E8</v>
      </c>
      <c r="O102" s="19">
        <f t="shared" si="273"/>
        <v>989527.2708</v>
      </c>
      <c r="P102" s="19">
        <f t="shared" si="274"/>
        <v>989527</v>
      </c>
      <c r="Q102" s="19">
        <f t="shared" si="275"/>
        <v>1243806.47</v>
      </c>
      <c r="R102" s="19">
        <f t="shared" si="276"/>
        <v>0</v>
      </c>
      <c r="S102" s="19">
        <f t="shared" si="277"/>
        <v>989527</v>
      </c>
      <c r="T102" s="20"/>
      <c r="U102" s="20"/>
      <c r="V102" s="20"/>
      <c r="W102" s="20"/>
      <c r="X102" s="20"/>
      <c r="Y102" s="20"/>
      <c r="Z102" s="20"/>
    </row>
    <row r="103" ht="15.75" customHeight="1" outlineLevel="1">
      <c r="A103" s="21" t="s">
        <v>101</v>
      </c>
      <c r="B103" s="22"/>
      <c r="C103" s="22"/>
      <c r="D103" s="23">
        <f t="shared" ref="D103:E103" si="278">SUBTOTAL(9,D101:D102)</f>
        <v>149218335</v>
      </c>
      <c r="E103" s="24">
        <f t="shared" si="278"/>
        <v>34618017</v>
      </c>
      <c r="F103" s="25">
        <v>1.0</v>
      </c>
      <c r="G103" s="24" t="str">
        <f t="shared" ref="G103:H103" si="279">SUBTOTAL(9,G101:G102)</f>
        <v>#REF!</v>
      </c>
      <c r="H103" s="24" t="str">
        <f t="shared" si="279"/>
        <v>#REF!</v>
      </c>
      <c r="I103" s="26"/>
      <c r="J103" s="26">
        <f t="shared" ref="J103:L103" si="280">SUBTOTAL(9,J101:J102)</f>
        <v>30505645.09</v>
      </c>
      <c r="K103" s="26">
        <f t="shared" si="280"/>
        <v>30505645</v>
      </c>
      <c r="L103" s="24" t="str">
        <f t="shared" si="280"/>
        <v>#REF!</v>
      </c>
      <c r="M103" s="26"/>
      <c r="N103" s="26"/>
      <c r="O103" s="26">
        <f t="shared" ref="O103:S103" si="281">SUBTOTAL(9,O101:O102)</f>
        <v>118712689.9</v>
      </c>
      <c r="P103" s="26">
        <f t="shared" si="281"/>
        <v>118712690</v>
      </c>
      <c r="Q103" s="26">
        <f t="shared" si="281"/>
        <v>149218335</v>
      </c>
      <c r="R103" s="26">
        <f t="shared" si="281"/>
        <v>0</v>
      </c>
      <c r="S103" s="26">
        <f t="shared" si="281"/>
        <v>118712690</v>
      </c>
      <c r="T103" s="25"/>
      <c r="U103" s="25"/>
      <c r="V103" s="25"/>
      <c r="W103" s="25"/>
      <c r="X103" s="25"/>
      <c r="Y103" s="25"/>
      <c r="Z103" s="25"/>
    </row>
    <row r="104" ht="30.0" customHeight="1" outlineLevel="2">
      <c r="A104" s="27" t="s">
        <v>102</v>
      </c>
      <c r="B104" s="15" t="s">
        <v>27</v>
      </c>
      <c r="C104" s="15" t="s">
        <v>28</v>
      </c>
      <c r="D104" s="16">
        <v>1.244673788E7</v>
      </c>
      <c r="E104" s="17">
        <v>927390.33</v>
      </c>
      <c r="F104" s="18">
        <v>0.5680182463332571</v>
      </c>
      <c r="G104" s="17" t="str">
        <f>VLOOKUP(A104,'[1]Hoja1'!$B$1:$F$126,3,0)</f>
        <v>#REF!</v>
      </c>
      <c r="H104" s="19" t="str">
        <f>VLOOKUP(A104,'[1]Hoja1'!$B$1:$F$126,2,0)</f>
        <v>#REF!</v>
      </c>
      <c r="I104" s="19">
        <v>0.0</v>
      </c>
      <c r="J104" s="19">
        <f t="shared" ref="J104:J105" si="282">+F104*I104</f>
        <v>0</v>
      </c>
      <c r="K104" s="19">
        <v>0.0</v>
      </c>
      <c r="L104" s="17" t="str">
        <f>VLOOKUP(A104,'[1]Hoja1'!$B$1:$F$126,5,0)</f>
        <v>#REF!</v>
      </c>
      <c r="M104" s="19" t="str">
        <f t="shared" ref="M104:M105" si="283">VLOOKUP(A104,'[1]Hoja1'!$B$1:$F$126,4,0)</f>
        <v>#REF!</v>
      </c>
      <c r="N104" s="19">
        <v>2.2358920818181816E7</v>
      </c>
      <c r="O104" s="19">
        <f t="shared" ref="O104:O105" si="284">+D104-J104</f>
        <v>12446737.88</v>
      </c>
      <c r="P104" s="19">
        <f t="shared" ref="P104:P105" si="285">+ROUND(O104,0)</f>
        <v>12446738</v>
      </c>
      <c r="Q104" s="19">
        <f t="shared" ref="Q104:Q105" si="286">+K104+P104</f>
        <v>12446738</v>
      </c>
      <c r="R104" s="19">
        <f t="shared" ref="R104:R105" si="287">+IF(D104-K104-P104&gt;1,D104-K104-P104,0)</f>
        <v>0</v>
      </c>
      <c r="S104" s="19">
        <f t="shared" ref="S104:S105" si="288">+P104</f>
        <v>12446738</v>
      </c>
      <c r="T104" s="20"/>
      <c r="U104" s="20"/>
      <c r="V104" s="20"/>
      <c r="W104" s="20"/>
      <c r="X104" s="20"/>
      <c r="Y104" s="20"/>
      <c r="Z104" s="20"/>
    </row>
    <row r="105" ht="30.0" customHeight="1" outlineLevel="2">
      <c r="A105" s="27" t="s">
        <v>102</v>
      </c>
      <c r="B105" s="15" t="s">
        <v>35</v>
      </c>
      <c r="C105" s="15" t="s">
        <v>36</v>
      </c>
      <c r="D105" s="16">
        <v>9465829.12</v>
      </c>
      <c r="E105" s="17">
        <v>705286.67</v>
      </c>
      <c r="F105" s="18">
        <v>0.4319817536667429</v>
      </c>
      <c r="G105" s="17">
        <v>0.0</v>
      </c>
      <c r="H105" s="17">
        <v>0.0</v>
      </c>
      <c r="I105" s="19">
        <v>0.0</v>
      </c>
      <c r="J105" s="19">
        <f t="shared" si="282"/>
        <v>0</v>
      </c>
      <c r="K105" s="19">
        <v>0.0</v>
      </c>
      <c r="L105" s="17">
        <v>0.0</v>
      </c>
      <c r="M105" s="19" t="str">
        <f t="shared" si="283"/>
        <v>#REF!</v>
      </c>
      <c r="N105" s="19">
        <v>2.2358920818181816E7</v>
      </c>
      <c r="O105" s="19">
        <f t="shared" si="284"/>
        <v>9465829.12</v>
      </c>
      <c r="P105" s="19">
        <f t="shared" si="285"/>
        <v>9465829</v>
      </c>
      <c r="Q105" s="19">
        <f t="shared" si="286"/>
        <v>9465829</v>
      </c>
      <c r="R105" s="19">
        <f t="shared" si="287"/>
        <v>0</v>
      </c>
      <c r="S105" s="19">
        <f t="shared" si="288"/>
        <v>9465829</v>
      </c>
      <c r="T105" s="20"/>
      <c r="U105" s="20"/>
      <c r="V105" s="20"/>
      <c r="W105" s="20"/>
      <c r="X105" s="20"/>
      <c r="Y105" s="20"/>
      <c r="Z105" s="20"/>
    </row>
    <row r="106" ht="25.5" customHeight="1" outlineLevel="1">
      <c r="A106" s="21" t="s">
        <v>103</v>
      </c>
      <c r="B106" s="22"/>
      <c r="C106" s="22"/>
      <c r="D106" s="23">
        <f t="shared" ref="D106:E106" si="289">SUBTOTAL(9,D104:D105)</f>
        <v>21912567</v>
      </c>
      <c r="E106" s="24">
        <f t="shared" si="289"/>
        <v>1632677</v>
      </c>
      <c r="F106" s="25">
        <v>1.0</v>
      </c>
      <c r="G106" s="24" t="str">
        <f t="shared" ref="G106:H106" si="290">SUBTOTAL(9,G104:G105)</f>
        <v>#REF!</v>
      </c>
      <c r="H106" s="24" t="str">
        <f t="shared" si="290"/>
        <v>#REF!</v>
      </c>
      <c r="I106" s="26"/>
      <c r="J106" s="26">
        <f t="shared" ref="J106:L106" si="291">SUBTOTAL(9,J104:J105)</f>
        <v>0</v>
      </c>
      <c r="K106" s="26">
        <f t="shared" si="291"/>
        <v>0</v>
      </c>
      <c r="L106" s="24" t="str">
        <f t="shared" si="291"/>
        <v>#REF!</v>
      </c>
      <c r="M106" s="26"/>
      <c r="N106" s="26"/>
      <c r="O106" s="26">
        <f t="shared" ref="O106:S106" si="292">SUBTOTAL(9,O104:O105)</f>
        <v>21912567</v>
      </c>
      <c r="P106" s="26">
        <f t="shared" si="292"/>
        <v>21912567</v>
      </c>
      <c r="Q106" s="26">
        <f t="shared" si="292"/>
        <v>21912567</v>
      </c>
      <c r="R106" s="26">
        <f t="shared" si="292"/>
        <v>0</v>
      </c>
      <c r="S106" s="26">
        <f t="shared" si="292"/>
        <v>21912567</v>
      </c>
      <c r="T106" s="25"/>
      <c r="U106" s="25"/>
      <c r="V106" s="25"/>
      <c r="W106" s="25"/>
      <c r="X106" s="25"/>
      <c r="Y106" s="25"/>
      <c r="Z106" s="25"/>
    </row>
    <row r="107" ht="30.0" customHeight="1" outlineLevel="2">
      <c r="A107" s="27" t="s">
        <v>104</v>
      </c>
      <c r="B107" s="15" t="s">
        <v>27</v>
      </c>
      <c r="C107" s="15" t="s">
        <v>28</v>
      </c>
      <c r="D107" s="16">
        <v>2.5466305E7</v>
      </c>
      <c r="E107" s="17">
        <v>2574335.0</v>
      </c>
      <c r="F107" s="18">
        <v>1.0</v>
      </c>
      <c r="G107" s="17">
        <v>0.0</v>
      </c>
      <c r="H107" s="19" t="str">
        <f>VLOOKUP(A107,'[1]Hoja1'!$B$1:$F$126,2,0)</f>
        <v>#REF!</v>
      </c>
      <c r="I107" s="19">
        <v>0.0</v>
      </c>
      <c r="J107" s="19">
        <f t="shared" ref="J107:J109" si="293">+F107*I107</f>
        <v>0</v>
      </c>
      <c r="K107" s="19">
        <f t="shared" ref="K107:K109" si="294">+D107-P107</f>
        <v>0</v>
      </c>
      <c r="L107" s="17" t="str">
        <f>VLOOKUP(A107,'[1]Hoja1'!$B$1:$F$126,5,0)</f>
        <v>#REF!</v>
      </c>
      <c r="M107" s="19" t="str">
        <f t="shared" ref="M107:M109" si="295">VLOOKUP(A107,'[1]Hoja1'!$B$1:$F$126,4,0)</f>
        <v>#REF!</v>
      </c>
      <c r="N107" s="19">
        <v>2.546630490909091E7</v>
      </c>
      <c r="O107" s="19">
        <f t="shared" ref="O107:O109" si="296">+D107-J107</f>
        <v>25466305</v>
      </c>
      <c r="P107" s="19">
        <f t="shared" ref="P107:P109" si="297">+ROUND(O107,0)</f>
        <v>25466305</v>
      </c>
      <c r="Q107" s="19">
        <f t="shared" ref="Q107:Q109" si="298">+K107+P107</f>
        <v>25466305</v>
      </c>
      <c r="R107" s="19">
        <f t="shared" ref="R107:R109" si="299">+IF(D107-K107-P107&gt;1,D107-K107-P107,0)</f>
        <v>0</v>
      </c>
      <c r="S107" s="19">
        <f t="shared" ref="S107:S109" si="300">+P107</f>
        <v>25466305</v>
      </c>
      <c r="T107" s="20"/>
      <c r="U107" s="20"/>
      <c r="V107" s="20"/>
      <c r="W107" s="20"/>
      <c r="X107" s="20"/>
      <c r="Y107" s="20"/>
      <c r="Z107" s="20"/>
    </row>
    <row r="108" ht="30.0" customHeight="1" outlineLevel="2">
      <c r="A108" s="27" t="s">
        <v>104</v>
      </c>
      <c r="B108" s="15" t="s">
        <v>95</v>
      </c>
      <c r="C108" s="15" t="s">
        <v>96</v>
      </c>
      <c r="D108" s="16">
        <v>0.0</v>
      </c>
      <c r="E108" s="17">
        <v>0.0</v>
      </c>
      <c r="F108" s="18">
        <v>0.0</v>
      </c>
      <c r="G108" s="17">
        <v>0.0</v>
      </c>
      <c r="H108" s="17">
        <v>0.0</v>
      </c>
      <c r="I108" s="19">
        <v>0.0</v>
      </c>
      <c r="J108" s="19">
        <f t="shared" si="293"/>
        <v>0</v>
      </c>
      <c r="K108" s="19">
        <f t="shared" si="294"/>
        <v>0</v>
      </c>
      <c r="L108" s="17">
        <v>0.0</v>
      </c>
      <c r="M108" s="19" t="str">
        <f t="shared" si="295"/>
        <v>#REF!</v>
      </c>
      <c r="N108" s="19">
        <v>2.546630490909091E7</v>
      </c>
      <c r="O108" s="19">
        <f t="shared" si="296"/>
        <v>0</v>
      </c>
      <c r="P108" s="19">
        <f t="shared" si="297"/>
        <v>0</v>
      </c>
      <c r="Q108" s="19">
        <f t="shared" si="298"/>
        <v>0</v>
      </c>
      <c r="R108" s="19">
        <f t="shared" si="299"/>
        <v>0</v>
      </c>
      <c r="S108" s="19">
        <f t="shared" si="300"/>
        <v>0</v>
      </c>
      <c r="T108" s="20"/>
      <c r="U108" s="20"/>
      <c r="V108" s="20"/>
      <c r="W108" s="20"/>
      <c r="X108" s="20"/>
      <c r="Y108" s="20"/>
      <c r="Z108" s="20"/>
    </row>
    <row r="109" ht="60.0" customHeight="1" outlineLevel="2">
      <c r="A109" s="27" t="s">
        <v>104</v>
      </c>
      <c r="B109" s="15" t="s">
        <v>49</v>
      </c>
      <c r="C109" s="15" t="s">
        <v>50</v>
      </c>
      <c r="D109" s="16">
        <v>0.0</v>
      </c>
      <c r="E109" s="17">
        <v>0.0</v>
      </c>
      <c r="F109" s="18">
        <v>0.0</v>
      </c>
      <c r="G109" s="17">
        <v>0.0</v>
      </c>
      <c r="H109" s="17">
        <v>0.0</v>
      </c>
      <c r="I109" s="19">
        <v>0.0</v>
      </c>
      <c r="J109" s="19">
        <f t="shared" si="293"/>
        <v>0</v>
      </c>
      <c r="K109" s="19">
        <f t="shared" si="294"/>
        <v>0</v>
      </c>
      <c r="L109" s="17">
        <v>0.0</v>
      </c>
      <c r="M109" s="19" t="str">
        <f t="shared" si="295"/>
        <v>#REF!</v>
      </c>
      <c r="N109" s="19">
        <v>2.546630490909091E7</v>
      </c>
      <c r="O109" s="19">
        <f t="shared" si="296"/>
        <v>0</v>
      </c>
      <c r="P109" s="19">
        <f t="shared" si="297"/>
        <v>0</v>
      </c>
      <c r="Q109" s="19">
        <f t="shared" si="298"/>
        <v>0</v>
      </c>
      <c r="R109" s="19">
        <f t="shared" si="299"/>
        <v>0</v>
      </c>
      <c r="S109" s="19">
        <f t="shared" si="300"/>
        <v>0</v>
      </c>
      <c r="T109" s="20"/>
      <c r="U109" s="20"/>
      <c r="V109" s="20"/>
      <c r="W109" s="20"/>
      <c r="X109" s="20"/>
      <c r="Y109" s="20"/>
      <c r="Z109" s="20"/>
    </row>
    <row r="110" ht="25.5" customHeight="1" outlineLevel="1">
      <c r="A110" s="21" t="s">
        <v>105</v>
      </c>
      <c r="B110" s="22"/>
      <c r="C110" s="22"/>
      <c r="D110" s="23">
        <f t="shared" ref="D110:E110" si="301">SUBTOTAL(9,D107:D109)</f>
        <v>25466305</v>
      </c>
      <c r="E110" s="24">
        <f t="shared" si="301"/>
        <v>2574335</v>
      </c>
      <c r="F110" s="25">
        <v>1.0</v>
      </c>
      <c r="G110" s="24">
        <f t="shared" ref="G110:H110" si="302">SUBTOTAL(9,G107:G109)</f>
        <v>0</v>
      </c>
      <c r="H110" s="24" t="str">
        <f t="shared" si="302"/>
        <v>#REF!</v>
      </c>
      <c r="I110" s="26"/>
      <c r="J110" s="26">
        <f t="shared" ref="J110:L110" si="303">SUBTOTAL(9,J107:J109)</f>
        <v>0</v>
      </c>
      <c r="K110" s="26">
        <f t="shared" si="303"/>
        <v>0</v>
      </c>
      <c r="L110" s="24" t="str">
        <f t="shared" si="303"/>
        <v>#REF!</v>
      </c>
      <c r="M110" s="26"/>
      <c r="N110" s="26"/>
      <c r="O110" s="26">
        <f t="shared" ref="O110:S110" si="304">SUBTOTAL(9,O107:O109)</f>
        <v>25466305</v>
      </c>
      <c r="P110" s="26">
        <f t="shared" si="304"/>
        <v>25466305</v>
      </c>
      <c r="Q110" s="26">
        <f t="shared" si="304"/>
        <v>25466305</v>
      </c>
      <c r="R110" s="26">
        <f t="shared" si="304"/>
        <v>0</v>
      </c>
      <c r="S110" s="26">
        <f t="shared" si="304"/>
        <v>25466305</v>
      </c>
      <c r="T110" s="25"/>
      <c r="U110" s="25"/>
      <c r="V110" s="25"/>
      <c r="W110" s="25"/>
      <c r="X110" s="25"/>
      <c r="Y110" s="25"/>
      <c r="Z110" s="25"/>
    </row>
    <row r="111" ht="30.0" customHeight="1" outlineLevel="2">
      <c r="A111" s="27" t="s">
        <v>106</v>
      </c>
      <c r="B111" s="15" t="s">
        <v>27</v>
      </c>
      <c r="C111" s="15" t="s">
        <v>28</v>
      </c>
      <c r="D111" s="16">
        <v>8947539.37</v>
      </c>
      <c r="E111" s="17">
        <v>786792.6</v>
      </c>
      <c r="F111" s="18">
        <v>0.9994291489112161</v>
      </c>
      <c r="G111" s="17">
        <v>0.0</v>
      </c>
      <c r="H111" s="19" t="str">
        <f>VLOOKUP(A111,'[1]Hoja1'!$B$1:$F$126,2,0)</f>
        <v>#REF!</v>
      </c>
      <c r="I111" s="19">
        <v>0.0</v>
      </c>
      <c r="J111" s="19">
        <f t="shared" ref="J111:J113" si="305">+F111*I111</f>
        <v>0</v>
      </c>
      <c r="K111" s="19">
        <v>0.0</v>
      </c>
      <c r="L111" s="17" t="str">
        <f>VLOOKUP(A111,'[1]Hoja1'!$B$1:$F$126,5,0)</f>
        <v>#REF!</v>
      </c>
      <c r="M111" s="19" t="str">
        <f t="shared" ref="M111:M113" si="306">VLOOKUP(A111,'[1]Hoja1'!$B$1:$F$126,4,0)</f>
        <v>#REF!</v>
      </c>
      <c r="N111" s="19">
        <v>9062642.545454545</v>
      </c>
      <c r="O111" s="19">
        <f>+D111-J111</f>
        <v>8947539.37</v>
      </c>
      <c r="P111" s="19">
        <f t="shared" ref="P111:P113" si="307">+ROUND(O111,0)</f>
        <v>8947539</v>
      </c>
      <c r="Q111" s="19">
        <f t="shared" ref="Q111:Q113" si="308">+K111+P111</f>
        <v>8947539</v>
      </c>
      <c r="R111" s="19">
        <f t="shared" ref="R111:R113" si="309">+IF(D111-K111-P111&gt;1,D111-K111-P111,0)</f>
        <v>0</v>
      </c>
      <c r="S111" s="19">
        <f t="shared" ref="S111:S113" si="310">+P111</f>
        <v>8947539</v>
      </c>
      <c r="T111" s="20"/>
      <c r="U111" s="20"/>
      <c r="V111" s="20"/>
      <c r="W111" s="20"/>
      <c r="X111" s="20"/>
      <c r="Y111" s="20"/>
      <c r="Z111" s="20"/>
    </row>
    <row r="112" ht="30.0" customHeight="1" outlineLevel="2">
      <c r="A112" s="27" t="s">
        <v>106</v>
      </c>
      <c r="B112" s="15" t="s">
        <v>35</v>
      </c>
      <c r="C112" s="15" t="s">
        <v>36</v>
      </c>
      <c r="D112" s="16">
        <v>5110.63</v>
      </c>
      <c r="E112" s="17">
        <v>449.4</v>
      </c>
      <c r="F112" s="18">
        <v>5.708510887837679E-4</v>
      </c>
      <c r="G112" s="17">
        <v>0.0</v>
      </c>
      <c r="H112" s="17">
        <v>0.0</v>
      </c>
      <c r="I112" s="19">
        <v>0.0</v>
      </c>
      <c r="J112" s="19">
        <f t="shared" si="305"/>
        <v>0</v>
      </c>
      <c r="K112" s="19">
        <v>0.0</v>
      </c>
      <c r="L112" s="17">
        <v>0.0</v>
      </c>
      <c r="M112" s="19" t="str">
        <f t="shared" si="306"/>
        <v>#REF!</v>
      </c>
      <c r="N112" s="19">
        <v>9062642.545454545</v>
      </c>
      <c r="O112" s="28">
        <v>0.0</v>
      </c>
      <c r="P112" s="28">
        <f t="shared" si="307"/>
        <v>0</v>
      </c>
      <c r="Q112" s="19">
        <f t="shared" si="308"/>
        <v>0</v>
      </c>
      <c r="R112" s="19">
        <f t="shared" si="309"/>
        <v>5110.63</v>
      </c>
      <c r="S112" s="19">
        <f t="shared" si="310"/>
        <v>0</v>
      </c>
      <c r="T112" s="20"/>
      <c r="U112" s="20"/>
      <c r="V112" s="20"/>
      <c r="W112" s="20"/>
      <c r="X112" s="20"/>
      <c r="Y112" s="20"/>
      <c r="Z112" s="20"/>
    </row>
    <row r="113" ht="30.0" customHeight="1" outlineLevel="2">
      <c r="A113" s="27" t="s">
        <v>106</v>
      </c>
      <c r="B113" s="15" t="s">
        <v>31</v>
      </c>
      <c r="C113" s="15" t="s">
        <v>32</v>
      </c>
      <c r="D113" s="16">
        <v>0.0</v>
      </c>
      <c r="E113" s="17">
        <v>0.0</v>
      </c>
      <c r="F113" s="18">
        <v>0.0</v>
      </c>
      <c r="G113" s="17">
        <v>0.0</v>
      </c>
      <c r="H113" s="17">
        <v>0.0</v>
      </c>
      <c r="I113" s="19">
        <v>0.0</v>
      </c>
      <c r="J113" s="19">
        <f t="shared" si="305"/>
        <v>0</v>
      </c>
      <c r="K113" s="19">
        <f>+D113-P113</f>
        <v>0</v>
      </c>
      <c r="L113" s="17">
        <v>0.0</v>
      </c>
      <c r="M113" s="19" t="str">
        <f t="shared" si="306"/>
        <v>#REF!</v>
      </c>
      <c r="N113" s="19">
        <v>9062642.545454545</v>
      </c>
      <c r="O113" s="19">
        <f>+D113-J113</f>
        <v>0</v>
      </c>
      <c r="P113" s="19">
        <f t="shared" si="307"/>
        <v>0</v>
      </c>
      <c r="Q113" s="19">
        <f t="shared" si="308"/>
        <v>0</v>
      </c>
      <c r="R113" s="19">
        <f t="shared" si="309"/>
        <v>0</v>
      </c>
      <c r="S113" s="19">
        <f t="shared" si="310"/>
        <v>0</v>
      </c>
      <c r="T113" s="20"/>
      <c r="U113" s="20"/>
      <c r="V113" s="20"/>
      <c r="W113" s="20"/>
      <c r="X113" s="20"/>
      <c r="Y113" s="20"/>
      <c r="Z113" s="20"/>
    </row>
    <row r="114" ht="15.75" customHeight="1" outlineLevel="1">
      <c r="A114" s="21" t="s">
        <v>107</v>
      </c>
      <c r="B114" s="22"/>
      <c r="C114" s="22"/>
      <c r="D114" s="23">
        <f t="shared" ref="D114:E114" si="311">SUBTOTAL(9,D111:D113)</f>
        <v>8952650</v>
      </c>
      <c r="E114" s="24">
        <f t="shared" si="311"/>
        <v>787242</v>
      </c>
      <c r="F114" s="25">
        <v>0.9999999999999999</v>
      </c>
      <c r="G114" s="24">
        <f t="shared" ref="G114:H114" si="312">SUBTOTAL(9,G111:G113)</f>
        <v>0</v>
      </c>
      <c r="H114" s="24" t="str">
        <f t="shared" si="312"/>
        <v>#REF!</v>
      </c>
      <c r="I114" s="26"/>
      <c r="J114" s="26">
        <f t="shared" ref="J114:L114" si="313">SUBTOTAL(9,J111:J113)</f>
        <v>0</v>
      </c>
      <c r="K114" s="26">
        <f t="shared" si="313"/>
        <v>0</v>
      </c>
      <c r="L114" s="24" t="str">
        <f t="shared" si="313"/>
        <v>#REF!</v>
      </c>
      <c r="M114" s="26"/>
      <c r="N114" s="26"/>
      <c r="O114" s="26">
        <f t="shared" ref="O114:S114" si="314">SUBTOTAL(9,O111:O113)</f>
        <v>8947539.37</v>
      </c>
      <c r="P114" s="26">
        <f t="shared" si="314"/>
        <v>8947539</v>
      </c>
      <c r="Q114" s="26">
        <f t="shared" si="314"/>
        <v>8947539</v>
      </c>
      <c r="R114" s="26">
        <f t="shared" si="314"/>
        <v>5110.63</v>
      </c>
      <c r="S114" s="26">
        <f t="shared" si="314"/>
        <v>8947539</v>
      </c>
      <c r="T114" s="25"/>
      <c r="U114" s="25"/>
      <c r="V114" s="25"/>
      <c r="W114" s="25"/>
      <c r="X114" s="25"/>
      <c r="Y114" s="25"/>
      <c r="Z114" s="25"/>
    </row>
    <row r="115" ht="30.0" customHeight="1" outlineLevel="2">
      <c r="A115" s="27" t="s">
        <v>108</v>
      </c>
      <c r="B115" s="15" t="s">
        <v>27</v>
      </c>
      <c r="C115" s="15" t="s">
        <v>28</v>
      </c>
      <c r="D115" s="16">
        <v>8579159.32</v>
      </c>
      <c r="E115" s="17">
        <v>937621.26</v>
      </c>
      <c r="F115" s="18">
        <v>0.9980831342788364</v>
      </c>
      <c r="G115" s="17" t="str">
        <f>VLOOKUP(A115,'[1]Hoja1'!$B$1:$F$126,3,0)</f>
        <v>#REF!</v>
      </c>
      <c r="H115" s="19" t="str">
        <f>VLOOKUP(A115,'[1]Hoja1'!$B$1:$F$126,2,0)</f>
        <v>#REF!</v>
      </c>
      <c r="I115" s="19">
        <v>1317746.2727272727</v>
      </c>
      <c r="J115" s="19">
        <f t="shared" ref="J115:J117" si="315">+F115*I115</f>
        <v>1315220.33</v>
      </c>
      <c r="K115" s="19">
        <f t="shared" ref="K115:K117" si="316">+D115-P115</f>
        <v>1315220.32</v>
      </c>
      <c r="L115" s="17" t="str">
        <f>VLOOKUP(A115,'[1]Hoja1'!$B$1:$F$126,5,0)</f>
        <v>#REF!</v>
      </c>
      <c r="M115" s="19" t="str">
        <f t="shared" ref="M115:M117" si="317">VLOOKUP(A115,'[1]Hoja1'!$B$1:$F$126,4,0)</f>
        <v>#REF!</v>
      </c>
      <c r="N115" s="19">
        <v>7277890.2727272725</v>
      </c>
      <c r="O115" s="19">
        <f>+D115-J115</f>
        <v>7263938.99</v>
      </c>
      <c r="P115" s="19">
        <f t="shared" ref="P115:P117" si="318">+ROUND(O115,0)</f>
        <v>7263939</v>
      </c>
      <c r="Q115" s="19">
        <f t="shared" ref="Q115:Q117" si="319">+K115+P115</f>
        <v>8579159.32</v>
      </c>
      <c r="R115" s="19">
        <f t="shared" ref="R115:R117" si="320">+IF(D115-K115-P115&gt;1,D115-K115-P115,0)</f>
        <v>0</v>
      </c>
      <c r="S115" s="19">
        <f t="shared" ref="S115:S117" si="321">+P115</f>
        <v>7263939</v>
      </c>
      <c r="T115" s="20"/>
      <c r="U115" s="20"/>
      <c r="V115" s="20"/>
      <c r="W115" s="20"/>
      <c r="X115" s="20"/>
      <c r="Y115" s="20"/>
      <c r="Z115" s="20"/>
    </row>
    <row r="116" ht="30.0" customHeight="1" outlineLevel="2">
      <c r="A116" s="27" t="s">
        <v>108</v>
      </c>
      <c r="B116" s="15" t="s">
        <v>35</v>
      </c>
      <c r="C116" s="15" t="s">
        <v>36</v>
      </c>
      <c r="D116" s="16">
        <v>15194.93</v>
      </c>
      <c r="E116" s="17">
        <v>1660.66</v>
      </c>
      <c r="F116" s="18">
        <v>0.0017677493556032388</v>
      </c>
      <c r="G116" s="17">
        <v>0.0</v>
      </c>
      <c r="H116" s="17">
        <v>0.0</v>
      </c>
      <c r="I116" s="19">
        <v>1317746.2727272727</v>
      </c>
      <c r="J116" s="19">
        <f t="shared" si="315"/>
        <v>2329.445124</v>
      </c>
      <c r="K116" s="19">
        <f t="shared" si="316"/>
        <v>1243.93</v>
      </c>
      <c r="L116" s="17">
        <v>0.0</v>
      </c>
      <c r="M116" s="19" t="str">
        <f t="shared" si="317"/>
        <v>#REF!</v>
      </c>
      <c r="N116" s="19">
        <v>7277890.2727272725</v>
      </c>
      <c r="O116" s="19">
        <v>13950.73734061796</v>
      </c>
      <c r="P116" s="19">
        <f t="shared" si="318"/>
        <v>13951</v>
      </c>
      <c r="Q116" s="19">
        <f t="shared" si="319"/>
        <v>15194.93</v>
      </c>
      <c r="R116" s="19">
        <f t="shared" si="320"/>
        <v>0</v>
      </c>
      <c r="S116" s="19">
        <f t="shared" si="321"/>
        <v>13951</v>
      </c>
      <c r="T116" s="20"/>
      <c r="U116" s="20"/>
      <c r="V116" s="20"/>
      <c r="W116" s="20"/>
      <c r="X116" s="20"/>
      <c r="Y116" s="20"/>
      <c r="Z116" s="20"/>
    </row>
    <row r="117" ht="30.0" customHeight="1" outlineLevel="2">
      <c r="A117" s="27" t="s">
        <v>108</v>
      </c>
      <c r="B117" s="15" t="s">
        <v>37</v>
      </c>
      <c r="C117" s="15" t="s">
        <v>38</v>
      </c>
      <c r="D117" s="16">
        <v>1281.75</v>
      </c>
      <c r="E117" s="17">
        <v>140.08</v>
      </c>
      <c r="F117" s="18">
        <v>1.4911636556038437E-4</v>
      </c>
      <c r="G117" s="17">
        <v>0.0</v>
      </c>
      <c r="H117" s="17">
        <v>0.0</v>
      </c>
      <c r="I117" s="19">
        <v>1317746.2727272727</v>
      </c>
      <c r="J117" s="19">
        <f t="shared" si="315"/>
        <v>196.4975349</v>
      </c>
      <c r="K117" s="19">
        <f t="shared" si="316"/>
        <v>1281.75</v>
      </c>
      <c r="L117" s="17">
        <v>0.0</v>
      </c>
      <c r="M117" s="19" t="str">
        <f t="shared" si="317"/>
        <v>#REF!</v>
      </c>
      <c r="N117" s="19">
        <v>7277890.2727272725</v>
      </c>
      <c r="O117" s="28">
        <v>0.0</v>
      </c>
      <c r="P117" s="19">
        <f t="shared" si="318"/>
        <v>0</v>
      </c>
      <c r="Q117" s="19">
        <f t="shared" si="319"/>
        <v>1281.75</v>
      </c>
      <c r="R117" s="19">
        <f t="shared" si="320"/>
        <v>0</v>
      </c>
      <c r="S117" s="19">
        <f t="shared" si="321"/>
        <v>0</v>
      </c>
      <c r="T117" s="20"/>
      <c r="U117" s="20"/>
      <c r="V117" s="20"/>
      <c r="W117" s="20"/>
      <c r="X117" s="20"/>
      <c r="Y117" s="20"/>
      <c r="Z117" s="20"/>
    </row>
    <row r="118" ht="25.5" customHeight="1" outlineLevel="1">
      <c r="A118" s="21" t="s">
        <v>109</v>
      </c>
      <c r="B118" s="22"/>
      <c r="C118" s="22"/>
      <c r="D118" s="23">
        <f t="shared" ref="D118:E118" si="322">SUBTOTAL(9,D115:D117)</f>
        <v>8595636</v>
      </c>
      <c r="E118" s="24">
        <f t="shared" si="322"/>
        <v>939422</v>
      </c>
      <c r="F118" s="25">
        <v>1.0</v>
      </c>
      <c r="G118" s="24" t="str">
        <f t="shared" ref="G118:H118" si="323">SUBTOTAL(9,G115:G117)</f>
        <v>#REF!</v>
      </c>
      <c r="H118" s="24" t="str">
        <f t="shared" si="323"/>
        <v>#REF!</v>
      </c>
      <c r="I118" s="26"/>
      <c r="J118" s="26">
        <f t="shared" ref="J118:L118" si="324">SUBTOTAL(9,J115:J117)</f>
        <v>1317746.273</v>
      </c>
      <c r="K118" s="26">
        <f t="shared" si="324"/>
        <v>1317746</v>
      </c>
      <c r="L118" s="24" t="str">
        <f t="shared" si="324"/>
        <v>#REF!</v>
      </c>
      <c r="M118" s="26"/>
      <c r="N118" s="26"/>
      <c r="O118" s="26">
        <f t="shared" ref="O118:S118" si="325">SUBTOTAL(9,O115:O117)</f>
        <v>7277889.727</v>
      </c>
      <c r="P118" s="26">
        <f t="shared" si="325"/>
        <v>7277890</v>
      </c>
      <c r="Q118" s="26">
        <f t="shared" si="325"/>
        <v>8595636</v>
      </c>
      <c r="R118" s="26">
        <f t="shared" si="325"/>
        <v>0</v>
      </c>
      <c r="S118" s="26">
        <f t="shared" si="325"/>
        <v>7277890</v>
      </c>
      <c r="T118" s="25"/>
      <c r="U118" s="25"/>
      <c r="V118" s="25"/>
      <c r="W118" s="25"/>
      <c r="X118" s="25"/>
      <c r="Y118" s="25"/>
      <c r="Z118" s="25"/>
    </row>
    <row r="119" ht="30.0" customHeight="1" outlineLevel="2">
      <c r="A119" s="27" t="s">
        <v>110</v>
      </c>
      <c r="B119" s="15" t="s">
        <v>27</v>
      </c>
      <c r="C119" s="15" t="s">
        <v>28</v>
      </c>
      <c r="D119" s="16">
        <v>9.741874403E7</v>
      </c>
      <c r="E119" s="17">
        <v>8825283.93</v>
      </c>
      <c r="F119" s="18">
        <v>0.9178680568103018</v>
      </c>
      <c r="G119" s="17" t="str">
        <f>VLOOKUP(A119,'[1]Hoja1'!$B$1:$F$126,3,0)</f>
        <v>#REF!</v>
      </c>
      <c r="H119" s="19" t="str">
        <f>VLOOKUP(A119,'[1]Hoja1'!$B$1:$F$126,2,0)</f>
        <v>#REF!</v>
      </c>
      <c r="I119" s="19">
        <v>0.0</v>
      </c>
      <c r="J119" s="19">
        <f t="shared" ref="J119:J121" si="326">+F119*I119</f>
        <v>0</v>
      </c>
      <c r="K119" s="19">
        <v>0.0</v>
      </c>
      <c r="L119" s="17" t="str">
        <f>VLOOKUP(A119,'[1]Hoja1'!$B$1:$F$126,5,0)</f>
        <v>#REF!</v>
      </c>
      <c r="M119" s="19" t="str">
        <f t="shared" ref="M119:M121" si="327">VLOOKUP(A119,'[1]Hoja1'!$B$1:$F$126,4,0)</f>
        <v>#REF!</v>
      </c>
      <c r="N119" s="19">
        <v>1.0669331945454545E8</v>
      </c>
      <c r="O119" s="19">
        <f t="shared" ref="O119:O121" si="328">+D119-J119</f>
        <v>97418744.03</v>
      </c>
      <c r="P119" s="19">
        <f t="shared" ref="P119:P121" si="329">+ROUND(O119,0)</f>
        <v>97418744</v>
      </c>
      <c r="Q119" s="19">
        <f t="shared" ref="Q119:Q121" si="330">+K119+P119</f>
        <v>97418744</v>
      </c>
      <c r="R119" s="19">
        <f t="shared" ref="R119:R121" si="331">+IF(D119-K119-P119&gt;1,D119-K119-P119,0)</f>
        <v>0</v>
      </c>
      <c r="S119" s="19">
        <f t="shared" ref="S119:S121" si="332">+P119</f>
        <v>97418744</v>
      </c>
      <c r="T119" s="20"/>
      <c r="U119" s="20"/>
      <c r="V119" s="20"/>
      <c r="W119" s="20"/>
      <c r="X119" s="20"/>
      <c r="Y119" s="20"/>
      <c r="Z119" s="20"/>
    </row>
    <row r="120" ht="30.0" customHeight="1" outlineLevel="2">
      <c r="A120" s="27" t="s">
        <v>110</v>
      </c>
      <c r="B120" s="15" t="s">
        <v>35</v>
      </c>
      <c r="C120" s="15" t="s">
        <v>36</v>
      </c>
      <c r="D120" s="16">
        <v>8717146.97</v>
      </c>
      <c r="E120" s="17">
        <v>789697.07</v>
      </c>
      <c r="F120" s="18">
        <v>0.0821319431896982</v>
      </c>
      <c r="G120" s="17">
        <v>0.0</v>
      </c>
      <c r="H120" s="17">
        <v>0.0</v>
      </c>
      <c r="I120" s="19">
        <v>0.0</v>
      </c>
      <c r="J120" s="19">
        <f t="shared" si="326"/>
        <v>0</v>
      </c>
      <c r="K120" s="19">
        <v>0.0</v>
      </c>
      <c r="L120" s="17">
        <v>0.0</v>
      </c>
      <c r="M120" s="19" t="str">
        <f t="shared" si="327"/>
        <v>#REF!</v>
      </c>
      <c r="N120" s="19">
        <v>1.0669331945454545E8</v>
      </c>
      <c r="O120" s="19">
        <f t="shared" si="328"/>
        <v>8717146.97</v>
      </c>
      <c r="P120" s="19">
        <f t="shared" si="329"/>
        <v>8717147</v>
      </c>
      <c r="Q120" s="19">
        <f t="shared" si="330"/>
        <v>8717147</v>
      </c>
      <c r="R120" s="19">
        <f t="shared" si="331"/>
        <v>0</v>
      </c>
      <c r="S120" s="19">
        <f t="shared" si="332"/>
        <v>8717147</v>
      </c>
      <c r="T120" s="20"/>
      <c r="U120" s="20"/>
      <c r="V120" s="20"/>
      <c r="W120" s="20"/>
      <c r="X120" s="20"/>
      <c r="Y120" s="20"/>
      <c r="Z120" s="20"/>
    </row>
    <row r="121" ht="60.0" customHeight="1" outlineLevel="2">
      <c r="A121" s="27" t="s">
        <v>110</v>
      </c>
      <c r="B121" s="15" t="s">
        <v>49</v>
      </c>
      <c r="C121" s="15" t="s">
        <v>50</v>
      </c>
      <c r="D121" s="16">
        <v>0.0</v>
      </c>
      <c r="E121" s="17">
        <v>0.0</v>
      </c>
      <c r="F121" s="18">
        <v>0.0</v>
      </c>
      <c r="G121" s="17">
        <v>0.0</v>
      </c>
      <c r="H121" s="17">
        <v>0.0</v>
      </c>
      <c r="I121" s="19">
        <v>0.0</v>
      </c>
      <c r="J121" s="19">
        <f t="shared" si="326"/>
        <v>0</v>
      </c>
      <c r="K121" s="19">
        <f>+D121-P121</f>
        <v>0</v>
      </c>
      <c r="L121" s="17">
        <v>0.0</v>
      </c>
      <c r="M121" s="19" t="str">
        <f t="shared" si="327"/>
        <v>#REF!</v>
      </c>
      <c r="N121" s="19">
        <v>1.0669331945454545E8</v>
      </c>
      <c r="O121" s="19">
        <f t="shared" si="328"/>
        <v>0</v>
      </c>
      <c r="P121" s="19">
        <f t="shared" si="329"/>
        <v>0</v>
      </c>
      <c r="Q121" s="19">
        <f t="shared" si="330"/>
        <v>0</v>
      </c>
      <c r="R121" s="19">
        <f t="shared" si="331"/>
        <v>0</v>
      </c>
      <c r="S121" s="19">
        <f t="shared" si="332"/>
        <v>0</v>
      </c>
      <c r="T121" s="20"/>
      <c r="U121" s="20"/>
      <c r="V121" s="20"/>
      <c r="W121" s="20"/>
      <c r="X121" s="20"/>
      <c r="Y121" s="20"/>
      <c r="Z121" s="20"/>
    </row>
    <row r="122" ht="15.75" customHeight="1" outlineLevel="1">
      <c r="A122" s="21" t="s">
        <v>111</v>
      </c>
      <c r="B122" s="22"/>
      <c r="C122" s="22"/>
      <c r="D122" s="23">
        <f t="shared" ref="D122:E122" si="333">SUBTOTAL(9,D119:D121)</f>
        <v>106135891</v>
      </c>
      <c r="E122" s="24">
        <f t="shared" si="333"/>
        <v>9614981</v>
      </c>
      <c r="F122" s="25">
        <v>1.0</v>
      </c>
      <c r="G122" s="24" t="str">
        <f t="shared" ref="G122:H122" si="334">SUBTOTAL(9,G119:G121)</f>
        <v>#REF!</v>
      </c>
      <c r="H122" s="24" t="str">
        <f t="shared" si="334"/>
        <v>#REF!</v>
      </c>
      <c r="I122" s="26"/>
      <c r="J122" s="26">
        <f t="shared" ref="J122:L122" si="335">SUBTOTAL(9,J119:J121)</f>
        <v>0</v>
      </c>
      <c r="K122" s="26">
        <f t="shared" si="335"/>
        <v>0</v>
      </c>
      <c r="L122" s="24" t="str">
        <f t="shared" si="335"/>
        <v>#REF!</v>
      </c>
      <c r="M122" s="26"/>
      <c r="N122" s="26"/>
      <c r="O122" s="26">
        <f t="shared" ref="O122:S122" si="336">SUBTOTAL(9,O119:O121)</f>
        <v>106135891</v>
      </c>
      <c r="P122" s="26">
        <f t="shared" si="336"/>
        <v>106135891</v>
      </c>
      <c r="Q122" s="26">
        <f t="shared" si="336"/>
        <v>106135891</v>
      </c>
      <c r="R122" s="26">
        <f t="shared" si="336"/>
        <v>0</v>
      </c>
      <c r="S122" s="26">
        <f t="shared" si="336"/>
        <v>106135891</v>
      </c>
      <c r="T122" s="25"/>
      <c r="U122" s="25"/>
      <c r="V122" s="25"/>
      <c r="W122" s="25"/>
      <c r="X122" s="25"/>
      <c r="Y122" s="25"/>
      <c r="Z122" s="25"/>
    </row>
    <row r="123" ht="30.0" customHeight="1" outlineLevel="2">
      <c r="A123" s="27" t="s">
        <v>112</v>
      </c>
      <c r="B123" s="15" t="s">
        <v>27</v>
      </c>
      <c r="C123" s="15" t="s">
        <v>28</v>
      </c>
      <c r="D123" s="16">
        <v>2.432078962E7</v>
      </c>
      <c r="E123" s="17">
        <v>1.297906484E7</v>
      </c>
      <c r="F123" s="18">
        <v>0.8116432321747892</v>
      </c>
      <c r="G123" s="17">
        <v>0.0</v>
      </c>
      <c r="H123" s="19" t="str">
        <f>VLOOKUP(A123,'[1]Hoja1'!$B$1:$F$126,2,0)</f>
        <v>#REF!</v>
      </c>
      <c r="I123" s="19">
        <v>0.0</v>
      </c>
      <c r="J123" s="19">
        <f t="shared" ref="J123:J124" si="337">+F123*I123</f>
        <v>0</v>
      </c>
      <c r="K123" s="19">
        <v>0.0</v>
      </c>
      <c r="L123" s="17" t="str">
        <f>VLOOKUP(A123,'[1]Hoja1'!$B$1:$F$126,5,0)</f>
        <v>#REF!</v>
      </c>
      <c r="M123" s="19" t="str">
        <f t="shared" ref="M123:M124" si="338">VLOOKUP(A123,'[1]Hoja1'!$B$1:$F$126,4,0)</f>
        <v>#REF!</v>
      </c>
      <c r="N123" s="19">
        <v>2.996487690909091E7</v>
      </c>
      <c r="O123" s="19">
        <f t="shared" ref="O123:O124" si="339">+D123-J123</f>
        <v>24320789.62</v>
      </c>
      <c r="P123" s="19">
        <f t="shared" ref="P123:P124" si="340">+ROUND(O123,0)</f>
        <v>24320790</v>
      </c>
      <c r="Q123" s="19">
        <f t="shared" ref="Q123:Q124" si="341">+K123+P123</f>
        <v>24320790</v>
      </c>
      <c r="R123" s="19">
        <f t="shared" ref="R123:R124" si="342">+IF(D123-K123-P123&gt;1,D123-K123-P123,0)</f>
        <v>0</v>
      </c>
      <c r="S123" s="19">
        <f t="shared" ref="S123:S124" si="343">+P123</f>
        <v>24320790</v>
      </c>
      <c r="T123" s="20"/>
      <c r="U123" s="20"/>
      <c r="V123" s="20"/>
      <c r="W123" s="20"/>
      <c r="X123" s="20"/>
      <c r="Y123" s="20"/>
      <c r="Z123" s="20"/>
    </row>
    <row r="124" ht="30.0" customHeight="1" outlineLevel="2">
      <c r="A124" s="27" t="s">
        <v>112</v>
      </c>
      <c r="B124" s="15" t="s">
        <v>51</v>
      </c>
      <c r="C124" s="15" t="s">
        <v>52</v>
      </c>
      <c r="D124" s="16">
        <v>5644087.38</v>
      </c>
      <c r="E124" s="17">
        <v>3012031.16</v>
      </c>
      <c r="F124" s="18">
        <v>0.18835676782521082</v>
      </c>
      <c r="G124" s="17">
        <v>0.0</v>
      </c>
      <c r="H124" s="17">
        <v>0.0</v>
      </c>
      <c r="I124" s="19">
        <v>0.0</v>
      </c>
      <c r="J124" s="19">
        <f t="shared" si="337"/>
        <v>0</v>
      </c>
      <c r="K124" s="19">
        <v>0.0</v>
      </c>
      <c r="L124" s="17">
        <v>0.0</v>
      </c>
      <c r="M124" s="19" t="str">
        <f t="shared" si="338"/>
        <v>#REF!</v>
      </c>
      <c r="N124" s="19">
        <v>2.996487690909091E7</v>
      </c>
      <c r="O124" s="19">
        <f t="shared" si="339"/>
        <v>5644087.38</v>
      </c>
      <c r="P124" s="19">
        <f t="shared" si="340"/>
        <v>5644087</v>
      </c>
      <c r="Q124" s="19">
        <f t="shared" si="341"/>
        <v>5644087</v>
      </c>
      <c r="R124" s="19">
        <f t="shared" si="342"/>
        <v>0</v>
      </c>
      <c r="S124" s="19">
        <f t="shared" si="343"/>
        <v>5644087</v>
      </c>
      <c r="T124" s="20"/>
      <c r="U124" s="20"/>
      <c r="V124" s="20"/>
      <c r="W124" s="20"/>
      <c r="X124" s="20"/>
      <c r="Y124" s="20"/>
      <c r="Z124" s="20"/>
    </row>
    <row r="125" ht="25.5" customHeight="1" outlineLevel="1">
      <c r="A125" s="21" t="s">
        <v>113</v>
      </c>
      <c r="B125" s="22"/>
      <c r="C125" s="22"/>
      <c r="D125" s="23">
        <f t="shared" ref="D125:E125" si="344">SUBTOTAL(9,D123:D124)</f>
        <v>29964877</v>
      </c>
      <c r="E125" s="24">
        <f t="shared" si="344"/>
        <v>15991096</v>
      </c>
      <c r="F125" s="25">
        <v>1.0</v>
      </c>
      <c r="G125" s="24">
        <f t="shared" ref="G125:H125" si="345">SUBTOTAL(9,G123:G124)</f>
        <v>0</v>
      </c>
      <c r="H125" s="24" t="str">
        <f t="shared" si="345"/>
        <v>#REF!</v>
      </c>
      <c r="I125" s="26"/>
      <c r="J125" s="26">
        <f t="shared" ref="J125:L125" si="346">SUBTOTAL(9,J123:J124)</f>
        <v>0</v>
      </c>
      <c r="K125" s="26">
        <f t="shared" si="346"/>
        <v>0</v>
      </c>
      <c r="L125" s="24" t="str">
        <f t="shared" si="346"/>
        <v>#REF!</v>
      </c>
      <c r="M125" s="26"/>
      <c r="N125" s="26"/>
      <c r="O125" s="26">
        <f t="shared" ref="O125:S125" si="347">SUBTOTAL(9,O123:O124)</f>
        <v>29964877</v>
      </c>
      <c r="P125" s="26">
        <f t="shared" si="347"/>
        <v>29964877</v>
      </c>
      <c r="Q125" s="26">
        <f t="shared" si="347"/>
        <v>29964877</v>
      </c>
      <c r="R125" s="26">
        <f t="shared" si="347"/>
        <v>0</v>
      </c>
      <c r="S125" s="26">
        <f t="shared" si="347"/>
        <v>29964877</v>
      </c>
      <c r="T125" s="25"/>
      <c r="U125" s="25"/>
      <c r="V125" s="25"/>
      <c r="W125" s="25"/>
      <c r="X125" s="25"/>
      <c r="Y125" s="25"/>
      <c r="Z125" s="25"/>
    </row>
    <row r="126" ht="30.0" customHeight="1" outlineLevel="2">
      <c r="A126" s="27" t="s">
        <v>114</v>
      </c>
      <c r="B126" s="15" t="s">
        <v>27</v>
      </c>
      <c r="C126" s="15" t="s">
        <v>28</v>
      </c>
      <c r="D126" s="16">
        <v>4081463.0</v>
      </c>
      <c r="E126" s="17">
        <v>395657.0</v>
      </c>
      <c r="F126" s="18">
        <v>1.0</v>
      </c>
      <c r="G126" s="17">
        <v>0.0</v>
      </c>
      <c r="H126" s="19" t="str">
        <f>VLOOKUP(A126,'[1]Hoja1'!$B$1:$F$126,2,0)</f>
        <v>#REF!</v>
      </c>
      <c r="I126" s="19">
        <v>0.0</v>
      </c>
      <c r="J126" s="19">
        <f t="shared" ref="J126:J127" si="348">+F126*I126</f>
        <v>0</v>
      </c>
      <c r="K126" s="19">
        <f t="shared" ref="K126:K127" si="349">+D126-P126</f>
        <v>0</v>
      </c>
      <c r="L126" s="17" t="str">
        <f>VLOOKUP(A126,'[1]Hoja1'!$B$1:$F$126,5,0)</f>
        <v>#REF!</v>
      </c>
      <c r="M126" s="19" t="str">
        <f t="shared" ref="M126:M127" si="350">VLOOKUP(A126,'[1]Hoja1'!$B$1:$F$126,4,0)</f>
        <v>#REF!</v>
      </c>
      <c r="N126" s="19">
        <v>4340026.2727272725</v>
      </c>
      <c r="O126" s="19">
        <f t="shared" ref="O126:O127" si="351">+D126-J126</f>
        <v>4081463</v>
      </c>
      <c r="P126" s="19">
        <f t="shared" ref="P126:P127" si="352">+ROUND(O126,0)</f>
        <v>4081463</v>
      </c>
      <c r="Q126" s="19">
        <f t="shared" ref="Q126:Q127" si="353">+K126+P126</f>
        <v>4081463</v>
      </c>
      <c r="R126" s="19">
        <f t="shared" ref="R126:R127" si="354">+IF(D126-K126-P126&gt;1,D126-K126-P126,0)</f>
        <v>0</v>
      </c>
      <c r="S126" s="19">
        <f t="shared" ref="S126:S127" si="355">+P126</f>
        <v>4081463</v>
      </c>
      <c r="T126" s="20"/>
      <c r="U126" s="20"/>
      <c r="V126" s="20"/>
      <c r="W126" s="20"/>
      <c r="X126" s="20"/>
      <c r="Y126" s="20"/>
      <c r="Z126" s="20"/>
    </row>
    <row r="127" ht="30.0" customHeight="1" outlineLevel="2">
      <c r="A127" s="27" t="s">
        <v>114</v>
      </c>
      <c r="B127" s="15" t="s">
        <v>31</v>
      </c>
      <c r="C127" s="15" t="s">
        <v>32</v>
      </c>
      <c r="D127" s="16">
        <v>0.0</v>
      </c>
      <c r="E127" s="17">
        <v>0.0</v>
      </c>
      <c r="F127" s="18">
        <v>0.0</v>
      </c>
      <c r="G127" s="17">
        <v>0.0</v>
      </c>
      <c r="H127" s="17">
        <v>0.0</v>
      </c>
      <c r="I127" s="19">
        <v>0.0</v>
      </c>
      <c r="J127" s="19">
        <f t="shared" si="348"/>
        <v>0</v>
      </c>
      <c r="K127" s="19">
        <f t="shared" si="349"/>
        <v>0</v>
      </c>
      <c r="L127" s="17">
        <v>0.0</v>
      </c>
      <c r="M127" s="19" t="str">
        <f t="shared" si="350"/>
        <v>#REF!</v>
      </c>
      <c r="N127" s="19">
        <v>4340026.2727272725</v>
      </c>
      <c r="O127" s="19">
        <f t="shared" si="351"/>
        <v>0</v>
      </c>
      <c r="P127" s="19">
        <f t="shared" si="352"/>
        <v>0</v>
      </c>
      <c r="Q127" s="19">
        <f t="shared" si="353"/>
        <v>0</v>
      </c>
      <c r="R127" s="19">
        <f t="shared" si="354"/>
        <v>0</v>
      </c>
      <c r="S127" s="19">
        <f t="shared" si="355"/>
        <v>0</v>
      </c>
      <c r="T127" s="20"/>
      <c r="U127" s="20"/>
      <c r="V127" s="20"/>
      <c r="W127" s="20"/>
      <c r="X127" s="20"/>
      <c r="Y127" s="20"/>
      <c r="Z127" s="20"/>
    </row>
    <row r="128" ht="15.75" customHeight="1" outlineLevel="1">
      <c r="A128" s="21" t="s">
        <v>115</v>
      </c>
      <c r="B128" s="22"/>
      <c r="C128" s="22"/>
      <c r="D128" s="23">
        <f t="shared" ref="D128:E128" si="356">SUBTOTAL(9,D126:D127)</f>
        <v>4081463</v>
      </c>
      <c r="E128" s="24">
        <f t="shared" si="356"/>
        <v>395657</v>
      </c>
      <c r="F128" s="25">
        <v>1.0</v>
      </c>
      <c r="G128" s="24">
        <f t="shared" ref="G128:H128" si="357">SUBTOTAL(9,G126:G127)</f>
        <v>0</v>
      </c>
      <c r="H128" s="24" t="str">
        <f t="shared" si="357"/>
        <v>#REF!</v>
      </c>
      <c r="I128" s="26"/>
      <c r="J128" s="26">
        <f t="shared" ref="J128:L128" si="358">SUBTOTAL(9,J126:J127)</f>
        <v>0</v>
      </c>
      <c r="K128" s="26">
        <f t="shared" si="358"/>
        <v>0</v>
      </c>
      <c r="L128" s="24" t="str">
        <f t="shared" si="358"/>
        <v>#REF!</v>
      </c>
      <c r="M128" s="26"/>
      <c r="N128" s="26"/>
      <c r="O128" s="26">
        <f t="shared" ref="O128:S128" si="359">SUBTOTAL(9,O126:O127)</f>
        <v>4081463</v>
      </c>
      <c r="P128" s="26">
        <f t="shared" si="359"/>
        <v>4081463</v>
      </c>
      <c r="Q128" s="26">
        <f t="shared" si="359"/>
        <v>4081463</v>
      </c>
      <c r="R128" s="26">
        <f t="shared" si="359"/>
        <v>0</v>
      </c>
      <c r="S128" s="26">
        <f t="shared" si="359"/>
        <v>4081463</v>
      </c>
      <c r="T128" s="25"/>
      <c r="U128" s="25"/>
      <c r="V128" s="25"/>
      <c r="W128" s="25"/>
      <c r="X128" s="25"/>
      <c r="Y128" s="25"/>
      <c r="Z128" s="25"/>
    </row>
    <row r="129" ht="30.0" customHeight="1" outlineLevel="2">
      <c r="A129" s="27" t="s">
        <v>116</v>
      </c>
      <c r="B129" s="15" t="s">
        <v>27</v>
      </c>
      <c r="C129" s="15" t="s">
        <v>28</v>
      </c>
      <c r="D129" s="16">
        <v>1.8530799722E8</v>
      </c>
      <c r="E129" s="17">
        <v>7036180.15</v>
      </c>
      <c r="F129" s="18">
        <v>0.41111610236335855</v>
      </c>
      <c r="G129" s="17" t="str">
        <f>VLOOKUP(A129,'[1]Hoja1'!$B$1:$F$126,3,0)</f>
        <v>#REF!</v>
      </c>
      <c r="H129" s="19" t="str">
        <f>VLOOKUP(A129,'[1]Hoja1'!$B$1:$F$126,2,0)</f>
        <v>#REF!</v>
      </c>
      <c r="I129" s="19">
        <v>2175616.727272727</v>
      </c>
      <c r="J129" s="19">
        <f t="shared" ref="J129:J134" si="360">+F129*I129</f>
        <v>894431.0692</v>
      </c>
      <c r="K129" s="19">
        <f t="shared" ref="K129:K134" si="361">+D129-P129</f>
        <v>894431.22</v>
      </c>
      <c r="L129" s="17" t="str">
        <f>VLOOKUP(A129,'[1]Hoja1'!$B$1:$F$126,5,0)</f>
        <v>#REF!</v>
      </c>
      <c r="M129" s="19" t="str">
        <f t="shared" ref="M129:M134" si="362">VLOOKUP(A129,'[1]Hoja1'!$B$1:$F$126,4,0)</f>
        <v>#REF!</v>
      </c>
      <c r="N129" s="19">
        <v>4.485680928181818E8</v>
      </c>
      <c r="O129" s="19">
        <f t="shared" ref="O129:O134" si="363">+D129-J129</f>
        <v>184413566.2</v>
      </c>
      <c r="P129" s="19">
        <f t="shared" ref="P129:P134" si="364">+ROUND(O129,0)</f>
        <v>184413566</v>
      </c>
      <c r="Q129" s="19">
        <f t="shared" ref="Q129:Q134" si="365">+K129+P129</f>
        <v>185307997.2</v>
      </c>
      <c r="R129" s="19">
        <f t="shared" ref="R129:R134" si="366">+IF(D129-K129-P129&gt;1,D129-K129-P129,0)</f>
        <v>0</v>
      </c>
      <c r="S129" s="19">
        <f t="shared" ref="S129:S134" si="367">+P129</f>
        <v>184413566</v>
      </c>
      <c r="T129" s="20"/>
      <c r="U129" s="20"/>
      <c r="V129" s="20"/>
      <c r="W129" s="20"/>
      <c r="X129" s="20"/>
      <c r="Y129" s="20"/>
      <c r="Z129" s="20"/>
    </row>
    <row r="130" ht="30.0" customHeight="1" outlineLevel="2">
      <c r="A130" s="27" t="s">
        <v>116</v>
      </c>
      <c r="B130" s="15" t="s">
        <v>35</v>
      </c>
      <c r="C130" s="15" t="s">
        <v>36</v>
      </c>
      <c r="D130" s="16">
        <v>5.813839942E7</v>
      </c>
      <c r="E130" s="17">
        <v>2207526.16</v>
      </c>
      <c r="F130" s="18">
        <v>0.12898327393187584</v>
      </c>
      <c r="G130" s="17">
        <v>0.0</v>
      </c>
      <c r="H130" s="17">
        <v>0.0</v>
      </c>
      <c r="I130" s="19">
        <v>2175616.727272727</v>
      </c>
      <c r="J130" s="19">
        <f t="shared" si="360"/>
        <v>280618.1683</v>
      </c>
      <c r="K130" s="19">
        <f t="shared" si="361"/>
        <v>280618.42</v>
      </c>
      <c r="L130" s="17">
        <v>0.0</v>
      </c>
      <c r="M130" s="19" t="str">
        <f t="shared" si="362"/>
        <v>#REF!</v>
      </c>
      <c r="N130" s="19">
        <v>4.485680928181818E8</v>
      </c>
      <c r="O130" s="19">
        <f t="shared" si="363"/>
        <v>57857781.25</v>
      </c>
      <c r="P130" s="19">
        <f t="shared" si="364"/>
        <v>57857781</v>
      </c>
      <c r="Q130" s="19">
        <f t="shared" si="365"/>
        <v>58138399.42</v>
      </c>
      <c r="R130" s="19">
        <f t="shared" si="366"/>
        <v>0</v>
      </c>
      <c r="S130" s="19">
        <f t="shared" si="367"/>
        <v>57857781</v>
      </c>
      <c r="T130" s="20"/>
      <c r="U130" s="20"/>
      <c r="V130" s="20"/>
      <c r="W130" s="20"/>
      <c r="X130" s="20"/>
      <c r="Y130" s="20"/>
      <c r="Z130" s="20"/>
    </row>
    <row r="131" ht="30.0" customHeight="1" outlineLevel="2">
      <c r="A131" s="27" t="s">
        <v>116</v>
      </c>
      <c r="B131" s="15" t="s">
        <v>95</v>
      </c>
      <c r="C131" s="15" t="s">
        <v>96</v>
      </c>
      <c r="D131" s="16">
        <v>0.0</v>
      </c>
      <c r="E131" s="17">
        <v>0.0</v>
      </c>
      <c r="F131" s="18">
        <v>0.0</v>
      </c>
      <c r="G131" s="17">
        <v>0.0</v>
      </c>
      <c r="H131" s="17">
        <v>0.0</v>
      </c>
      <c r="I131" s="19">
        <v>2175616.727272727</v>
      </c>
      <c r="J131" s="19">
        <f t="shared" si="360"/>
        <v>0</v>
      </c>
      <c r="K131" s="19">
        <f t="shared" si="361"/>
        <v>0</v>
      </c>
      <c r="L131" s="17">
        <v>0.0</v>
      </c>
      <c r="M131" s="19" t="str">
        <f t="shared" si="362"/>
        <v>#REF!</v>
      </c>
      <c r="N131" s="19">
        <v>4.485680928181818E8</v>
      </c>
      <c r="O131" s="19">
        <f t="shared" si="363"/>
        <v>0</v>
      </c>
      <c r="P131" s="19">
        <f t="shared" si="364"/>
        <v>0</v>
      </c>
      <c r="Q131" s="19">
        <f t="shared" si="365"/>
        <v>0</v>
      </c>
      <c r="R131" s="19">
        <f t="shared" si="366"/>
        <v>0</v>
      </c>
      <c r="S131" s="19">
        <f t="shared" si="367"/>
        <v>0</v>
      </c>
      <c r="T131" s="20"/>
      <c r="U131" s="20"/>
      <c r="V131" s="20"/>
      <c r="W131" s="20"/>
      <c r="X131" s="20"/>
      <c r="Y131" s="20"/>
      <c r="Z131" s="20"/>
    </row>
    <row r="132" ht="15.75" customHeight="1" outlineLevel="2">
      <c r="A132" s="27" t="s">
        <v>116</v>
      </c>
      <c r="B132" s="15" t="s">
        <v>65</v>
      </c>
      <c r="C132" s="15" t="s">
        <v>66</v>
      </c>
      <c r="D132" s="16">
        <v>1.29608385E7</v>
      </c>
      <c r="E132" s="17">
        <v>492125.52</v>
      </c>
      <c r="F132" s="18">
        <v>0.028754341352872123</v>
      </c>
      <c r="G132" s="17">
        <v>0.0</v>
      </c>
      <c r="H132" s="17">
        <v>0.0</v>
      </c>
      <c r="I132" s="19">
        <v>2175616.727272727</v>
      </c>
      <c r="J132" s="19">
        <f t="shared" si="360"/>
        <v>62558.42603</v>
      </c>
      <c r="K132" s="19">
        <f t="shared" si="361"/>
        <v>62558.5</v>
      </c>
      <c r="L132" s="17">
        <v>0.0</v>
      </c>
      <c r="M132" s="19" t="str">
        <f t="shared" si="362"/>
        <v>#REF!</v>
      </c>
      <c r="N132" s="19">
        <v>4.485680928181818E8</v>
      </c>
      <c r="O132" s="19">
        <f t="shared" si="363"/>
        <v>12898280.07</v>
      </c>
      <c r="P132" s="19">
        <f t="shared" si="364"/>
        <v>12898280</v>
      </c>
      <c r="Q132" s="19">
        <f t="shared" si="365"/>
        <v>12960838.5</v>
      </c>
      <c r="R132" s="19">
        <f t="shared" si="366"/>
        <v>0</v>
      </c>
      <c r="S132" s="19">
        <f t="shared" si="367"/>
        <v>12898280</v>
      </c>
      <c r="T132" s="20"/>
      <c r="U132" s="20"/>
      <c r="V132" s="20"/>
      <c r="W132" s="20"/>
      <c r="X132" s="20"/>
      <c r="Y132" s="20"/>
      <c r="Z132" s="20"/>
    </row>
    <row r="133" ht="60.0" customHeight="1" outlineLevel="2">
      <c r="A133" s="27" t="s">
        <v>116</v>
      </c>
      <c r="B133" s="15" t="s">
        <v>49</v>
      </c>
      <c r="C133" s="15" t="s">
        <v>50</v>
      </c>
      <c r="D133" s="16">
        <v>0.0</v>
      </c>
      <c r="E133" s="17">
        <v>0.0</v>
      </c>
      <c r="F133" s="18">
        <v>0.0</v>
      </c>
      <c r="G133" s="17">
        <v>0.0</v>
      </c>
      <c r="H133" s="17">
        <v>0.0</v>
      </c>
      <c r="I133" s="19">
        <v>2175616.727272727</v>
      </c>
      <c r="J133" s="19">
        <f t="shared" si="360"/>
        <v>0</v>
      </c>
      <c r="K133" s="19">
        <f t="shared" si="361"/>
        <v>0</v>
      </c>
      <c r="L133" s="17">
        <v>0.0</v>
      </c>
      <c r="M133" s="19" t="str">
        <f t="shared" si="362"/>
        <v>#REF!</v>
      </c>
      <c r="N133" s="19">
        <v>4.485680928181818E8</v>
      </c>
      <c r="O133" s="19">
        <f t="shared" si="363"/>
        <v>0</v>
      </c>
      <c r="P133" s="19">
        <f t="shared" si="364"/>
        <v>0</v>
      </c>
      <c r="Q133" s="19">
        <f t="shared" si="365"/>
        <v>0</v>
      </c>
      <c r="R133" s="19">
        <f t="shared" si="366"/>
        <v>0</v>
      </c>
      <c r="S133" s="19">
        <f t="shared" si="367"/>
        <v>0</v>
      </c>
      <c r="T133" s="20"/>
      <c r="U133" s="20"/>
      <c r="V133" s="20"/>
      <c r="W133" s="20"/>
      <c r="X133" s="20"/>
      <c r="Y133" s="20"/>
      <c r="Z133" s="20"/>
    </row>
    <row r="134" ht="30.0" customHeight="1" outlineLevel="2">
      <c r="A134" s="27" t="s">
        <v>116</v>
      </c>
      <c r="B134" s="15" t="s">
        <v>37</v>
      </c>
      <c r="C134" s="15" t="s">
        <v>38</v>
      </c>
      <c r="D134" s="16">
        <v>1.9433647486E8</v>
      </c>
      <c r="E134" s="17">
        <v>7378993.17</v>
      </c>
      <c r="F134" s="18">
        <v>0.4311462823518935</v>
      </c>
      <c r="G134" s="17">
        <v>0.0</v>
      </c>
      <c r="H134" s="17">
        <v>0.0</v>
      </c>
      <c r="I134" s="19">
        <v>2175616.727272727</v>
      </c>
      <c r="J134" s="19">
        <f t="shared" si="360"/>
        <v>938009.0638</v>
      </c>
      <c r="K134" s="19">
        <f t="shared" si="361"/>
        <v>938008.86</v>
      </c>
      <c r="L134" s="17">
        <v>0.0</v>
      </c>
      <c r="M134" s="19" t="str">
        <f t="shared" si="362"/>
        <v>#REF!</v>
      </c>
      <c r="N134" s="19">
        <v>4.485680928181818E8</v>
      </c>
      <c r="O134" s="19">
        <f t="shared" si="363"/>
        <v>193398465.8</v>
      </c>
      <c r="P134" s="19">
        <f t="shared" si="364"/>
        <v>193398466</v>
      </c>
      <c r="Q134" s="19">
        <f t="shared" si="365"/>
        <v>194336474.9</v>
      </c>
      <c r="R134" s="19">
        <f t="shared" si="366"/>
        <v>0</v>
      </c>
      <c r="S134" s="19">
        <f t="shared" si="367"/>
        <v>193398466</v>
      </c>
      <c r="T134" s="20"/>
      <c r="U134" s="20"/>
      <c r="V134" s="20"/>
      <c r="W134" s="20"/>
      <c r="X134" s="20"/>
      <c r="Y134" s="20"/>
      <c r="Z134" s="20"/>
    </row>
    <row r="135" ht="15.75" customHeight="1" outlineLevel="1">
      <c r="A135" s="21" t="s">
        <v>117</v>
      </c>
      <c r="B135" s="22"/>
      <c r="C135" s="22"/>
      <c r="D135" s="23">
        <f t="shared" ref="D135:E135" si="368">SUBTOTAL(9,D129:D134)</f>
        <v>450743710</v>
      </c>
      <c r="E135" s="24">
        <f t="shared" si="368"/>
        <v>17114825</v>
      </c>
      <c r="F135" s="25">
        <v>1.0</v>
      </c>
      <c r="G135" s="24" t="str">
        <f t="shared" ref="G135:H135" si="369">SUBTOTAL(9,G129:G134)</f>
        <v>#REF!</v>
      </c>
      <c r="H135" s="24" t="str">
        <f t="shared" si="369"/>
        <v>#REF!</v>
      </c>
      <c r="I135" s="26"/>
      <c r="J135" s="26">
        <f t="shared" ref="J135:L135" si="370">SUBTOTAL(9,J129:J134)</f>
        <v>2175616.727</v>
      </c>
      <c r="K135" s="26">
        <f t="shared" si="370"/>
        <v>2175617</v>
      </c>
      <c r="L135" s="24" t="str">
        <f t="shared" si="370"/>
        <v>#REF!</v>
      </c>
      <c r="M135" s="26"/>
      <c r="N135" s="26"/>
      <c r="O135" s="26">
        <f t="shared" ref="O135:S135" si="371">SUBTOTAL(9,O129:O134)</f>
        <v>448568093.3</v>
      </c>
      <c r="P135" s="26">
        <f t="shared" si="371"/>
        <v>448568093</v>
      </c>
      <c r="Q135" s="26">
        <f t="shared" si="371"/>
        <v>450743710</v>
      </c>
      <c r="R135" s="26">
        <f t="shared" si="371"/>
        <v>0</v>
      </c>
      <c r="S135" s="26">
        <f t="shared" si="371"/>
        <v>448568093</v>
      </c>
      <c r="T135" s="25"/>
      <c r="U135" s="25"/>
      <c r="V135" s="25"/>
      <c r="W135" s="25"/>
      <c r="X135" s="25"/>
      <c r="Y135" s="25"/>
      <c r="Z135" s="25"/>
    </row>
    <row r="136" ht="30.0" customHeight="1" outlineLevel="2">
      <c r="A136" s="27" t="s">
        <v>118</v>
      </c>
      <c r="B136" s="15" t="s">
        <v>27</v>
      </c>
      <c r="C136" s="15" t="s">
        <v>28</v>
      </c>
      <c r="D136" s="16">
        <v>1.237666791E8</v>
      </c>
      <c r="E136" s="17">
        <v>7311191.58</v>
      </c>
      <c r="F136" s="18">
        <v>0.8587999523411176</v>
      </c>
      <c r="G136" s="17" t="str">
        <f>VLOOKUP(A136,'[1]Hoja1'!$B$1:$F$126,3,0)</f>
        <v>#REF!</v>
      </c>
      <c r="H136" s="19" t="str">
        <f>VLOOKUP(A136,'[1]Hoja1'!$B$1:$F$126,2,0)</f>
        <v>#REF!</v>
      </c>
      <c r="I136" s="19">
        <v>0.0</v>
      </c>
      <c r="J136" s="19">
        <f t="shared" ref="J136:J138" si="372">+F136*I136</f>
        <v>0</v>
      </c>
      <c r="K136" s="19">
        <v>0.0</v>
      </c>
      <c r="L136" s="17" t="str">
        <f>VLOOKUP(A136,'[1]Hoja1'!$B$1:$F$126,5,0)</f>
        <v>#REF!</v>
      </c>
      <c r="M136" s="19" t="str">
        <f t="shared" ref="M136:M138" si="373">VLOOKUP(A136,'[1]Hoja1'!$B$1:$F$126,4,0)</f>
        <v>#REF!</v>
      </c>
      <c r="N136" s="19">
        <v>1.441158429090909E8</v>
      </c>
      <c r="O136" s="19">
        <f t="shared" ref="O136:O138" si="374">+D136-J136</f>
        <v>123766679.1</v>
      </c>
      <c r="P136" s="19">
        <f t="shared" ref="P136:P138" si="375">+ROUND(O136,0)</f>
        <v>123766679</v>
      </c>
      <c r="Q136" s="19">
        <f t="shared" ref="Q136:Q138" si="376">+K136+P136</f>
        <v>123766679</v>
      </c>
      <c r="R136" s="19">
        <f t="shared" ref="R136:R138" si="377">+IF(D136-K136-P136&gt;1,D136-K136-P136,0)</f>
        <v>0</v>
      </c>
      <c r="S136" s="19">
        <f t="shared" ref="S136:S138" si="378">+P136</f>
        <v>123766679</v>
      </c>
      <c r="T136" s="20"/>
      <c r="U136" s="20"/>
      <c r="V136" s="20"/>
      <c r="W136" s="20"/>
      <c r="X136" s="20"/>
      <c r="Y136" s="20"/>
      <c r="Z136" s="20"/>
    </row>
    <row r="137" ht="30.0" customHeight="1" outlineLevel="2">
      <c r="A137" s="27" t="s">
        <v>118</v>
      </c>
      <c r="B137" s="15" t="s">
        <v>35</v>
      </c>
      <c r="C137" s="15" t="s">
        <v>36</v>
      </c>
      <c r="D137" s="16">
        <v>1.412642191E7</v>
      </c>
      <c r="E137" s="17">
        <v>834481.28</v>
      </c>
      <c r="F137" s="18">
        <v>0.09802129742251864</v>
      </c>
      <c r="G137" s="17">
        <v>0.0</v>
      </c>
      <c r="H137" s="17">
        <v>0.0</v>
      </c>
      <c r="I137" s="19">
        <v>0.0</v>
      </c>
      <c r="J137" s="19">
        <f t="shared" si="372"/>
        <v>0</v>
      </c>
      <c r="K137" s="19">
        <v>0.0</v>
      </c>
      <c r="L137" s="17">
        <v>0.0</v>
      </c>
      <c r="M137" s="19" t="str">
        <f t="shared" si="373"/>
        <v>#REF!</v>
      </c>
      <c r="N137" s="19">
        <v>1.441158429090909E8</v>
      </c>
      <c r="O137" s="19">
        <f t="shared" si="374"/>
        <v>14126421.91</v>
      </c>
      <c r="P137" s="19">
        <f t="shared" si="375"/>
        <v>14126422</v>
      </c>
      <c r="Q137" s="19">
        <f t="shared" si="376"/>
        <v>14126422</v>
      </c>
      <c r="R137" s="19">
        <f t="shared" si="377"/>
        <v>0</v>
      </c>
      <c r="S137" s="19">
        <f t="shared" si="378"/>
        <v>14126422</v>
      </c>
      <c r="T137" s="20"/>
      <c r="U137" s="20"/>
      <c r="V137" s="20"/>
      <c r="W137" s="20"/>
      <c r="X137" s="20"/>
      <c r="Y137" s="20"/>
      <c r="Z137" s="20"/>
    </row>
    <row r="138" ht="15.75" customHeight="1" outlineLevel="2">
      <c r="A138" s="27" t="s">
        <v>118</v>
      </c>
      <c r="B138" s="15" t="s">
        <v>65</v>
      </c>
      <c r="C138" s="15" t="s">
        <v>66</v>
      </c>
      <c r="D138" s="16">
        <v>6222741.99</v>
      </c>
      <c r="E138" s="17">
        <v>367592.14</v>
      </c>
      <c r="F138" s="18">
        <v>0.043178750236363674</v>
      </c>
      <c r="G138" s="17">
        <v>0.0</v>
      </c>
      <c r="H138" s="17">
        <v>0.0</v>
      </c>
      <c r="I138" s="19">
        <v>0.0</v>
      </c>
      <c r="J138" s="19">
        <f t="shared" si="372"/>
        <v>0</v>
      </c>
      <c r="K138" s="19">
        <v>0.0</v>
      </c>
      <c r="L138" s="17">
        <v>0.0</v>
      </c>
      <c r="M138" s="19" t="str">
        <f t="shared" si="373"/>
        <v>#REF!</v>
      </c>
      <c r="N138" s="19">
        <v>1.441158429090909E8</v>
      </c>
      <c r="O138" s="19">
        <f t="shared" si="374"/>
        <v>6222741.99</v>
      </c>
      <c r="P138" s="19">
        <f t="shared" si="375"/>
        <v>6222742</v>
      </c>
      <c r="Q138" s="19">
        <f t="shared" si="376"/>
        <v>6222742</v>
      </c>
      <c r="R138" s="19">
        <f t="shared" si="377"/>
        <v>0</v>
      </c>
      <c r="S138" s="19">
        <f t="shared" si="378"/>
        <v>6222742</v>
      </c>
      <c r="T138" s="20"/>
      <c r="U138" s="20"/>
      <c r="V138" s="20"/>
      <c r="W138" s="20"/>
      <c r="X138" s="20"/>
      <c r="Y138" s="20"/>
      <c r="Z138" s="20"/>
    </row>
    <row r="139" ht="25.5" customHeight="1" outlineLevel="1">
      <c r="A139" s="21" t="s">
        <v>119</v>
      </c>
      <c r="B139" s="22"/>
      <c r="C139" s="22"/>
      <c r="D139" s="23">
        <f t="shared" ref="D139:E139" si="379">SUBTOTAL(9,D136:D138)</f>
        <v>144115843</v>
      </c>
      <c r="E139" s="24">
        <f t="shared" si="379"/>
        <v>8513265</v>
      </c>
      <c r="F139" s="25">
        <v>0.9999999999999999</v>
      </c>
      <c r="G139" s="24" t="str">
        <f t="shared" ref="G139:H139" si="380">SUBTOTAL(9,G136:G138)</f>
        <v>#REF!</v>
      </c>
      <c r="H139" s="24" t="str">
        <f t="shared" si="380"/>
        <v>#REF!</v>
      </c>
      <c r="I139" s="26"/>
      <c r="J139" s="26">
        <f t="shared" ref="J139:L139" si="381">SUBTOTAL(9,J136:J138)</f>
        <v>0</v>
      </c>
      <c r="K139" s="26">
        <f t="shared" si="381"/>
        <v>0</v>
      </c>
      <c r="L139" s="24" t="str">
        <f t="shared" si="381"/>
        <v>#REF!</v>
      </c>
      <c r="M139" s="26"/>
      <c r="N139" s="26"/>
      <c r="O139" s="26">
        <f t="shared" ref="O139:S139" si="382">SUBTOTAL(9,O136:O138)</f>
        <v>144115843</v>
      </c>
      <c r="P139" s="26">
        <f t="shared" si="382"/>
        <v>144115843</v>
      </c>
      <c r="Q139" s="26">
        <f t="shared" si="382"/>
        <v>144115843</v>
      </c>
      <c r="R139" s="26">
        <f t="shared" si="382"/>
        <v>0</v>
      </c>
      <c r="S139" s="26">
        <f t="shared" si="382"/>
        <v>144115843</v>
      </c>
      <c r="T139" s="25"/>
      <c r="U139" s="25"/>
      <c r="V139" s="25"/>
      <c r="W139" s="25"/>
      <c r="X139" s="25"/>
      <c r="Y139" s="25"/>
      <c r="Z139" s="25"/>
    </row>
    <row r="140" ht="30.0" customHeight="1" outlineLevel="2">
      <c r="A140" s="27" t="s">
        <v>120</v>
      </c>
      <c r="B140" s="15" t="s">
        <v>27</v>
      </c>
      <c r="C140" s="15" t="s">
        <v>28</v>
      </c>
      <c r="D140" s="16">
        <v>3.085864735E7</v>
      </c>
      <c r="E140" s="17">
        <v>1.207052484E7</v>
      </c>
      <c r="F140" s="18">
        <v>0.9943114049810676</v>
      </c>
      <c r="G140" s="17">
        <v>0.0</v>
      </c>
      <c r="H140" s="19" t="str">
        <f>VLOOKUP(A140,'[1]Hoja1'!$B$1:$F$126,2,0)</f>
        <v>#REF!</v>
      </c>
      <c r="I140" s="19">
        <v>0.0</v>
      </c>
      <c r="J140" s="19">
        <f t="shared" ref="J140:J142" si="383">+F140*I140</f>
        <v>0</v>
      </c>
      <c r="K140" s="19">
        <v>0.0</v>
      </c>
      <c r="L140" s="17" t="str">
        <f>VLOOKUP(A140,'[1]Hoja1'!$B$1:$F$126,5,0)</f>
        <v>#REF!</v>
      </c>
      <c r="M140" s="19" t="str">
        <f t="shared" ref="M140:M142" si="384">VLOOKUP(A140,'[1]Hoja1'!$B$1:$F$126,4,0)</f>
        <v>#REF!</v>
      </c>
      <c r="N140" s="19">
        <v>3.1035194363636363E7</v>
      </c>
      <c r="O140" s="19">
        <f>+D140-J140</f>
        <v>30858647.35</v>
      </c>
      <c r="P140" s="19">
        <f t="shared" ref="P140:P142" si="385">+ROUND(O140,0)</f>
        <v>30858647</v>
      </c>
      <c r="Q140" s="19">
        <f t="shared" ref="Q140:Q142" si="386">+K140+P140</f>
        <v>30858647</v>
      </c>
      <c r="R140" s="19">
        <f t="shared" ref="R140:R142" si="387">+IF(D140-K140-P140&gt;1,D140-K140-P140,0)</f>
        <v>0</v>
      </c>
      <c r="S140" s="19">
        <f t="shared" ref="S140:S142" si="388">+P140</f>
        <v>30858647</v>
      </c>
      <c r="T140" s="20"/>
      <c r="U140" s="20"/>
      <c r="V140" s="20"/>
      <c r="W140" s="20"/>
      <c r="X140" s="20"/>
      <c r="Y140" s="20"/>
      <c r="Z140" s="20"/>
    </row>
    <row r="141" ht="30.0" customHeight="1" outlineLevel="2">
      <c r="A141" s="27" t="s">
        <v>120</v>
      </c>
      <c r="B141" s="15" t="s">
        <v>35</v>
      </c>
      <c r="C141" s="15" t="s">
        <v>36</v>
      </c>
      <c r="D141" s="16">
        <v>176546.65</v>
      </c>
      <c r="E141" s="17">
        <v>69057.16</v>
      </c>
      <c r="F141" s="18">
        <v>0.005688595018932377</v>
      </c>
      <c r="G141" s="17">
        <v>0.0</v>
      </c>
      <c r="H141" s="17">
        <v>0.0</v>
      </c>
      <c r="I141" s="19">
        <v>0.0</v>
      </c>
      <c r="J141" s="19">
        <f t="shared" si="383"/>
        <v>0</v>
      </c>
      <c r="K141" s="19">
        <v>0.0</v>
      </c>
      <c r="L141" s="17">
        <v>0.0</v>
      </c>
      <c r="M141" s="19" t="str">
        <f t="shared" si="384"/>
        <v>#REF!</v>
      </c>
      <c r="N141" s="19">
        <v>3.1035194363636363E7</v>
      </c>
      <c r="O141" s="28">
        <v>0.0</v>
      </c>
      <c r="P141" s="28">
        <f t="shared" si="385"/>
        <v>0</v>
      </c>
      <c r="Q141" s="19">
        <f t="shared" si="386"/>
        <v>0</v>
      </c>
      <c r="R141" s="19">
        <f t="shared" si="387"/>
        <v>176546.65</v>
      </c>
      <c r="S141" s="19">
        <f t="shared" si="388"/>
        <v>0</v>
      </c>
      <c r="T141" s="20"/>
      <c r="U141" s="20"/>
      <c r="V141" s="20"/>
      <c r="W141" s="20"/>
      <c r="X141" s="20"/>
      <c r="Y141" s="20"/>
      <c r="Z141" s="20"/>
    </row>
    <row r="142" ht="60.0" customHeight="1" outlineLevel="2">
      <c r="A142" s="27" t="s">
        <v>120</v>
      </c>
      <c r="B142" s="15" t="s">
        <v>49</v>
      </c>
      <c r="C142" s="15" t="s">
        <v>50</v>
      </c>
      <c r="D142" s="16">
        <v>0.0</v>
      </c>
      <c r="E142" s="17">
        <v>0.0</v>
      </c>
      <c r="F142" s="18">
        <v>0.0</v>
      </c>
      <c r="G142" s="17">
        <v>0.0</v>
      </c>
      <c r="H142" s="17">
        <v>0.0</v>
      </c>
      <c r="I142" s="19">
        <v>0.0</v>
      </c>
      <c r="J142" s="19">
        <f t="shared" si="383"/>
        <v>0</v>
      </c>
      <c r="K142" s="19">
        <f>+D142-P142</f>
        <v>0</v>
      </c>
      <c r="L142" s="17">
        <v>0.0</v>
      </c>
      <c r="M142" s="19" t="str">
        <f t="shared" si="384"/>
        <v>#REF!</v>
      </c>
      <c r="N142" s="19">
        <v>3.1035194363636363E7</v>
      </c>
      <c r="O142" s="19">
        <f>+D142-J142</f>
        <v>0</v>
      </c>
      <c r="P142" s="19">
        <f t="shared" si="385"/>
        <v>0</v>
      </c>
      <c r="Q142" s="19">
        <f t="shared" si="386"/>
        <v>0</v>
      </c>
      <c r="R142" s="19">
        <f t="shared" si="387"/>
        <v>0</v>
      </c>
      <c r="S142" s="19">
        <f t="shared" si="388"/>
        <v>0</v>
      </c>
      <c r="T142" s="20"/>
      <c r="U142" s="20"/>
      <c r="V142" s="20"/>
      <c r="W142" s="20"/>
      <c r="X142" s="20"/>
      <c r="Y142" s="20"/>
      <c r="Z142" s="20"/>
    </row>
    <row r="143" ht="15.75" customHeight="1" outlineLevel="1">
      <c r="A143" s="21" t="s">
        <v>121</v>
      </c>
      <c r="B143" s="22"/>
      <c r="C143" s="22"/>
      <c r="D143" s="23">
        <f t="shared" ref="D143:E143" si="389">SUBTOTAL(9,D140:D142)</f>
        <v>31035194</v>
      </c>
      <c r="E143" s="24">
        <f t="shared" si="389"/>
        <v>12139582</v>
      </c>
      <c r="F143" s="25">
        <v>1.0</v>
      </c>
      <c r="G143" s="24">
        <f t="shared" ref="G143:H143" si="390">SUBTOTAL(9,G140:G142)</f>
        <v>0</v>
      </c>
      <c r="H143" s="24" t="str">
        <f t="shared" si="390"/>
        <v>#REF!</v>
      </c>
      <c r="I143" s="26"/>
      <c r="J143" s="26">
        <f t="shared" ref="J143:L143" si="391">SUBTOTAL(9,J140:J142)</f>
        <v>0</v>
      </c>
      <c r="K143" s="26">
        <f t="shared" si="391"/>
        <v>0</v>
      </c>
      <c r="L143" s="24" t="str">
        <f t="shared" si="391"/>
        <v>#REF!</v>
      </c>
      <c r="M143" s="26"/>
      <c r="N143" s="26"/>
      <c r="O143" s="26">
        <f t="shared" ref="O143:S143" si="392">SUBTOTAL(9,O140:O142)</f>
        <v>30858647.35</v>
      </c>
      <c r="P143" s="26">
        <f t="shared" si="392"/>
        <v>30858647</v>
      </c>
      <c r="Q143" s="26">
        <f t="shared" si="392"/>
        <v>30858647</v>
      </c>
      <c r="R143" s="26">
        <f t="shared" si="392"/>
        <v>176546.65</v>
      </c>
      <c r="S143" s="26">
        <f t="shared" si="392"/>
        <v>30858647</v>
      </c>
      <c r="T143" s="25"/>
      <c r="U143" s="25"/>
      <c r="V143" s="25"/>
      <c r="W143" s="25"/>
      <c r="X143" s="25"/>
      <c r="Y143" s="25"/>
      <c r="Z143" s="25"/>
    </row>
    <row r="144" ht="30.0" customHeight="1" outlineLevel="2">
      <c r="A144" s="27" t="s">
        <v>122</v>
      </c>
      <c r="B144" s="15" t="s">
        <v>27</v>
      </c>
      <c r="C144" s="15" t="s">
        <v>28</v>
      </c>
      <c r="D144" s="16">
        <v>3.423596939E7</v>
      </c>
      <c r="E144" s="17">
        <v>4624778.94</v>
      </c>
      <c r="F144" s="18">
        <v>0.7630094699642422</v>
      </c>
      <c r="G144" s="17">
        <v>0.0</v>
      </c>
      <c r="H144" s="19" t="str">
        <f>VLOOKUP(A144,'[1]Hoja1'!$B$1:$F$126,2,0)</f>
        <v>#REF!</v>
      </c>
      <c r="I144" s="19">
        <v>0.0</v>
      </c>
      <c r="J144" s="19">
        <f t="shared" ref="J144:J145" si="393">+F144*I144</f>
        <v>0</v>
      </c>
      <c r="K144" s="19">
        <v>0.0</v>
      </c>
      <c r="L144" s="17" t="str">
        <f>VLOOKUP(A144,'[1]Hoja1'!$B$1:$F$126,5,0)</f>
        <v>#REF!</v>
      </c>
      <c r="M144" s="19" t="str">
        <f t="shared" ref="M144:M145" si="394">VLOOKUP(A144,'[1]Hoja1'!$B$1:$F$126,4,0)</f>
        <v>#REF!</v>
      </c>
      <c r="N144" s="19">
        <v>4.486965145454545E7</v>
      </c>
      <c r="O144" s="19">
        <f t="shared" ref="O144:O145" si="395">+D144-J144</f>
        <v>34235969.39</v>
      </c>
      <c r="P144" s="19">
        <f t="shared" ref="P144:P145" si="396">+ROUND(O144,0)</f>
        <v>34235969</v>
      </c>
      <c r="Q144" s="19">
        <f t="shared" ref="Q144:Q145" si="397">+K144+P144</f>
        <v>34235969</v>
      </c>
      <c r="R144" s="19">
        <f t="shared" ref="R144:R145" si="398">+IF(D144-K144-P144&gt;1,D144-K144-P144,0)</f>
        <v>0</v>
      </c>
      <c r="S144" s="19">
        <f t="shared" ref="S144:S145" si="399">+P144</f>
        <v>34235969</v>
      </c>
      <c r="T144" s="20"/>
      <c r="U144" s="20"/>
      <c r="V144" s="20"/>
      <c r="W144" s="20"/>
      <c r="X144" s="20"/>
      <c r="Y144" s="20"/>
      <c r="Z144" s="20"/>
    </row>
    <row r="145" ht="30.0" customHeight="1" outlineLevel="2">
      <c r="A145" s="27" t="s">
        <v>122</v>
      </c>
      <c r="B145" s="15" t="s">
        <v>51</v>
      </c>
      <c r="C145" s="15" t="s">
        <v>52</v>
      </c>
      <c r="D145" s="16">
        <v>1.063368261E7</v>
      </c>
      <c r="E145" s="17">
        <v>1436455.06</v>
      </c>
      <c r="F145" s="18">
        <v>0.2369905300357578</v>
      </c>
      <c r="G145" s="17">
        <v>0.0</v>
      </c>
      <c r="H145" s="17">
        <v>0.0</v>
      </c>
      <c r="I145" s="19">
        <v>0.0</v>
      </c>
      <c r="J145" s="19">
        <f t="shared" si="393"/>
        <v>0</v>
      </c>
      <c r="K145" s="19">
        <v>0.0</v>
      </c>
      <c r="L145" s="17">
        <v>0.0</v>
      </c>
      <c r="M145" s="19" t="str">
        <f t="shared" si="394"/>
        <v>#REF!</v>
      </c>
      <c r="N145" s="19">
        <v>4.486965145454545E7</v>
      </c>
      <c r="O145" s="19">
        <f t="shared" si="395"/>
        <v>10633682.61</v>
      </c>
      <c r="P145" s="19">
        <f t="shared" si="396"/>
        <v>10633683</v>
      </c>
      <c r="Q145" s="19">
        <f t="shared" si="397"/>
        <v>10633683</v>
      </c>
      <c r="R145" s="19">
        <f t="shared" si="398"/>
        <v>0</v>
      </c>
      <c r="S145" s="19">
        <f t="shared" si="399"/>
        <v>10633683</v>
      </c>
      <c r="T145" s="20"/>
      <c r="U145" s="20"/>
      <c r="V145" s="20"/>
      <c r="W145" s="20"/>
      <c r="X145" s="20"/>
      <c r="Y145" s="20"/>
      <c r="Z145" s="20"/>
    </row>
    <row r="146" ht="15.75" customHeight="1" outlineLevel="1">
      <c r="A146" s="21" t="s">
        <v>123</v>
      </c>
      <c r="B146" s="22"/>
      <c r="C146" s="22"/>
      <c r="D146" s="23">
        <f t="shared" ref="D146:E146" si="400">SUBTOTAL(9,D144:D145)</f>
        <v>44869652</v>
      </c>
      <c r="E146" s="24">
        <f t="shared" si="400"/>
        <v>6061234</v>
      </c>
      <c r="F146" s="25">
        <v>1.0</v>
      </c>
      <c r="G146" s="24">
        <f t="shared" ref="G146:H146" si="401">SUBTOTAL(9,G144:G145)</f>
        <v>0</v>
      </c>
      <c r="H146" s="24" t="str">
        <f t="shared" si="401"/>
        <v>#REF!</v>
      </c>
      <c r="I146" s="26"/>
      <c r="J146" s="26">
        <f t="shared" ref="J146:L146" si="402">SUBTOTAL(9,J144:J145)</f>
        <v>0</v>
      </c>
      <c r="K146" s="26">
        <f t="shared" si="402"/>
        <v>0</v>
      </c>
      <c r="L146" s="24" t="str">
        <f t="shared" si="402"/>
        <v>#REF!</v>
      </c>
      <c r="M146" s="26"/>
      <c r="N146" s="26"/>
      <c r="O146" s="26">
        <f t="shared" ref="O146:S146" si="403">SUBTOTAL(9,O144:O145)</f>
        <v>44869652</v>
      </c>
      <c r="P146" s="26">
        <f t="shared" si="403"/>
        <v>44869652</v>
      </c>
      <c r="Q146" s="26">
        <f t="shared" si="403"/>
        <v>44869652</v>
      </c>
      <c r="R146" s="26">
        <f t="shared" si="403"/>
        <v>0</v>
      </c>
      <c r="S146" s="26">
        <f t="shared" si="403"/>
        <v>44869652</v>
      </c>
      <c r="T146" s="25"/>
      <c r="U146" s="25"/>
      <c r="V146" s="25"/>
      <c r="W146" s="25"/>
      <c r="X146" s="25"/>
      <c r="Y146" s="25"/>
      <c r="Z146" s="25"/>
    </row>
    <row r="147" ht="30.0" customHeight="1" outlineLevel="2">
      <c r="A147" s="27" t="s">
        <v>124</v>
      </c>
      <c r="B147" s="15" t="s">
        <v>27</v>
      </c>
      <c r="C147" s="15" t="s">
        <v>28</v>
      </c>
      <c r="D147" s="16">
        <v>4827500.54</v>
      </c>
      <c r="E147" s="17">
        <v>877782.69</v>
      </c>
      <c r="F147" s="18">
        <v>0.7493436805615381</v>
      </c>
      <c r="G147" s="17" t="str">
        <f>VLOOKUP(A147,'[1]Hoja1'!$B$1:$F$126,3,0)</f>
        <v>#REF!</v>
      </c>
      <c r="H147" s="19" t="str">
        <f>VLOOKUP(A147,'[1]Hoja1'!$B$1:$F$126,2,0)</f>
        <v>#REF!</v>
      </c>
      <c r="I147" s="19">
        <v>867041.2727272727</v>
      </c>
      <c r="J147" s="19">
        <f t="shared" ref="J147:J149" si="404">+F147*I147</f>
        <v>649711.8985</v>
      </c>
      <c r="K147" s="19">
        <f t="shared" ref="K147:K149" si="405">+D147-P147</f>
        <v>649711.54</v>
      </c>
      <c r="L147" s="17" t="str">
        <f>VLOOKUP(A147,'[1]Hoja1'!$B$1:$F$126,5,0)</f>
        <v>#REF!</v>
      </c>
      <c r="M147" s="19" t="str">
        <f t="shared" ref="M147:M149" si="406">VLOOKUP(A147,'[1]Hoja1'!$B$1:$F$126,4,0)</f>
        <v>#REF!</v>
      </c>
      <c r="N147" s="19">
        <v>5575264.454545454</v>
      </c>
      <c r="O147" s="19">
        <f>+D147-J147</f>
        <v>4177788.641</v>
      </c>
      <c r="P147" s="19">
        <f t="shared" ref="P147:P149" si="407">+ROUND(O147,0)</f>
        <v>4177789</v>
      </c>
      <c r="Q147" s="19">
        <f t="shared" ref="Q147:Q149" si="408">+K147+P147</f>
        <v>4827500.54</v>
      </c>
      <c r="R147" s="19">
        <f t="shared" ref="R147:R149" si="409">+IF(D147-K147-P147&gt;1,D147-K147-P147,0)</f>
        <v>0</v>
      </c>
      <c r="S147" s="19">
        <f t="shared" ref="S147:S149" si="410">+P147</f>
        <v>4177789</v>
      </c>
      <c r="T147" s="20"/>
      <c r="U147" s="20"/>
      <c r="V147" s="20"/>
      <c r="W147" s="20"/>
      <c r="X147" s="20"/>
      <c r="Y147" s="20"/>
      <c r="Z147" s="20"/>
    </row>
    <row r="148" ht="30.0" customHeight="1" outlineLevel="2">
      <c r="A148" s="27" t="s">
        <v>124</v>
      </c>
      <c r="B148" s="15" t="s">
        <v>35</v>
      </c>
      <c r="C148" s="15" t="s">
        <v>36</v>
      </c>
      <c r="D148" s="16">
        <v>31034.74</v>
      </c>
      <c r="E148" s="17">
        <v>5643.03</v>
      </c>
      <c r="F148" s="18">
        <v>0.004817334789333942</v>
      </c>
      <c r="G148" s="17">
        <v>0.0</v>
      </c>
      <c r="H148" s="17">
        <v>0.0</v>
      </c>
      <c r="I148" s="19">
        <v>867041.2727272727</v>
      </c>
      <c r="J148" s="19">
        <f t="shared" si="404"/>
        <v>4176.828087</v>
      </c>
      <c r="K148" s="19">
        <f t="shared" si="405"/>
        <v>31034.74</v>
      </c>
      <c r="L148" s="17">
        <v>0.0</v>
      </c>
      <c r="M148" s="19" t="str">
        <f t="shared" si="406"/>
        <v>#REF!</v>
      </c>
      <c r="N148" s="19">
        <v>5575264.454545454</v>
      </c>
      <c r="O148" s="19">
        <v>0.0</v>
      </c>
      <c r="P148" s="19">
        <f t="shared" si="407"/>
        <v>0</v>
      </c>
      <c r="Q148" s="19">
        <f t="shared" si="408"/>
        <v>31034.74</v>
      </c>
      <c r="R148" s="19">
        <f t="shared" si="409"/>
        <v>0</v>
      </c>
      <c r="S148" s="19">
        <f t="shared" si="410"/>
        <v>0</v>
      </c>
      <c r="T148" s="20"/>
      <c r="U148" s="20"/>
      <c r="V148" s="20"/>
      <c r="W148" s="20"/>
      <c r="X148" s="20"/>
      <c r="Y148" s="20"/>
      <c r="Z148" s="20"/>
    </row>
    <row r="149" ht="30.0" customHeight="1" outlineLevel="2">
      <c r="A149" s="27" t="s">
        <v>124</v>
      </c>
      <c r="B149" s="15" t="s">
        <v>51</v>
      </c>
      <c r="C149" s="15" t="s">
        <v>52</v>
      </c>
      <c r="D149" s="16">
        <v>1583769.72</v>
      </c>
      <c r="E149" s="17">
        <v>287976.28</v>
      </c>
      <c r="F149" s="18">
        <v>0.2458389846491279</v>
      </c>
      <c r="G149" s="17">
        <v>0.0</v>
      </c>
      <c r="H149" s="17">
        <v>0.0</v>
      </c>
      <c r="I149" s="19">
        <v>867041.2727272727</v>
      </c>
      <c r="J149" s="19">
        <f t="shared" si="404"/>
        <v>213152.5461</v>
      </c>
      <c r="K149" s="19">
        <f t="shared" si="405"/>
        <v>186294.72</v>
      </c>
      <c r="L149" s="17">
        <v>0.0</v>
      </c>
      <c r="M149" s="19" t="str">
        <f t="shared" si="406"/>
        <v>#REF!</v>
      </c>
      <c r="N149" s="19">
        <v>5575264.454545454</v>
      </c>
      <c r="O149" s="19">
        <f>+D149-J149+26857.91</f>
        <v>1397475.084</v>
      </c>
      <c r="P149" s="19">
        <f t="shared" si="407"/>
        <v>1397475</v>
      </c>
      <c r="Q149" s="19">
        <f t="shared" si="408"/>
        <v>1583769.72</v>
      </c>
      <c r="R149" s="19">
        <f t="shared" si="409"/>
        <v>0</v>
      </c>
      <c r="S149" s="19">
        <f t="shared" si="410"/>
        <v>1397475</v>
      </c>
      <c r="T149" s="20"/>
      <c r="U149" s="20"/>
      <c r="V149" s="20"/>
      <c r="W149" s="20"/>
      <c r="X149" s="20"/>
      <c r="Y149" s="20"/>
      <c r="Z149" s="20"/>
    </row>
    <row r="150" ht="25.5" customHeight="1" outlineLevel="1">
      <c r="A150" s="21" t="s">
        <v>125</v>
      </c>
      <c r="B150" s="22"/>
      <c r="C150" s="22"/>
      <c r="D150" s="23">
        <f t="shared" ref="D150:E150" si="411">SUBTOTAL(9,D147:D149)</f>
        <v>6442305</v>
      </c>
      <c r="E150" s="24">
        <f t="shared" si="411"/>
        <v>1171402</v>
      </c>
      <c r="F150" s="25">
        <v>1.0</v>
      </c>
      <c r="G150" s="24" t="str">
        <f t="shared" ref="G150:H150" si="412">SUBTOTAL(9,G147:G149)</f>
        <v>#REF!</v>
      </c>
      <c r="H150" s="24" t="str">
        <f t="shared" si="412"/>
        <v>#REF!</v>
      </c>
      <c r="I150" s="26"/>
      <c r="J150" s="26">
        <f t="shared" ref="J150:L150" si="413">SUBTOTAL(9,J147:J149)</f>
        <v>867041.2727</v>
      </c>
      <c r="K150" s="26">
        <f t="shared" si="413"/>
        <v>867041</v>
      </c>
      <c r="L150" s="24" t="str">
        <f t="shared" si="413"/>
        <v>#REF!</v>
      </c>
      <c r="M150" s="26"/>
      <c r="N150" s="26"/>
      <c r="O150" s="26">
        <f t="shared" ref="O150:S150" si="414">SUBTOTAL(9,O147:O149)</f>
        <v>5575263.725</v>
      </c>
      <c r="P150" s="26">
        <f t="shared" si="414"/>
        <v>5575264</v>
      </c>
      <c r="Q150" s="26">
        <f t="shared" si="414"/>
        <v>6442305</v>
      </c>
      <c r="R150" s="26">
        <f t="shared" si="414"/>
        <v>0</v>
      </c>
      <c r="S150" s="26">
        <f t="shared" si="414"/>
        <v>5575264</v>
      </c>
      <c r="T150" s="25"/>
      <c r="U150" s="25"/>
      <c r="V150" s="25"/>
      <c r="W150" s="25"/>
      <c r="X150" s="25"/>
      <c r="Y150" s="25"/>
      <c r="Z150" s="25"/>
    </row>
    <row r="151" ht="30.0" customHeight="1" outlineLevel="2">
      <c r="A151" s="27" t="s">
        <v>126</v>
      </c>
      <c r="B151" s="15" t="s">
        <v>27</v>
      </c>
      <c r="C151" s="15" t="s">
        <v>28</v>
      </c>
      <c r="D151" s="16">
        <v>4.197913913E7</v>
      </c>
      <c r="E151" s="17">
        <v>9653059.87</v>
      </c>
      <c r="F151" s="18">
        <v>0.8874162222376204</v>
      </c>
      <c r="G151" s="17" t="str">
        <f>VLOOKUP(A151,'[1]Hoja1'!$B$1:$F$126,3,0)</f>
        <v>#REF!</v>
      </c>
      <c r="H151" s="19" t="str">
        <f>VLOOKUP(A151,'[1]Hoja1'!$B$1:$F$126,2,0)</f>
        <v>#REF!</v>
      </c>
      <c r="I151" s="19">
        <v>0.0</v>
      </c>
      <c r="J151" s="19">
        <f t="shared" ref="J151:J153" si="415">+F151*I151</f>
        <v>0</v>
      </c>
      <c r="K151" s="19">
        <v>0.0</v>
      </c>
      <c r="L151" s="17" t="str">
        <f>VLOOKUP(A151,'[1]Hoja1'!$B$1:$F$126,5,0)</f>
        <v>#REF!</v>
      </c>
      <c r="M151" s="19" t="str">
        <f t="shared" ref="M151:M153" si="416">VLOOKUP(A151,'[1]Hoja1'!$B$1:$F$126,4,0)</f>
        <v>#REF!</v>
      </c>
      <c r="N151" s="19">
        <v>5.414495554545455E7</v>
      </c>
      <c r="O151" s="19">
        <f t="shared" ref="O151:O153" si="417">+D151-J151</f>
        <v>41979139.13</v>
      </c>
      <c r="P151" s="19">
        <f t="shared" ref="P151:P153" si="418">+ROUND(O151,0)</f>
        <v>41979139</v>
      </c>
      <c r="Q151" s="19">
        <f t="shared" ref="Q151:Q153" si="419">+K151+P151</f>
        <v>41979139</v>
      </c>
      <c r="R151" s="19">
        <f t="shared" ref="R151:R153" si="420">+IF(D151-K151-P151&gt;1,D151-K151-P151,0)</f>
        <v>0</v>
      </c>
      <c r="S151" s="19">
        <f t="shared" ref="S151:S153" si="421">+P151</f>
        <v>41979139</v>
      </c>
      <c r="T151" s="20"/>
      <c r="U151" s="20"/>
      <c r="V151" s="20"/>
      <c r="W151" s="20"/>
      <c r="X151" s="20"/>
      <c r="Y151" s="20"/>
      <c r="Z151" s="20"/>
    </row>
    <row r="152" ht="30.0" customHeight="1" outlineLevel="2">
      <c r="A152" s="27" t="s">
        <v>126</v>
      </c>
      <c r="B152" s="15" t="s">
        <v>35</v>
      </c>
      <c r="C152" s="15" t="s">
        <v>36</v>
      </c>
      <c r="D152" s="16">
        <v>0.0</v>
      </c>
      <c r="E152" s="17">
        <v>0.0</v>
      </c>
      <c r="F152" s="18">
        <v>0.0</v>
      </c>
      <c r="G152" s="17">
        <v>0.0</v>
      </c>
      <c r="H152" s="17">
        <v>0.0</v>
      </c>
      <c r="I152" s="19">
        <v>0.0</v>
      </c>
      <c r="J152" s="19">
        <f t="shared" si="415"/>
        <v>0</v>
      </c>
      <c r="K152" s="19">
        <v>0.0</v>
      </c>
      <c r="L152" s="17">
        <v>0.0</v>
      </c>
      <c r="M152" s="19" t="str">
        <f t="shared" si="416"/>
        <v>#REF!</v>
      </c>
      <c r="N152" s="19">
        <v>5.414495554545455E7</v>
      </c>
      <c r="O152" s="19">
        <f t="shared" si="417"/>
        <v>0</v>
      </c>
      <c r="P152" s="19">
        <f t="shared" si="418"/>
        <v>0</v>
      </c>
      <c r="Q152" s="19">
        <f t="shared" si="419"/>
        <v>0</v>
      </c>
      <c r="R152" s="19">
        <f t="shared" si="420"/>
        <v>0</v>
      </c>
      <c r="S152" s="19">
        <f t="shared" si="421"/>
        <v>0</v>
      </c>
      <c r="T152" s="20"/>
      <c r="U152" s="20"/>
      <c r="V152" s="20"/>
      <c r="W152" s="20"/>
      <c r="X152" s="20"/>
      <c r="Y152" s="20"/>
      <c r="Z152" s="20"/>
    </row>
    <row r="153" ht="30.0" customHeight="1" outlineLevel="2">
      <c r="A153" s="27" t="s">
        <v>126</v>
      </c>
      <c r="B153" s="15" t="s">
        <v>51</v>
      </c>
      <c r="C153" s="15" t="s">
        <v>52</v>
      </c>
      <c r="D153" s="16">
        <v>5325764.79</v>
      </c>
      <c r="E153" s="17">
        <v>1224654.13</v>
      </c>
      <c r="F153" s="18">
        <v>0.1125837777623796</v>
      </c>
      <c r="G153" s="17">
        <v>0.0</v>
      </c>
      <c r="H153" s="17">
        <v>0.0</v>
      </c>
      <c r="I153" s="19">
        <v>0.0</v>
      </c>
      <c r="J153" s="19">
        <f t="shared" si="415"/>
        <v>0</v>
      </c>
      <c r="K153" s="19">
        <v>0.0</v>
      </c>
      <c r="L153" s="17">
        <v>0.0</v>
      </c>
      <c r="M153" s="19" t="str">
        <f t="shared" si="416"/>
        <v>#REF!</v>
      </c>
      <c r="N153" s="19">
        <v>5.414495554545455E7</v>
      </c>
      <c r="O153" s="19">
        <f t="shared" si="417"/>
        <v>5325764.79</v>
      </c>
      <c r="P153" s="19">
        <f t="shared" si="418"/>
        <v>5325765</v>
      </c>
      <c r="Q153" s="19">
        <f t="shared" si="419"/>
        <v>5325765</v>
      </c>
      <c r="R153" s="19">
        <f t="shared" si="420"/>
        <v>0</v>
      </c>
      <c r="S153" s="19">
        <f t="shared" si="421"/>
        <v>5325765</v>
      </c>
      <c r="T153" s="20"/>
      <c r="U153" s="20"/>
      <c r="V153" s="20"/>
      <c r="W153" s="20"/>
      <c r="X153" s="20"/>
      <c r="Y153" s="20"/>
      <c r="Z153" s="20"/>
    </row>
    <row r="154" ht="25.5" customHeight="1" outlineLevel="1">
      <c r="A154" s="21" t="s">
        <v>127</v>
      </c>
      <c r="B154" s="22"/>
      <c r="C154" s="22"/>
      <c r="D154" s="23">
        <f t="shared" ref="D154:E154" si="422">SUBTOTAL(9,D151:D153)</f>
        <v>47304903.92</v>
      </c>
      <c r="E154" s="24">
        <f t="shared" si="422"/>
        <v>10877714</v>
      </c>
      <c r="F154" s="25">
        <v>1.0</v>
      </c>
      <c r="G154" s="24" t="str">
        <f t="shared" ref="G154:H154" si="423">SUBTOTAL(9,G151:G153)</f>
        <v>#REF!</v>
      </c>
      <c r="H154" s="24" t="str">
        <f t="shared" si="423"/>
        <v>#REF!</v>
      </c>
      <c r="I154" s="26"/>
      <c r="J154" s="26">
        <f t="shared" ref="J154:L154" si="424">SUBTOTAL(9,J151:J153)</f>
        <v>0</v>
      </c>
      <c r="K154" s="26">
        <f t="shared" si="424"/>
        <v>0</v>
      </c>
      <c r="L154" s="24" t="str">
        <f t="shared" si="424"/>
        <v>#REF!</v>
      </c>
      <c r="M154" s="26"/>
      <c r="N154" s="26"/>
      <c r="O154" s="26">
        <f t="shared" ref="O154:S154" si="425">SUBTOTAL(9,O151:O153)</f>
        <v>47304903.92</v>
      </c>
      <c r="P154" s="26">
        <f t="shared" si="425"/>
        <v>47304904</v>
      </c>
      <c r="Q154" s="26">
        <f t="shared" si="425"/>
        <v>47304904</v>
      </c>
      <c r="R154" s="26">
        <f t="shared" si="425"/>
        <v>0</v>
      </c>
      <c r="S154" s="26">
        <f t="shared" si="425"/>
        <v>47304904</v>
      </c>
      <c r="T154" s="25"/>
      <c r="U154" s="25"/>
      <c r="V154" s="25"/>
      <c r="W154" s="25"/>
      <c r="X154" s="25"/>
      <c r="Y154" s="25"/>
      <c r="Z154" s="25"/>
    </row>
    <row r="155" ht="30.0" customHeight="1" outlineLevel="2">
      <c r="A155" s="27" t="s">
        <v>128</v>
      </c>
      <c r="B155" s="15" t="s">
        <v>27</v>
      </c>
      <c r="C155" s="15" t="s">
        <v>28</v>
      </c>
      <c r="D155" s="16">
        <v>6.3332455E7</v>
      </c>
      <c r="E155" s="17">
        <v>3983526.0</v>
      </c>
      <c r="F155" s="18">
        <v>1.0</v>
      </c>
      <c r="G155" s="17" t="str">
        <f>VLOOKUP(A155,'[1]Hoja1'!$B$1:$F$126,3,0)</f>
        <v>#REF!</v>
      </c>
      <c r="H155" s="19" t="str">
        <f>VLOOKUP(A155,'[1]Hoja1'!$B$1:$F$126,2,0)</f>
        <v>#REF!</v>
      </c>
      <c r="I155" s="19">
        <v>1.8206865E7</v>
      </c>
      <c r="J155" s="19">
        <f t="shared" ref="J155:J156" si="426">+F155*I155</f>
        <v>18206865</v>
      </c>
      <c r="K155" s="19">
        <f t="shared" ref="K155:K156" si="427">+D155-P155</f>
        <v>18206865</v>
      </c>
      <c r="L155" s="17" t="str">
        <f>VLOOKUP(A155,'[1]Hoja1'!$B$1:$F$126,5,0)</f>
        <v>#REF!</v>
      </c>
      <c r="M155" s="19" t="str">
        <f t="shared" ref="M155:M156" si="428">VLOOKUP(A155,'[1]Hoja1'!$B$1:$F$126,4,0)</f>
        <v>#REF!</v>
      </c>
      <c r="N155" s="19">
        <v>4.512559045454545E7</v>
      </c>
      <c r="O155" s="19">
        <f t="shared" ref="O155:O156" si="429">+D155-J155</f>
        <v>45125590</v>
      </c>
      <c r="P155" s="19">
        <f t="shared" ref="P155:P156" si="430">+ROUND(O155,0)</f>
        <v>45125590</v>
      </c>
      <c r="Q155" s="19">
        <f t="shared" ref="Q155:Q156" si="431">+K155+P155</f>
        <v>63332455</v>
      </c>
      <c r="R155" s="19">
        <f t="shared" ref="R155:R156" si="432">+IF(D155-K155-P155&gt;1,D155-K155-P155,0)</f>
        <v>0</v>
      </c>
      <c r="S155" s="19">
        <f t="shared" ref="S155:S156" si="433">+P155</f>
        <v>45125590</v>
      </c>
      <c r="T155" s="20"/>
      <c r="U155" s="20"/>
      <c r="V155" s="20"/>
      <c r="W155" s="20"/>
      <c r="X155" s="20"/>
      <c r="Y155" s="20"/>
      <c r="Z155" s="20"/>
    </row>
    <row r="156" ht="60.0" customHeight="1" outlineLevel="2">
      <c r="A156" s="27" t="s">
        <v>128</v>
      </c>
      <c r="B156" s="15" t="s">
        <v>49</v>
      </c>
      <c r="C156" s="15" t="s">
        <v>50</v>
      </c>
      <c r="D156" s="16">
        <v>0.0</v>
      </c>
      <c r="E156" s="17">
        <v>0.0</v>
      </c>
      <c r="F156" s="18">
        <v>0.0</v>
      </c>
      <c r="G156" s="17">
        <v>0.0</v>
      </c>
      <c r="H156" s="17">
        <v>0.0</v>
      </c>
      <c r="I156" s="19">
        <v>1.8206865E7</v>
      </c>
      <c r="J156" s="19">
        <f t="shared" si="426"/>
        <v>0</v>
      </c>
      <c r="K156" s="19">
        <f t="shared" si="427"/>
        <v>0</v>
      </c>
      <c r="L156" s="17">
        <v>0.0</v>
      </c>
      <c r="M156" s="19" t="str">
        <f t="shared" si="428"/>
        <v>#REF!</v>
      </c>
      <c r="N156" s="19">
        <v>4.512559045454545E7</v>
      </c>
      <c r="O156" s="19">
        <f t="shared" si="429"/>
        <v>0</v>
      </c>
      <c r="P156" s="19">
        <f t="shared" si="430"/>
        <v>0</v>
      </c>
      <c r="Q156" s="19">
        <f t="shared" si="431"/>
        <v>0</v>
      </c>
      <c r="R156" s="19">
        <f t="shared" si="432"/>
        <v>0</v>
      </c>
      <c r="S156" s="19">
        <f t="shared" si="433"/>
        <v>0</v>
      </c>
      <c r="T156" s="20"/>
      <c r="U156" s="20"/>
      <c r="V156" s="20"/>
      <c r="W156" s="20"/>
      <c r="X156" s="20"/>
      <c r="Y156" s="20"/>
      <c r="Z156" s="20"/>
    </row>
    <row r="157" ht="25.5" customHeight="1" outlineLevel="1">
      <c r="A157" s="21" t="s">
        <v>129</v>
      </c>
      <c r="B157" s="22"/>
      <c r="C157" s="22"/>
      <c r="D157" s="23">
        <f t="shared" ref="D157:E157" si="434">SUBTOTAL(9,D155:D156)</f>
        <v>63332455</v>
      </c>
      <c r="E157" s="24">
        <f t="shared" si="434"/>
        <v>3983526</v>
      </c>
      <c r="F157" s="25">
        <v>1.0</v>
      </c>
      <c r="G157" s="24" t="str">
        <f t="shared" ref="G157:H157" si="435">SUBTOTAL(9,G155:G156)</f>
        <v>#REF!</v>
      </c>
      <c r="H157" s="24" t="str">
        <f t="shared" si="435"/>
        <v>#REF!</v>
      </c>
      <c r="I157" s="26"/>
      <c r="J157" s="26">
        <f t="shared" ref="J157:L157" si="436">SUBTOTAL(9,J155:J156)</f>
        <v>18206865</v>
      </c>
      <c r="K157" s="26">
        <f t="shared" si="436"/>
        <v>18206865</v>
      </c>
      <c r="L157" s="24" t="str">
        <f t="shared" si="436"/>
        <v>#REF!</v>
      </c>
      <c r="M157" s="26"/>
      <c r="N157" s="26"/>
      <c r="O157" s="26">
        <f t="shared" ref="O157:S157" si="437">SUBTOTAL(9,O155:O156)</f>
        <v>45125590</v>
      </c>
      <c r="P157" s="26">
        <f t="shared" si="437"/>
        <v>45125590</v>
      </c>
      <c r="Q157" s="26">
        <f t="shared" si="437"/>
        <v>63332455</v>
      </c>
      <c r="R157" s="26">
        <f t="shared" si="437"/>
        <v>0</v>
      </c>
      <c r="S157" s="26">
        <f t="shared" si="437"/>
        <v>45125590</v>
      </c>
      <c r="T157" s="25"/>
      <c r="U157" s="25"/>
      <c r="V157" s="25"/>
      <c r="W157" s="25"/>
      <c r="X157" s="25"/>
      <c r="Y157" s="25"/>
      <c r="Z157" s="25"/>
    </row>
    <row r="158" ht="30.0" customHeight="1" outlineLevel="2">
      <c r="A158" s="27" t="s">
        <v>130</v>
      </c>
      <c r="B158" s="15" t="s">
        <v>35</v>
      </c>
      <c r="C158" s="15" t="s">
        <v>36</v>
      </c>
      <c r="D158" s="16">
        <v>304163.36</v>
      </c>
      <c r="E158" s="17">
        <v>512693.96</v>
      </c>
      <c r="F158" s="18">
        <v>0.12505328766954327</v>
      </c>
      <c r="G158" s="17" t="str">
        <f>VLOOKUP(A158,'[1]Hoja1'!$B$1:$F$126,3,0)</f>
        <v>#REF!</v>
      </c>
      <c r="H158" s="19" t="str">
        <f>VLOOKUP(A158,'[1]Hoja1'!$B$1:$F$126,2,0)</f>
        <v>#REF!</v>
      </c>
      <c r="I158" s="19">
        <v>0.0</v>
      </c>
      <c r="J158" s="19">
        <f t="shared" ref="J158:J160" si="438">+F158*I158</f>
        <v>0</v>
      </c>
      <c r="K158" s="19">
        <v>0.0</v>
      </c>
      <c r="L158" s="17" t="str">
        <f>VLOOKUP(A158,'[1]Hoja1'!$B$1:$F$126,5,0)</f>
        <v>#REF!</v>
      </c>
      <c r="M158" s="19" t="str">
        <f t="shared" ref="M158:M160" si="439">VLOOKUP(A158,'[1]Hoja1'!$B$1:$F$126,4,0)</f>
        <v>#REF!</v>
      </c>
      <c r="N158" s="19">
        <v>2432270.1818181816</v>
      </c>
      <c r="O158" s="28">
        <v>0.0</v>
      </c>
      <c r="P158" s="28">
        <f t="shared" ref="P158:P160" si="440">+ROUND(O158,0)</f>
        <v>0</v>
      </c>
      <c r="Q158" s="19">
        <f t="shared" ref="Q158:Q160" si="441">+K158+P158</f>
        <v>0</v>
      </c>
      <c r="R158" s="19">
        <f t="shared" ref="R158:R160" si="442">+IF(D158-K158-P158&gt;1,D158-K158-P158,0)</f>
        <v>304163.36</v>
      </c>
      <c r="S158" s="19">
        <f t="shared" ref="S158:S160" si="443">+P158</f>
        <v>0</v>
      </c>
      <c r="T158" s="20"/>
      <c r="U158" s="20"/>
      <c r="V158" s="20"/>
      <c r="W158" s="20"/>
      <c r="X158" s="20"/>
      <c r="Y158" s="20"/>
      <c r="Z158" s="20"/>
    </row>
    <row r="159" ht="15.75" customHeight="1" outlineLevel="2">
      <c r="A159" s="27" t="s">
        <v>130</v>
      </c>
      <c r="B159" s="15" t="s">
        <v>65</v>
      </c>
      <c r="C159" s="15" t="s">
        <v>66</v>
      </c>
      <c r="D159" s="16">
        <v>324884.37</v>
      </c>
      <c r="E159" s="17">
        <v>547621.04</v>
      </c>
      <c r="F159" s="18">
        <v>0.1335724940076554</v>
      </c>
      <c r="G159" s="17">
        <v>0.0</v>
      </c>
      <c r="H159" s="17">
        <v>0.0</v>
      </c>
      <c r="I159" s="19">
        <v>0.0</v>
      </c>
      <c r="J159" s="19">
        <f t="shared" si="438"/>
        <v>0</v>
      </c>
      <c r="K159" s="19">
        <v>0.0</v>
      </c>
      <c r="L159" s="17">
        <v>0.0</v>
      </c>
      <c r="M159" s="19" t="str">
        <f t="shared" si="439"/>
        <v>#REF!</v>
      </c>
      <c r="N159" s="19">
        <v>2432270.1818181816</v>
      </c>
      <c r="O159" s="28">
        <v>0.0</v>
      </c>
      <c r="P159" s="28">
        <f t="shared" si="440"/>
        <v>0</v>
      </c>
      <c r="Q159" s="19">
        <f t="shared" si="441"/>
        <v>0</v>
      </c>
      <c r="R159" s="19">
        <f t="shared" si="442"/>
        <v>324884.37</v>
      </c>
      <c r="S159" s="19">
        <f t="shared" si="443"/>
        <v>0</v>
      </c>
      <c r="T159" s="20"/>
      <c r="U159" s="20"/>
      <c r="V159" s="20"/>
      <c r="W159" s="20"/>
      <c r="X159" s="20"/>
      <c r="Y159" s="20"/>
      <c r="Z159" s="20"/>
    </row>
    <row r="160" ht="30.0" customHeight="1" outlineLevel="2">
      <c r="A160" s="27" t="s">
        <v>130</v>
      </c>
      <c r="B160" s="15" t="s">
        <v>37</v>
      </c>
      <c r="C160" s="15" t="s">
        <v>38</v>
      </c>
      <c r="D160" s="16">
        <v>1803222.27</v>
      </c>
      <c r="E160" s="17">
        <v>3039489.0</v>
      </c>
      <c r="F160" s="18">
        <v>0.7413742183228014</v>
      </c>
      <c r="G160" s="17">
        <v>0.0</v>
      </c>
      <c r="H160" s="17">
        <v>0.0</v>
      </c>
      <c r="I160" s="19">
        <v>0.0</v>
      </c>
      <c r="J160" s="19">
        <f t="shared" si="438"/>
        <v>0</v>
      </c>
      <c r="K160" s="19">
        <v>0.0</v>
      </c>
      <c r="L160" s="17">
        <v>0.0</v>
      </c>
      <c r="M160" s="19" t="str">
        <f t="shared" si="439"/>
        <v>#REF!</v>
      </c>
      <c r="N160" s="19">
        <v>2432270.1818181816</v>
      </c>
      <c r="O160" s="19">
        <f>+D160-J160</f>
        <v>1803222.27</v>
      </c>
      <c r="P160" s="19">
        <f t="shared" si="440"/>
        <v>1803222</v>
      </c>
      <c r="Q160" s="19">
        <f t="shared" si="441"/>
        <v>1803222</v>
      </c>
      <c r="R160" s="19">
        <f t="shared" si="442"/>
        <v>0</v>
      </c>
      <c r="S160" s="19">
        <f t="shared" si="443"/>
        <v>1803222</v>
      </c>
      <c r="T160" s="20"/>
      <c r="U160" s="20"/>
      <c r="V160" s="20"/>
      <c r="W160" s="20"/>
      <c r="X160" s="20"/>
      <c r="Y160" s="20"/>
      <c r="Z160" s="20"/>
    </row>
    <row r="161" ht="15.75" customHeight="1" outlineLevel="1">
      <c r="A161" s="21" t="s">
        <v>131</v>
      </c>
      <c r="B161" s="22"/>
      <c r="C161" s="22"/>
      <c r="D161" s="23">
        <f t="shared" ref="D161:E161" si="444">SUBTOTAL(9,D158:D160)</f>
        <v>2432270</v>
      </c>
      <c r="E161" s="24">
        <f t="shared" si="444"/>
        <v>4099804</v>
      </c>
      <c r="F161" s="25">
        <v>1.0</v>
      </c>
      <c r="G161" s="24" t="str">
        <f t="shared" ref="G161:H161" si="445">SUBTOTAL(9,G158:G160)</f>
        <v>#REF!</v>
      </c>
      <c r="H161" s="24" t="str">
        <f t="shared" si="445"/>
        <v>#REF!</v>
      </c>
      <c r="I161" s="26"/>
      <c r="J161" s="26">
        <f t="shared" ref="J161:L161" si="446">SUBTOTAL(9,J158:J160)</f>
        <v>0</v>
      </c>
      <c r="K161" s="26">
        <f t="shared" si="446"/>
        <v>0</v>
      </c>
      <c r="L161" s="24" t="str">
        <f t="shared" si="446"/>
        <v>#REF!</v>
      </c>
      <c r="M161" s="26"/>
      <c r="N161" s="26"/>
      <c r="O161" s="26">
        <f t="shared" ref="O161:S161" si="447">SUBTOTAL(9,O158:O160)</f>
        <v>1803222.27</v>
      </c>
      <c r="P161" s="26">
        <f t="shared" si="447"/>
        <v>1803222</v>
      </c>
      <c r="Q161" s="26">
        <f t="shared" si="447"/>
        <v>1803222</v>
      </c>
      <c r="R161" s="26">
        <f t="shared" si="447"/>
        <v>629047.73</v>
      </c>
      <c r="S161" s="26">
        <f t="shared" si="447"/>
        <v>1803222</v>
      </c>
      <c r="T161" s="25"/>
      <c r="U161" s="25"/>
      <c r="V161" s="25"/>
      <c r="W161" s="25"/>
      <c r="X161" s="25"/>
      <c r="Y161" s="25"/>
      <c r="Z161" s="25"/>
    </row>
    <row r="162" ht="30.0" customHeight="1" outlineLevel="2">
      <c r="A162" s="27" t="s">
        <v>132</v>
      </c>
      <c r="B162" s="15" t="s">
        <v>27</v>
      </c>
      <c r="C162" s="15" t="s">
        <v>28</v>
      </c>
      <c r="D162" s="16">
        <v>3.695025E7</v>
      </c>
      <c r="E162" s="17">
        <v>1.1561017E7</v>
      </c>
      <c r="F162" s="18">
        <v>1.0</v>
      </c>
      <c r="G162" s="17">
        <v>0.0</v>
      </c>
      <c r="H162" s="19" t="str">
        <f>VLOOKUP(A162,'[1]Hoja1'!$B$1:$F$126,2,0)</f>
        <v>#REF!</v>
      </c>
      <c r="I162" s="19">
        <v>0.0</v>
      </c>
      <c r="J162" s="19">
        <f>+F162*I162</f>
        <v>0</v>
      </c>
      <c r="K162" s="19">
        <f>+D162-P162</f>
        <v>0</v>
      </c>
      <c r="L162" s="17" t="str">
        <f>VLOOKUP(A162,'[1]Hoja1'!$B$1:$F$126,5,0)</f>
        <v>#REF!</v>
      </c>
      <c r="M162" s="19" t="str">
        <f>VLOOKUP(A162,'[1]Hoja1'!$B$1:$F$126,4,0)</f>
        <v>#REF!</v>
      </c>
      <c r="N162" s="19">
        <v>3.731287536363637E7</v>
      </c>
      <c r="O162" s="19">
        <f>+D162-J162</f>
        <v>36950250</v>
      </c>
      <c r="P162" s="19">
        <f>+ROUND(O162,0)</f>
        <v>36950250</v>
      </c>
      <c r="Q162" s="19">
        <f>+K162+P162</f>
        <v>36950250</v>
      </c>
      <c r="R162" s="19">
        <f>+IF(D162-K162-P162&gt;1,D162-K162-P162,0)</f>
        <v>0</v>
      </c>
      <c r="S162" s="19">
        <f>+P162</f>
        <v>36950250</v>
      </c>
      <c r="T162" s="20"/>
      <c r="U162" s="20"/>
      <c r="V162" s="20"/>
      <c r="W162" s="20"/>
      <c r="X162" s="20"/>
      <c r="Y162" s="20"/>
      <c r="Z162" s="20"/>
    </row>
    <row r="163" ht="25.5" customHeight="1" outlineLevel="1">
      <c r="A163" s="21" t="s">
        <v>133</v>
      </c>
      <c r="B163" s="22"/>
      <c r="C163" s="22"/>
      <c r="D163" s="23">
        <f t="shared" ref="D163:E163" si="448">SUBTOTAL(9,D162)</f>
        <v>36950250</v>
      </c>
      <c r="E163" s="24">
        <f t="shared" si="448"/>
        <v>11561017</v>
      </c>
      <c r="F163" s="25">
        <v>1.0</v>
      </c>
      <c r="G163" s="24">
        <f t="shared" ref="G163:H163" si="449">SUBTOTAL(9,G162)</f>
        <v>0</v>
      </c>
      <c r="H163" s="26" t="str">
        <f t="shared" si="449"/>
        <v>#REF!</v>
      </c>
      <c r="I163" s="26"/>
      <c r="J163" s="26">
        <f t="shared" ref="J163:L163" si="450">SUBTOTAL(9,J162)</f>
        <v>0</v>
      </c>
      <c r="K163" s="26">
        <f t="shared" si="450"/>
        <v>0</v>
      </c>
      <c r="L163" s="24" t="str">
        <f t="shared" si="450"/>
        <v>#REF!</v>
      </c>
      <c r="M163" s="26"/>
      <c r="N163" s="26"/>
      <c r="O163" s="26">
        <f t="shared" ref="O163:S163" si="451">SUBTOTAL(9,O162)</f>
        <v>36950250</v>
      </c>
      <c r="P163" s="26">
        <f t="shared" si="451"/>
        <v>36950250</v>
      </c>
      <c r="Q163" s="26">
        <f t="shared" si="451"/>
        <v>36950250</v>
      </c>
      <c r="R163" s="26">
        <f t="shared" si="451"/>
        <v>0</v>
      </c>
      <c r="S163" s="26">
        <f t="shared" si="451"/>
        <v>36950250</v>
      </c>
      <c r="T163" s="25"/>
      <c r="U163" s="25"/>
      <c r="V163" s="25"/>
      <c r="W163" s="25"/>
      <c r="X163" s="25"/>
      <c r="Y163" s="25"/>
      <c r="Z163" s="25"/>
    </row>
    <row r="164" ht="30.0" customHeight="1" outlineLevel="2">
      <c r="A164" s="27" t="s">
        <v>134</v>
      </c>
      <c r="B164" s="15" t="s">
        <v>27</v>
      </c>
      <c r="C164" s="15" t="s">
        <v>28</v>
      </c>
      <c r="D164" s="16">
        <v>5.8523586E7</v>
      </c>
      <c r="E164" s="17">
        <v>4714795.0</v>
      </c>
      <c r="F164" s="18">
        <v>1.0</v>
      </c>
      <c r="G164" s="17">
        <v>0.0</v>
      </c>
      <c r="H164" s="19" t="str">
        <f>VLOOKUP(A164,'[1]Hoja1'!$B$1:$F$126,2,0)</f>
        <v>#REF!</v>
      </c>
      <c r="I164" s="19">
        <v>0.0</v>
      </c>
      <c r="J164" s="19">
        <f>+F164*I164</f>
        <v>0</v>
      </c>
      <c r="K164" s="19">
        <f>+D164-P164</f>
        <v>0</v>
      </c>
      <c r="L164" s="17" t="str">
        <f>VLOOKUP(A164,'[1]Hoja1'!$B$1:$F$126,5,0)</f>
        <v>#REF!</v>
      </c>
      <c r="M164" s="19" t="str">
        <f>VLOOKUP(A164,'[1]Hoja1'!$B$1:$F$126,4,0)</f>
        <v>#REF!</v>
      </c>
      <c r="N164" s="19">
        <v>5.852358545454545E7</v>
      </c>
      <c r="O164" s="19">
        <f>+D164-J164</f>
        <v>58523586</v>
      </c>
      <c r="P164" s="19">
        <f>+ROUND(O164,0)</f>
        <v>58523586</v>
      </c>
      <c r="Q164" s="19">
        <f>+K164+P164</f>
        <v>58523586</v>
      </c>
      <c r="R164" s="19">
        <f>+IF(D164-K164-P164&gt;1,D164-K164-P164,0)</f>
        <v>0</v>
      </c>
      <c r="S164" s="19">
        <f>+P164</f>
        <v>58523586</v>
      </c>
      <c r="T164" s="20"/>
      <c r="U164" s="20"/>
      <c r="V164" s="20"/>
      <c r="W164" s="20"/>
      <c r="X164" s="20"/>
      <c r="Y164" s="20"/>
      <c r="Z164" s="20"/>
    </row>
    <row r="165" ht="15.75" customHeight="1" outlineLevel="1">
      <c r="A165" s="21" t="s">
        <v>135</v>
      </c>
      <c r="B165" s="22"/>
      <c r="C165" s="22"/>
      <c r="D165" s="23">
        <f t="shared" ref="D165:E165" si="452">SUBTOTAL(9,D164)</f>
        <v>58523586</v>
      </c>
      <c r="E165" s="24">
        <f t="shared" si="452"/>
        <v>4714795</v>
      </c>
      <c r="F165" s="25">
        <v>1.0</v>
      </c>
      <c r="G165" s="24">
        <f t="shared" ref="G165:H165" si="453">SUBTOTAL(9,G164)</f>
        <v>0</v>
      </c>
      <c r="H165" s="26" t="str">
        <f t="shared" si="453"/>
        <v>#REF!</v>
      </c>
      <c r="I165" s="26"/>
      <c r="J165" s="26">
        <f t="shared" ref="J165:L165" si="454">SUBTOTAL(9,J164)</f>
        <v>0</v>
      </c>
      <c r="K165" s="26">
        <f t="shared" si="454"/>
        <v>0</v>
      </c>
      <c r="L165" s="24" t="str">
        <f t="shared" si="454"/>
        <v>#REF!</v>
      </c>
      <c r="M165" s="26"/>
      <c r="N165" s="26"/>
      <c r="O165" s="26">
        <f t="shared" ref="O165:S165" si="455">SUBTOTAL(9,O164)</f>
        <v>58523586</v>
      </c>
      <c r="P165" s="26">
        <f t="shared" si="455"/>
        <v>58523586</v>
      </c>
      <c r="Q165" s="26">
        <f t="shared" si="455"/>
        <v>58523586</v>
      </c>
      <c r="R165" s="26">
        <f t="shared" si="455"/>
        <v>0</v>
      </c>
      <c r="S165" s="26">
        <f t="shared" si="455"/>
        <v>58523586</v>
      </c>
      <c r="T165" s="25"/>
      <c r="U165" s="25"/>
      <c r="V165" s="25"/>
      <c r="W165" s="25"/>
      <c r="X165" s="25"/>
      <c r="Y165" s="25"/>
      <c r="Z165" s="25"/>
    </row>
    <row r="166" ht="30.0" customHeight="1" outlineLevel="2">
      <c r="A166" s="27" t="s">
        <v>136</v>
      </c>
      <c r="B166" s="15" t="s">
        <v>27</v>
      </c>
      <c r="C166" s="15" t="s">
        <v>28</v>
      </c>
      <c r="D166" s="16">
        <v>1.328616822E7</v>
      </c>
      <c r="E166" s="17">
        <v>864387.0</v>
      </c>
      <c r="F166" s="18">
        <v>0.06111338586856079</v>
      </c>
      <c r="G166" s="17">
        <v>0.0</v>
      </c>
      <c r="H166" s="19" t="str">
        <f>VLOOKUP(A166,'[1]Hoja1'!$B$1:$F$126,2,0)</f>
        <v>#REF!</v>
      </c>
      <c r="I166" s="19">
        <v>0.0</v>
      </c>
      <c r="J166" s="19">
        <f t="shared" ref="J166:J171" si="456">+F166*I166</f>
        <v>0</v>
      </c>
      <c r="K166" s="19">
        <v>0.0</v>
      </c>
      <c r="L166" s="17" t="str">
        <f>VLOOKUP(A166,'[1]Hoja1'!$B$1:$F$126,5,0)</f>
        <v>#REF!</v>
      </c>
      <c r="M166" s="19" t="str">
        <f t="shared" ref="M166:M171" si="457">VLOOKUP(A166,'[1]Hoja1'!$B$1:$F$126,4,0)</f>
        <v>#REF!</v>
      </c>
      <c r="N166" s="19">
        <v>2.174019330909091E8</v>
      </c>
      <c r="O166" s="19">
        <f t="shared" ref="O166:O171" si="458">+D166-J166</f>
        <v>13286168.22</v>
      </c>
      <c r="P166" s="19">
        <f t="shared" ref="P166:P171" si="459">+ROUND(O166,0)</f>
        <v>13286168</v>
      </c>
      <c r="Q166" s="19">
        <f t="shared" ref="Q166:Q171" si="460">+K166+P166</f>
        <v>13286168</v>
      </c>
      <c r="R166" s="19">
        <f t="shared" ref="R166:R171" si="461">+IF(D166-K166-P166&gt;1,D166-K166-P166,0)</f>
        <v>0</v>
      </c>
      <c r="S166" s="19">
        <f t="shared" ref="S166:S171" si="462">+P166</f>
        <v>13286168</v>
      </c>
      <c r="T166" s="20"/>
      <c r="U166" s="20"/>
      <c r="V166" s="20"/>
      <c r="W166" s="20"/>
      <c r="X166" s="20"/>
      <c r="Y166" s="20"/>
      <c r="Z166" s="20"/>
    </row>
    <row r="167" ht="30.0" customHeight="1" outlineLevel="2">
      <c r="A167" s="27" t="s">
        <v>136</v>
      </c>
      <c r="B167" s="15" t="s">
        <v>35</v>
      </c>
      <c r="C167" s="15" t="s">
        <v>36</v>
      </c>
      <c r="D167" s="16">
        <v>2.656564261E7</v>
      </c>
      <c r="E167" s="17">
        <v>1728338.5</v>
      </c>
      <c r="F167" s="18">
        <v>0.12219598162450561</v>
      </c>
      <c r="G167" s="17">
        <v>0.0</v>
      </c>
      <c r="H167" s="17">
        <v>0.0</v>
      </c>
      <c r="I167" s="19">
        <v>0.0</v>
      </c>
      <c r="J167" s="19">
        <f t="shared" si="456"/>
        <v>0</v>
      </c>
      <c r="K167" s="19">
        <v>0.0</v>
      </c>
      <c r="L167" s="17">
        <v>0.0</v>
      </c>
      <c r="M167" s="19" t="str">
        <f t="shared" si="457"/>
        <v>#REF!</v>
      </c>
      <c r="N167" s="19">
        <v>2.174019330909091E8</v>
      </c>
      <c r="O167" s="19">
        <f t="shared" si="458"/>
        <v>26565642.61</v>
      </c>
      <c r="P167" s="19">
        <f t="shared" si="459"/>
        <v>26565643</v>
      </c>
      <c r="Q167" s="19">
        <f t="shared" si="460"/>
        <v>26565643</v>
      </c>
      <c r="R167" s="19">
        <f t="shared" si="461"/>
        <v>0</v>
      </c>
      <c r="S167" s="19">
        <f t="shared" si="462"/>
        <v>26565643</v>
      </c>
      <c r="T167" s="20"/>
      <c r="U167" s="20"/>
      <c r="V167" s="20"/>
      <c r="W167" s="20"/>
      <c r="X167" s="20"/>
      <c r="Y167" s="20"/>
      <c r="Z167" s="20"/>
    </row>
    <row r="168" ht="30.0" customHeight="1" outlineLevel="2">
      <c r="A168" s="27" t="s">
        <v>136</v>
      </c>
      <c r="B168" s="15" t="s">
        <v>137</v>
      </c>
      <c r="C168" s="15" t="s">
        <v>138</v>
      </c>
      <c r="D168" s="16">
        <v>0.0</v>
      </c>
      <c r="E168" s="17">
        <v>0.0</v>
      </c>
      <c r="F168" s="18">
        <v>0.0</v>
      </c>
      <c r="G168" s="17">
        <v>0.0</v>
      </c>
      <c r="H168" s="17">
        <v>0.0</v>
      </c>
      <c r="I168" s="19">
        <v>0.0</v>
      </c>
      <c r="J168" s="19">
        <f t="shared" si="456"/>
        <v>0</v>
      </c>
      <c r="K168" s="19">
        <v>0.0</v>
      </c>
      <c r="L168" s="17">
        <v>0.0</v>
      </c>
      <c r="M168" s="19" t="str">
        <f t="shared" si="457"/>
        <v>#REF!</v>
      </c>
      <c r="N168" s="19">
        <v>2.174019330909091E8</v>
      </c>
      <c r="O168" s="19">
        <f t="shared" si="458"/>
        <v>0</v>
      </c>
      <c r="P168" s="19">
        <f t="shared" si="459"/>
        <v>0</v>
      </c>
      <c r="Q168" s="19">
        <f t="shared" si="460"/>
        <v>0</v>
      </c>
      <c r="R168" s="19">
        <f t="shared" si="461"/>
        <v>0</v>
      </c>
      <c r="S168" s="19">
        <f t="shared" si="462"/>
        <v>0</v>
      </c>
      <c r="T168" s="20"/>
      <c r="U168" s="20"/>
      <c r="V168" s="20"/>
      <c r="W168" s="20"/>
      <c r="X168" s="20"/>
      <c r="Y168" s="20"/>
      <c r="Z168" s="20"/>
    </row>
    <row r="169" ht="15.75" customHeight="1" outlineLevel="2">
      <c r="A169" s="27" t="s">
        <v>136</v>
      </c>
      <c r="B169" s="15" t="s">
        <v>65</v>
      </c>
      <c r="C169" s="15" t="s">
        <v>66</v>
      </c>
      <c r="D169" s="16">
        <v>6934883.29</v>
      </c>
      <c r="E169" s="17">
        <v>451177.71</v>
      </c>
      <c r="F169" s="18">
        <v>0.031898903539187944</v>
      </c>
      <c r="G169" s="17">
        <v>0.0</v>
      </c>
      <c r="H169" s="17">
        <v>0.0</v>
      </c>
      <c r="I169" s="19">
        <v>0.0</v>
      </c>
      <c r="J169" s="19">
        <f t="shared" si="456"/>
        <v>0</v>
      </c>
      <c r="K169" s="19">
        <v>0.0</v>
      </c>
      <c r="L169" s="17">
        <v>0.0</v>
      </c>
      <c r="M169" s="19" t="str">
        <f t="shared" si="457"/>
        <v>#REF!</v>
      </c>
      <c r="N169" s="19">
        <v>2.174019330909091E8</v>
      </c>
      <c r="O169" s="19">
        <f t="shared" si="458"/>
        <v>6934883.29</v>
      </c>
      <c r="P169" s="19">
        <f t="shared" si="459"/>
        <v>6934883</v>
      </c>
      <c r="Q169" s="19">
        <f t="shared" si="460"/>
        <v>6934883</v>
      </c>
      <c r="R169" s="19">
        <f t="shared" si="461"/>
        <v>0</v>
      </c>
      <c r="S169" s="19">
        <f t="shared" si="462"/>
        <v>6934883</v>
      </c>
      <c r="T169" s="20"/>
      <c r="U169" s="20"/>
      <c r="V169" s="20"/>
      <c r="W169" s="20"/>
      <c r="X169" s="20"/>
      <c r="Y169" s="20"/>
      <c r="Z169" s="20"/>
    </row>
    <row r="170" ht="60.0" customHeight="1" outlineLevel="2">
      <c r="A170" s="27" t="s">
        <v>136</v>
      </c>
      <c r="B170" s="15" t="s">
        <v>49</v>
      </c>
      <c r="C170" s="15" t="s">
        <v>50</v>
      </c>
      <c r="D170" s="16">
        <v>0.0</v>
      </c>
      <c r="E170" s="17">
        <v>0.0</v>
      </c>
      <c r="F170" s="18">
        <v>0.0</v>
      </c>
      <c r="G170" s="17">
        <v>0.0</v>
      </c>
      <c r="H170" s="17">
        <v>0.0</v>
      </c>
      <c r="I170" s="19">
        <v>0.0</v>
      </c>
      <c r="J170" s="19">
        <f t="shared" si="456"/>
        <v>0</v>
      </c>
      <c r="K170" s="19">
        <f>+D170-P170</f>
        <v>0</v>
      </c>
      <c r="L170" s="17">
        <v>0.0</v>
      </c>
      <c r="M170" s="19" t="str">
        <f t="shared" si="457"/>
        <v>#REF!</v>
      </c>
      <c r="N170" s="19">
        <v>2.174019330909091E8</v>
      </c>
      <c r="O170" s="19">
        <f t="shared" si="458"/>
        <v>0</v>
      </c>
      <c r="P170" s="19">
        <f t="shared" si="459"/>
        <v>0</v>
      </c>
      <c r="Q170" s="19">
        <f t="shared" si="460"/>
        <v>0</v>
      </c>
      <c r="R170" s="19">
        <f t="shared" si="461"/>
        <v>0</v>
      </c>
      <c r="S170" s="19">
        <f t="shared" si="462"/>
        <v>0</v>
      </c>
      <c r="T170" s="20"/>
      <c r="U170" s="20"/>
      <c r="V170" s="20"/>
      <c r="W170" s="20"/>
      <c r="X170" s="20"/>
      <c r="Y170" s="20"/>
      <c r="Z170" s="20"/>
    </row>
    <row r="171" ht="30.0" customHeight="1" outlineLevel="2">
      <c r="A171" s="27" t="s">
        <v>136</v>
      </c>
      <c r="B171" s="15" t="s">
        <v>37</v>
      </c>
      <c r="C171" s="15" t="s">
        <v>38</v>
      </c>
      <c r="D171" s="16">
        <v>1.7061523888E8</v>
      </c>
      <c r="E171" s="17">
        <v>1.110008479E7</v>
      </c>
      <c r="F171" s="18">
        <v>0.7847917289677456</v>
      </c>
      <c r="G171" s="17">
        <v>0.0</v>
      </c>
      <c r="H171" s="17">
        <v>0.0</v>
      </c>
      <c r="I171" s="19">
        <v>0.0</v>
      </c>
      <c r="J171" s="19">
        <f t="shared" si="456"/>
        <v>0</v>
      </c>
      <c r="K171" s="19">
        <v>0.0</v>
      </c>
      <c r="L171" s="17">
        <v>0.0</v>
      </c>
      <c r="M171" s="19" t="str">
        <f t="shared" si="457"/>
        <v>#REF!</v>
      </c>
      <c r="N171" s="19">
        <v>2.174019330909091E8</v>
      </c>
      <c r="O171" s="19">
        <f t="shared" si="458"/>
        <v>170615238.9</v>
      </c>
      <c r="P171" s="19">
        <f t="shared" si="459"/>
        <v>170615239</v>
      </c>
      <c r="Q171" s="19">
        <f t="shared" si="460"/>
        <v>170615239</v>
      </c>
      <c r="R171" s="19">
        <f t="shared" si="461"/>
        <v>0</v>
      </c>
      <c r="S171" s="19">
        <f t="shared" si="462"/>
        <v>170615239</v>
      </c>
      <c r="T171" s="20"/>
      <c r="U171" s="20"/>
      <c r="V171" s="20"/>
      <c r="W171" s="20"/>
      <c r="X171" s="20"/>
      <c r="Y171" s="20"/>
      <c r="Z171" s="20"/>
    </row>
    <row r="172" ht="15.75" customHeight="1" outlineLevel="1">
      <c r="A172" s="21" t="s">
        <v>139</v>
      </c>
      <c r="B172" s="22"/>
      <c r="C172" s="22"/>
      <c r="D172" s="23">
        <f t="shared" ref="D172:E172" si="463">SUBTOTAL(9,D166:D171)</f>
        <v>217401933</v>
      </c>
      <c r="E172" s="24">
        <f t="shared" si="463"/>
        <v>14143988</v>
      </c>
      <c r="F172" s="25">
        <v>1.0</v>
      </c>
      <c r="G172" s="24">
        <f t="shared" ref="G172:H172" si="464">SUBTOTAL(9,G166:G171)</f>
        <v>0</v>
      </c>
      <c r="H172" s="24" t="str">
        <f t="shared" si="464"/>
        <v>#REF!</v>
      </c>
      <c r="I172" s="26"/>
      <c r="J172" s="26">
        <f>SUBTOTAL(9,J166:J171)</f>
        <v>0</v>
      </c>
      <c r="K172" s="26">
        <v>0.0</v>
      </c>
      <c r="L172" s="24" t="str">
        <f>SUBTOTAL(9,L166:L171)</f>
        <v>#REF!</v>
      </c>
      <c r="M172" s="26"/>
      <c r="N172" s="26"/>
      <c r="O172" s="26">
        <f t="shared" ref="O172:S172" si="465">SUBTOTAL(9,O166:O171)</f>
        <v>217401933</v>
      </c>
      <c r="P172" s="26">
        <f t="shared" si="465"/>
        <v>217401933</v>
      </c>
      <c r="Q172" s="26">
        <f t="shared" si="465"/>
        <v>217401933</v>
      </c>
      <c r="R172" s="26">
        <f t="shared" si="465"/>
        <v>0</v>
      </c>
      <c r="S172" s="26">
        <f t="shared" si="465"/>
        <v>217401933</v>
      </c>
      <c r="T172" s="25"/>
      <c r="U172" s="25"/>
      <c r="V172" s="25"/>
      <c r="W172" s="25"/>
      <c r="X172" s="25"/>
      <c r="Y172" s="25"/>
      <c r="Z172" s="25"/>
    </row>
    <row r="173" ht="30.0" customHeight="1" outlineLevel="2">
      <c r="A173" s="27" t="s">
        <v>140</v>
      </c>
      <c r="B173" s="15" t="s">
        <v>27</v>
      </c>
      <c r="C173" s="15" t="s">
        <v>28</v>
      </c>
      <c r="D173" s="16">
        <v>2874173.0</v>
      </c>
      <c r="E173" s="17">
        <v>682132.0</v>
      </c>
      <c r="F173" s="18">
        <v>1.0</v>
      </c>
      <c r="G173" s="17" t="str">
        <f>VLOOKUP(A173,'[1]Hoja1'!$B$1:$F$126,3,0)</f>
        <v>#REF!</v>
      </c>
      <c r="H173" s="19" t="str">
        <f>VLOOKUP(A173,'[1]Hoja1'!$B$1:$F$126,2,0)</f>
        <v>#REF!</v>
      </c>
      <c r="I173" s="19">
        <v>270156.45454545453</v>
      </c>
      <c r="J173" s="19">
        <f>+F173*I173</f>
        <v>270156.4545</v>
      </c>
      <c r="K173" s="19">
        <f>+D173-P173</f>
        <v>270156</v>
      </c>
      <c r="L173" s="17" t="str">
        <f>VLOOKUP(A173,'[1]Hoja1'!$B$1:$F$126,5,0)</f>
        <v>#REF!</v>
      </c>
      <c r="M173" s="19" t="str">
        <f>VLOOKUP(A173,'[1]Hoja1'!$B$1:$F$126,4,0)</f>
        <v>#REF!</v>
      </c>
      <c r="N173" s="19">
        <v>2604015.727272727</v>
      </c>
      <c r="O173" s="19">
        <f>+D173-J173</f>
        <v>2604016.545</v>
      </c>
      <c r="P173" s="19">
        <f>+ROUND(O173,0)</f>
        <v>2604017</v>
      </c>
      <c r="Q173" s="19">
        <f>+K173+P173</f>
        <v>2874173</v>
      </c>
      <c r="R173" s="19">
        <f>+IF(D173-K173-P173&gt;1,D173-K173-P173,0)</f>
        <v>0</v>
      </c>
      <c r="S173" s="19">
        <f>+P173</f>
        <v>2604017</v>
      </c>
      <c r="T173" s="20"/>
      <c r="U173" s="20"/>
      <c r="V173" s="20"/>
      <c r="W173" s="20"/>
      <c r="X173" s="20"/>
      <c r="Y173" s="20"/>
      <c r="Z173" s="20"/>
    </row>
    <row r="174" ht="25.5" customHeight="1" outlineLevel="1">
      <c r="A174" s="21" t="s">
        <v>141</v>
      </c>
      <c r="B174" s="22"/>
      <c r="C174" s="22"/>
      <c r="D174" s="23">
        <f t="shared" ref="D174:E174" si="466">SUBTOTAL(9,D173)</f>
        <v>2874173</v>
      </c>
      <c r="E174" s="24">
        <f t="shared" si="466"/>
        <v>682132</v>
      </c>
      <c r="F174" s="25">
        <v>1.0</v>
      </c>
      <c r="G174" s="24" t="str">
        <f t="shared" ref="G174:H174" si="467">SUBTOTAL(9,G173)</f>
        <v>#REF!</v>
      </c>
      <c r="H174" s="26" t="str">
        <f t="shared" si="467"/>
        <v>#REF!</v>
      </c>
      <c r="I174" s="26"/>
      <c r="J174" s="26">
        <f t="shared" ref="J174:L174" si="468">SUBTOTAL(9,J173)</f>
        <v>270156.4545</v>
      </c>
      <c r="K174" s="26">
        <f t="shared" si="468"/>
        <v>270156</v>
      </c>
      <c r="L174" s="24" t="str">
        <f t="shared" si="468"/>
        <v>#REF!</v>
      </c>
      <c r="M174" s="26"/>
      <c r="N174" s="26"/>
      <c r="O174" s="26">
        <f t="shared" ref="O174:S174" si="469">SUBTOTAL(9,O173)</f>
        <v>2604016.545</v>
      </c>
      <c r="P174" s="26">
        <f t="shared" si="469"/>
        <v>2604017</v>
      </c>
      <c r="Q174" s="26">
        <f t="shared" si="469"/>
        <v>2874173</v>
      </c>
      <c r="R174" s="26">
        <f t="shared" si="469"/>
        <v>0</v>
      </c>
      <c r="S174" s="26">
        <f t="shared" si="469"/>
        <v>2604017</v>
      </c>
      <c r="T174" s="25"/>
      <c r="U174" s="25"/>
      <c r="V174" s="25"/>
      <c r="W174" s="25"/>
      <c r="X174" s="25"/>
      <c r="Y174" s="25"/>
      <c r="Z174" s="25"/>
    </row>
    <row r="175" ht="30.0" customHeight="1" outlineLevel="2">
      <c r="A175" s="27" t="s">
        <v>142</v>
      </c>
      <c r="B175" s="15" t="s">
        <v>27</v>
      </c>
      <c r="C175" s="15" t="s">
        <v>28</v>
      </c>
      <c r="D175" s="16">
        <v>1654509.91</v>
      </c>
      <c r="E175" s="17">
        <v>3.54431347E7</v>
      </c>
      <c r="F175" s="18">
        <v>0.9929392867323821</v>
      </c>
      <c r="G175" s="17" t="str">
        <f>VLOOKUP(A175,'[1]Hoja1'!$B$1:$F$126,3,0)</f>
        <v>#REF!</v>
      </c>
      <c r="H175" s="19" t="str">
        <f>VLOOKUP(A175,'[1]Hoja1'!$B$1:$F$126,2,0)</f>
        <v>#REF!</v>
      </c>
      <c r="I175" s="19">
        <v>1666275.0</v>
      </c>
      <c r="J175" s="19">
        <f t="shared" ref="J175:J176" si="470">+F175*I175</f>
        <v>1654509.91</v>
      </c>
      <c r="K175" s="19">
        <f t="shared" ref="K175:K176" si="471">+D175-P175</f>
        <v>1654509.91</v>
      </c>
      <c r="L175" s="17" t="str">
        <f>VLOOKUP(A175,'[1]Hoja1'!$B$1:$F$126,5,0)</f>
        <v>#REF!</v>
      </c>
      <c r="M175" s="19" t="str">
        <f t="shared" ref="M175:M176" si="472">VLOOKUP(A175,'[1]Hoja1'!$B$1:$F$126,4,0)</f>
        <v>#REF!</v>
      </c>
      <c r="N175" s="19">
        <v>0.0</v>
      </c>
      <c r="O175" s="19">
        <f t="shared" ref="O175:O176" si="473">+D175-J175</f>
        <v>0</v>
      </c>
      <c r="P175" s="19">
        <f t="shared" ref="P175:P176" si="474">+ROUND(O175,0)</f>
        <v>0</v>
      </c>
      <c r="Q175" s="19">
        <f t="shared" ref="Q175:Q176" si="475">+K175+P175</f>
        <v>1654509.91</v>
      </c>
      <c r="R175" s="19">
        <f t="shared" ref="R175:R176" si="476">+IF(D175-K175-P175&gt;1,D175-K175-P175,0)</f>
        <v>0</v>
      </c>
      <c r="S175" s="19">
        <f t="shared" ref="S175:S176" si="477">+P175</f>
        <v>0</v>
      </c>
      <c r="T175" s="20"/>
      <c r="U175" s="20"/>
      <c r="V175" s="20"/>
      <c r="W175" s="20"/>
      <c r="X175" s="20"/>
      <c r="Y175" s="20"/>
      <c r="Z175" s="20"/>
    </row>
    <row r="176" ht="30.0" customHeight="1" outlineLevel="2">
      <c r="A176" s="27" t="s">
        <v>142</v>
      </c>
      <c r="B176" s="15" t="s">
        <v>35</v>
      </c>
      <c r="C176" s="15" t="s">
        <v>36</v>
      </c>
      <c r="D176" s="16">
        <v>11765.09</v>
      </c>
      <c r="E176" s="17">
        <v>252033.3</v>
      </c>
      <c r="F176" s="18">
        <v>0.00706071326761789</v>
      </c>
      <c r="G176" s="17">
        <v>0.0</v>
      </c>
      <c r="H176" s="17">
        <v>0.0</v>
      </c>
      <c r="I176" s="19">
        <v>1666275.0</v>
      </c>
      <c r="J176" s="19">
        <f t="shared" si="470"/>
        <v>11765.09</v>
      </c>
      <c r="K176" s="19">
        <f t="shared" si="471"/>
        <v>11765.09</v>
      </c>
      <c r="L176" s="17">
        <v>0.0</v>
      </c>
      <c r="M176" s="19" t="str">
        <f t="shared" si="472"/>
        <v>#REF!</v>
      </c>
      <c r="N176" s="19">
        <v>0.0</v>
      </c>
      <c r="O176" s="19">
        <f t="shared" si="473"/>
        <v>0</v>
      </c>
      <c r="P176" s="19">
        <f t="shared" si="474"/>
        <v>0</v>
      </c>
      <c r="Q176" s="19">
        <f t="shared" si="475"/>
        <v>11765.09</v>
      </c>
      <c r="R176" s="19">
        <f t="shared" si="476"/>
        <v>0</v>
      </c>
      <c r="S176" s="19">
        <f t="shared" si="477"/>
        <v>0</v>
      </c>
      <c r="T176" s="20"/>
      <c r="U176" s="20"/>
      <c r="V176" s="20"/>
      <c r="W176" s="20"/>
      <c r="X176" s="20"/>
      <c r="Y176" s="20"/>
      <c r="Z176" s="20"/>
    </row>
    <row r="177" ht="15.75" customHeight="1" outlineLevel="1">
      <c r="A177" s="21" t="s">
        <v>143</v>
      </c>
      <c r="B177" s="22"/>
      <c r="C177" s="22"/>
      <c r="D177" s="23">
        <f t="shared" ref="D177:E177" si="478">SUBTOTAL(9,D175:D176)</f>
        <v>1666275</v>
      </c>
      <c r="E177" s="24">
        <f t="shared" si="478"/>
        <v>35695168</v>
      </c>
      <c r="F177" s="25">
        <v>1.0</v>
      </c>
      <c r="G177" s="24" t="str">
        <f t="shared" ref="G177:H177" si="479">SUBTOTAL(9,G175:G176)</f>
        <v>#REF!</v>
      </c>
      <c r="H177" s="24" t="str">
        <f t="shared" si="479"/>
        <v>#REF!</v>
      </c>
      <c r="I177" s="26"/>
      <c r="J177" s="26">
        <f t="shared" ref="J177:L177" si="480">SUBTOTAL(9,J175:J176)</f>
        <v>1666275</v>
      </c>
      <c r="K177" s="26">
        <f t="shared" si="480"/>
        <v>1666275</v>
      </c>
      <c r="L177" s="24" t="str">
        <f t="shared" si="480"/>
        <v>#REF!</v>
      </c>
      <c r="M177" s="26"/>
      <c r="N177" s="26"/>
      <c r="O177" s="26">
        <f t="shared" ref="O177:S177" si="481">SUBTOTAL(9,O175:O176)</f>
        <v>0</v>
      </c>
      <c r="P177" s="26">
        <f t="shared" si="481"/>
        <v>0</v>
      </c>
      <c r="Q177" s="26">
        <f t="shared" si="481"/>
        <v>1666275</v>
      </c>
      <c r="R177" s="26">
        <f t="shared" si="481"/>
        <v>0</v>
      </c>
      <c r="S177" s="26">
        <f t="shared" si="481"/>
        <v>0</v>
      </c>
      <c r="T177" s="25"/>
      <c r="U177" s="25"/>
      <c r="V177" s="25"/>
      <c r="W177" s="25"/>
      <c r="X177" s="25"/>
      <c r="Y177" s="25"/>
      <c r="Z177" s="25"/>
    </row>
    <row r="178" ht="30.0" customHeight="1" outlineLevel="2">
      <c r="A178" s="27" t="s">
        <v>144</v>
      </c>
      <c r="B178" s="15" t="s">
        <v>27</v>
      </c>
      <c r="C178" s="15" t="s">
        <v>28</v>
      </c>
      <c r="D178" s="16">
        <v>3.841691885E7</v>
      </c>
      <c r="E178" s="17">
        <v>2769816.07</v>
      </c>
      <c r="F178" s="18">
        <v>0.8324468035314351</v>
      </c>
      <c r="G178" s="17" t="str">
        <f>VLOOKUP(A178,'[1]Hoja1'!$B$1:$F$126,3,0)</f>
        <v>#REF!</v>
      </c>
      <c r="H178" s="19" t="str">
        <f>VLOOKUP(A178,'[1]Hoja1'!$B$1:$F$126,2,0)</f>
        <v>#REF!</v>
      </c>
      <c r="I178" s="19">
        <v>0.0</v>
      </c>
      <c r="J178" s="19">
        <f t="shared" ref="J178:J179" si="482">+F178*I178</f>
        <v>0</v>
      </c>
      <c r="K178" s="19">
        <v>0.0</v>
      </c>
      <c r="L178" s="17" t="str">
        <f>VLOOKUP(A178,'[1]Hoja1'!$B$1:$F$126,5,0)</f>
        <v>#REF!</v>
      </c>
      <c r="M178" s="19" t="str">
        <f t="shared" ref="M178:M179" si="483">VLOOKUP(A178,'[1]Hoja1'!$B$1:$F$126,4,0)</f>
        <v>#REF!</v>
      </c>
      <c r="N178" s="19">
        <v>4.614939754545455E7</v>
      </c>
      <c r="O178" s="19">
        <f t="shared" ref="O178:O179" si="484">+D178-J178</f>
        <v>38416918.85</v>
      </c>
      <c r="P178" s="19">
        <f t="shared" ref="P178:P179" si="485">+ROUND(O178,0)</f>
        <v>38416919</v>
      </c>
      <c r="Q178" s="19">
        <f t="shared" ref="Q178:Q179" si="486">+K178+P178</f>
        <v>38416919</v>
      </c>
      <c r="R178" s="19">
        <f t="shared" ref="R178:R179" si="487">+IF(D178-K178-P178&gt;1,D178-K178-P178,0)</f>
        <v>0</v>
      </c>
      <c r="S178" s="19">
        <f t="shared" ref="S178:S179" si="488">+P178</f>
        <v>38416919</v>
      </c>
      <c r="T178" s="20"/>
      <c r="U178" s="20"/>
      <c r="V178" s="20"/>
      <c r="W178" s="20"/>
      <c r="X178" s="20"/>
      <c r="Y178" s="20"/>
      <c r="Z178" s="20"/>
    </row>
    <row r="179" ht="30.0" customHeight="1" outlineLevel="2">
      <c r="A179" s="27" t="s">
        <v>144</v>
      </c>
      <c r="B179" s="15" t="s">
        <v>35</v>
      </c>
      <c r="C179" s="15" t="s">
        <v>36</v>
      </c>
      <c r="D179" s="16">
        <v>7732479.15</v>
      </c>
      <c r="E179" s="17">
        <v>557502.93</v>
      </c>
      <c r="F179" s="18">
        <v>0.16755319646856498</v>
      </c>
      <c r="G179" s="17">
        <v>0.0</v>
      </c>
      <c r="H179" s="17">
        <v>0.0</v>
      </c>
      <c r="I179" s="19">
        <v>0.0</v>
      </c>
      <c r="J179" s="19">
        <f t="shared" si="482"/>
        <v>0</v>
      </c>
      <c r="K179" s="19">
        <v>0.0</v>
      </c>
      <c r="L179" s="17">
        <v>0.0</v>
      </c>
      <c r="M179" s="19" t="str">
        <f t="shared" si="483"/>
        <v>#REF!</v>
      </c>
      <c r="N179" s="19">
        <v>4.614939754545455E7</v>
      </c>
      <c r="O179" s="19">
        <f t="shared" si="484"/>
        <v>7732479.15</v>
      </c>
      <c r="P179" s="19">
        <f t="shared" si="485"/>
        <v>7732479</v>
      </c>
      <c r="Q179" s="19">
        <f t="shared" si="486"/>
        <v>7732479</v>
      </c>
      <c r="R179" s="19">
        <f t="shared" si="487"/>
        <v>0</v>
      </c>
      <c r="S179" s="19">
        <f t="shared" si="488"/>
        <v>7732479</v>
      </c>
      <c r="T179" s="20"/>
      <c r="U179" s="20"/>
      <c r="V179" s="20"/>
      <c r="W179" s="20"/>
      <c r="X179" s="20"/>
      <c r="Y179" s="20"/>
      <c r="Z179" s="20"/>
    </row>
    <row r="180" ht="15.75" customHeight="1" outlineLevel="1">
      <c r="A180" s="21" t="s">
        <v>145</v>
      </c>
      <c r="B180" s="22"/>
      <c r="C180" s="22"/>
      <c r="D180" s="23">
        <f t="shared" ref="D180:E180" si="489">SUBTOTAL(9,D178:D179)</f>
        <v>46149398</v>
      </c>
      <c r="E180" s="24">
        <f t="shared" si="489"/>
        <v>3327319</v>
      </c>
      <c r="F180" s="25">
        <v>1.0</v>
      </c>
      <c r="G180" s="24" t="str">
        <f t="shared" ref="G180:H180" si="490">SUBTOTAL(9,G178:G179)</f>
        <v>#REF!</v>
      </c>
      <c r="H180" s="24" t="str">
        <f t="shared" si="490"/>
        <v>#REF!</v>
      </c>
      <c r="I180" s="26"/>
      <c r="J180" s="26">
        <f t="shared" ref="J180:L180" si="491">SUBTOTAL(9,J178:J179)</f>
        <v>0</v>
      </c>
      <c r="K180" s="26">
        <f t="shared" si="491"/>
        <v>0</v>
      </c>
      <c r="L180" s="24" t="str">
        <f t="shared" si="491"/>
        <v>#REF!</v>
      </c>
      <c r="M180" s="26"/>
      <c r="N180" s="26"/>
      <c r="O180" s="26">
        <f t="shared" ref="O180:S180" si="492">SUBTOTAL(9,O178:O179)</f>
        <v>46149398</v>
      </c>
      <c r="P180" s="26">
        <f t="shared" si="492"/>
        <v>46149398</v>
      </c>
      <c r="Q180" s="26">
        <f t="shared" si="492"/>
        <v>46149398</v>
      </c>
      <c r="R180" s="26">
        <f t="shared" si="492"/>
        <v>0</v>
      </c>
      <c r="S180" s="26">
        <f t="shared" si="492"/>
        <v>46149398</v>
      </c>
      <c r="T180" s="25"/>
      <c r="U180" s="25"/>
      <c r="V180" s="25"/>
      <c r="W180" s="25"/>
      <c r="X180" s="25"/>
      <c r="Y180" s="25"/>
      <c r="Z180" s="25"/>
    </row>
    <row r="181" ht="30.0" customHeight="1" outlineLevel="2">
      <c r="A181" s="27" t="s">
        <v>146</v>
      </c>
      <c r="B181" s="15" t="s">
        <v>27</v>
      </c>
      <c r="C181" s="15" t="s">
        <v>28</v>
      </c>
      <c r="D181" s="16">
        <v>862825.2</v>
      </c>
      <c r="E181" s="17">
        <v>644910.43</v>
      </c>
      <c r="F181" s="18">
        <v>0.17462728344106895</v>
      </c>
      <c r="G181" s="17">
        <v>0.0</v>
      </c>
      <c r="H181" s="19" t="str">
        <f>VLOOKUP(A181,'[1]Hoja1'!$B$1:$F$126,2,0)</f>
        <v>#REF!</v>
      </c>
      <c r="I181" s="19">
        <v>0.0</v>
      </c>
      <c r="J181" s="19">
        <f t="shared" ref="J181:J184" si="493">+F181*I181</f>
        <v>0</v>
      </c>
      <c r="K181" s="19">
        <v>0.0</v>
      </c>
      <c r="L181" s="17" t="str">
        <f>VLOOKUP(A181,'[1]Hoja1'!$B$1:$F$126,5,0)</f>
        <v>#REF!</v>
      </c>
      <c r="M181" s="19" t="str">
        <f t="shared" ref="M181:M184" si="494">VLOOKUP(A181,'[1]Hoja1'!$B$1:$F$126,4,0)</f>
        <v>#REF!</v>
      </c>
      <c r="N181" s="19">
        <v>4940952.909090909</v>
      </c>
      <c r="O181" s="19">
        <f>+D181-J181</f>
        <v>862825.2</v>
      </c>
      <c r="P181" s="19">
        <f t="shared" ref="P181:P184" si="495">+ROUND(O181,0)</f>
        <v>862825</v>
      </c>
      <c r="Q181" s="19">
        <f t="shared" ref="Q181:Q184" si="496">+K181+P181</f>
        <v>862825</v>
      </c>
      <c r="R181" s="19">
        <f t="shared" ref="R181:R184" si="497">+IF(D181-K181-P181&gt;1,D181-K181-P181,0)</f>
        <v>0</v>
      </c>
      <c r="S181" s="19">
        <f t="shared" ref="S181:S184" si="498">+P181</f>
        <v>862825</v>
      </c>
      <c r="T181" s="20"/>
      <c r="U181" s="20"/>
      <c r="V181" s="20"/>
      <c r="W181" s="20"/>
      <c r="X181" s="20"/>
      <c r="Y181" s="20"/>
      <c r="Z181" s="20"/>
    </row>
    <row r="182" ht="15.75" customHeight="1" outlineLevel="2">
      <c r="A182" s="27" t="s">
        <v>146</v>
      </c>
      <c r="B182" s="15" t="s">
        <v>35</v>
      </c>
      <c r="C182" s="15" t="s">
        <v>36</v>
      </c>
      <c r="D182" s="16">
        <v>311292.28</v>
      </c>
      <c r="E182" s="17">
        <v>232672.43</v>
      </c>
      <c r="F182" s="18">
        <v>0.06300247745728406</v>
      </c>
      <c r="G182" s="17">
        <v>0.0</v>
      </c>
      <c r="H182" s="17">
        <v>0.0</v>
      </c>
      <c r="I182" s="19">
        <v>0.0</v>
      </c>
      <c r="J182" s="19">
        <f t="shared" si="493"/>
        <v>0</v>
      </c>
      <c r="K182" s="19">
        <v>0.0</v>
      </c>
      <c r="L182" s="17">
        <v>0.0</v>
      </c>
      <c r="M182" s="19" t="str">
        <f t="shared" si="494"/>
        <v>#REF!</v>
      </c>
      <c r="N182" s="19">
        <v>4940952.909090909</v>
      </c>
      <c r="O182" s="28">
        <v>0.0</v>
      </c>
      <c r="P182" s="28">
        <f t="shared" si="495"/>
        <v>0</v>
      </c>
      <c r="Q182" s="19">
        <f t="shared" si="496"/>
        <v>0</v>
      </c>
      <c r="R182" s="19">
        <f t="shared" si="497"/>
        <v>311292.28</v>
      </c>
      <c r="S182" s="19">
        <f t="shared" si="498"/>
        <v>0</v>
      </c>
      <c r="T182" s="20"/>
      <c r="U182" s="20"/>
      <c r="V182" s="20"/>
      <c r="W182" s="20"/>
      <c r="X182" s="20"/>
      <c r="Y182" s="20"/>
      <c r="Z182" s="20"/>
    </row>
    <row r="183" ht="15.75" customHeight="1" outlineLevel="2">
      <c r="A183" s="27" t="s">
        <v>146</v>
      </c>
      <c r="B183" s="15" t="s">
        <v>65</v>
      </c>
      <c r="C183" s="15" t="s">
        <v>66</v>
      </c>
      <c r="D183" s="16">
        <v>664234.77</v>
      </c>
      <c r="E183" s="17">
        <v>496475.91</v>
      </c>
      <c r="F183" s="18">
        <v>0.13443454531949606</v>
      </c>
      <c r="G183" s="17">
        <v>0.0</v>
      </c>
      <c r="H183" s="17">
        <v>0.0</v>
      </c>
      <c r="I183" s="19">
        <v>0.0</v>
      </c>
      <c r="J183" s="19">
        <f t="shared" si="493"/>
        <v>0</v>
      </c>
      <c r="K183" s="19">
        <v>0.0</v>
      </c>
      <c r="L183" s="17">
        <v>0.0</v>
      </c>
      <c r="M183" s="19" t="str">
        <f t="shared" si="494"/>
        <v>#REF!</v>
      </c>
      <c r="N183" s="19">
        <v>4940952.909090909</v>
      </c>
      <c r="O183" s="19">
        <f t="shared" ref="O183:O184" si="499">+D183-J183</f>
        <v>664234.77</v>
      </c>
      <c r="P183" s="19">
        <f t="shared" si="495"/>
        <v>664235</v>
      </c>
      <c r="Q183" s="19">
        <f t="shared" si="496"/>
        <v>664235</v>
      </c>
      <c r="R183" s="19">
        <f t="shared" si="497"/>
        <v>0</v>
      </c>
      <c r="S183" s="19">
        <f t="shared" si="498"/>
        <v>664235</v>
      </c>
      <c r="T183" s="20"/>
      <c r="U183" s="20"/>
      <c r="V183" s="20"/>
      <c r="W183" s="20"/>
      <c r="X183" s="20"/>
      <c r="Y183" s="20"/>
      <c r="Z183" s="20"/>
    </row>
    <row r="184" ht="30.0" customHeight="1" outlineLevel="2">
      <c r="A184" s="27" t="s">
        <v>146</v>
      </c>
      <c r="B184" s="15" t="s">
        <v>37</v>
      </c>
      <c r="C184" s="15" t="s">
        <v>38</v>
      </c>
      <c r="D184" s="16">
        <v>3102600.75</v>
      </c>
      <c r="E184" s="17">
        <v>2319009.23</v>
      </c>
      <c r="F184" s="18">
        <v>0.627935693782151</v>
      </c>
      <c r="G184" s="17">
        <v>0.0</v>
      </c>
      <c r="H184" s="17">
        <v>0.0</v>
      </c>
      <c r="I184" s="19">
        <v>0.0</v>
      </c>
      <c r="J184" s="19">
        <f t="shared" si="493"/>
        <v>0</v>
      </c>
      <c r="K184" s="19">
        <v>0.0</v>
      </c>
      <c r="L184" s="17">
        <v>0.0</v>
      </c>
      <c r="M184" s="19" t="str">
        <f t="shared" si="494"/>
        <v>#REF!</v>
      </c>
      <c r="N184" s="19">
        <v>4940952.909090909</v>
      </c>
      <c r="O184" s="19">
        <f t="shared" si="499"/>
        <v>3102600.75</v>
      </c>
      <c r="P184" s="19">
        <f t="shared" si="495"/>
        <v>3102601</v>
      </c>
      <c r="Q184" s="19">
        <f t="shared" si="496"/>
        <v>3102601</v>
      </c>
      <c r="R184" s="19">
        <f t="shared" si="497"/>
        <v>0</v>
      </c>
      <c r="S184" s="19">
        <f t="shared" si="498"/>
        <v>3102601</v>
      </c>
      <c r="T184" s="20"/>
      <c r="U184" s="20"/>
      <c r="V184" s="20"/>
      <c r="W184" s="20"/>
      <c r="X184" s="20"/>
      <c r="Y184" s="20"/>
      <c r="Z184" s="20"/>
    </row>
    <row r="185" ht="15.75" customHeight="1" outlineLevel="1">
      <c r="A185" s="21" t="s">
        <v>147</v>
      </c>
      <c r="B185" s="22"/>
      <c r="C185" s="22"/>
      <c r="D185" s="23">
        <f t="shared" ref="D185:E185" si="500">SUBTOTAL(9,D181:D184)</f>
        <v>4940953</v>
      </c>
      <c r="E185" s="24">
        <f t="shared" si="500"/>
        <v>3693068</v>
      </c>
      <c r="F185" s="25">
        <v>1.0</v>
      </c>
      <c r="G185" s="24">
        <f t="shared" ref="G185:H185" si="501">SUBTOTAL(9,G181:G184)</f>
        <v>0</v>
      </c>
      <c r="H185" s="24" t="str">
        <f t="shared" si="501"/>
        <v>#REF!</v>
      </c>
      <c r="I185" s="26"/>
      <c r="J185" s="26">
        <f t="shared" ref="J185:L185" si="502">SUBTOTAL(9,J181:J184)</f>
        <v>0</v>
      </c>
      <c r="K185" s="26">
        <f t="shared" si="502"/>
        <v>0</v>
      </c>
      <c r="L185" s="24" t="str">
        <f t="shared" si="502"/>
        <v>#REF!</v>
      </c>
      <c r="M185" s="26"/>
      <c r="N185" s="26"/>
      <c r="O185" s="26">
        <f t="shared" ref="O185:S185" si="503">SUBTOTAL(9,O181:O184)</f>
        <v>4629660.72</v>
      </c>
      <c r="P185" s="26">
        <f t="shared" si="503"/>
        <v>4629661</v>
      </c>
      <c r="Q185" s="26">
        <f t="shared" si="503"/>
        <v>4629661</v>
      </c>
      <c r="R185" s="26">
        <f t="shared" si="503"/>
        <v>311292.28</v>
      </c>
      <c r="S185" s="26">
        <f t="shared" si="503"/>
        <v>4629661</v>
      </c>
      <c r="T185" s="25"/>
      <c r="U185" s="25"/>
      <c r="V185" s="25"/>
      <c r="W185" s="25"/>
      <c r="X185" s="25"/>
      <c r="Y185" s="25"/>
      <c r="Z185" s="25"/>
    </row>
    <row r="186" ht="30.0" customHeight="1" outlineLevel="2">
      <c r="A186" s="27" t="s">
        <v>148</v>
      </c>
      <c r="B186" s="15" t="s">
        <v>35</v>
      </c>
      <c r="C186" s="15" t="s">
        <v>36</v>
      </c>
      <c r="D186" s="16">
        <v>8397329.11</v>
      </c>
      <c r="E186" s="17">
        <v>655827.61</v>
      </c>
      <c r="F186" s="18">
        <v>0.7936140914708115</v>
      </c>
      <c r="G186" s="17" t="str">
        <f>VLOOKUP(A186,'[1]Hoja1'!$B$1:$F$126,3,0)</f>
        <v>#REF!</v>
      </c>
      <c r="H186" s="19" t="str">
        <f>VLOOKUP(A186,'[1]Hoja1'!$B$1:$F$126,2,0)</f>
        <v>#REF!</v>
      </c>
      <c r="I186" s="19">
        <v>2039951.9090909092</v>
      </c>
      <c r="J186" s="19">
        <f t="shared" ref="J186:J187" si="504">+F186*I186</f>
        <v>1618934.581</v>
      </c>
      <c r="K186" s="19">
        <f t="shared" ref="K186:K187" si="505">+D186-P186</f>
        <v>1618934.11</v>
      </c>
      <c r="L186" s="17" t="str">
        <f>VLOOKUP(A186,'[1]Hoja1'!$B$1:$F$126,5,0)</f>
        <v>#REF!</v>
      </c>
      <c r="M186" s="19" t="str">
        <f t="shared" ref="M186:M187" si="506">VLOOKUP(A186,'[1]Hoja1'!$B$1:$F$126,4,0)</f>
        <v>#REF!</v>
      </c>
      <c r="N186" s="19">
        <v>8541171.818181818</v>
      </c>
      <c r="O186" s="19">
        <f t="shared" ref="O186:O187" si="507">+D186-J186</f>
        <v>6778394.529</v>
      </c>
      <c r="P186" s="19">
        <f t="shared" ref="P186:P187" si="508">+ROUND(O186,0)</f>
        <v>6778395</v>
      </c>
      <c r="Q186" s="19">
        <f t="shared" ref="Q186:Q187" si="509">+K186+P186</f>
        <v>8397329.11</v>
      </c>
      <c r="R186" s="19">
        <f t="shared" ref="R186:R187" si="510">+IF(D186-K186-P186&gt;1,D186-K186-P186,0)</f>
        <v>0</v>
      </c>
      <c r="S186" s="19">
        <f t="shared" ref="S186:S187" si="511">+P186</f>
        <v>6778395</v>
      </c>
      <c r="T186" s="20"/>
      <c r="U186" s="20"/>
      <c r="V186" s="20"/>
      <c r="W186" s="20"/>
      <c r="X186" s="20"/>
      <c r="Y186" s="20"/>
      <c r="Z186" s="20"/>
    </row>
    <row r="187" ht="30.0" customHeight="1" outlineLevel="2">
      <c r="A187" s="27" t="s">
        <v>148</v>
      </c>
      <c r="B187" s="15" t="s">
        <v>51</v>
      </c>
      <c r="C187" s="15" t="s">
        <v>52</v>
      </c>
      <c r="D187" s="16">
        <v>2183794.89</v>
      </c>
      <c r="E187" s="17">
        <v>170553.39</v>
      </c>
      <c r="F187" s="18">
        <v>0.2063859085291884</v>
      </c>
      <c r="G187" s="17">
        <v>0.0</v>
      </c>
      <c r="H187" s="17">
        <v>0.0</v>
      </c>
      <c r="I187" s="19">
        <v>2039951.9090909092</v>
      </c>
      <c r="J187" s="19">
        <f t="shared" si="504"/>
        <v>421017.3281</v>
      </c>
      <c r="K187" s="19">
        <f t="shared" si="505"/>
        <v>421016.89</v>
      </c>
      <c r="L187" s="17">
        <v>0.0</v>
      </c>
      <c r="M187" s="19" t="str">
        <f t="shared" si="506"/>
        <v>#REF!</v>
      </c>
      <c r="N187" s="19">
        <v>8541171.818181818</v>
      </c>
      <c r="O187" s="19">
        <f t="shared" si="507"/>
        <v>1762777.562</v>
      </c>
      <c r="P187" s="19">
        <f t="shared" si="508"/>
        <v>1762778</v>
      </c>
      <c r="Q187" s="19">
        <f t="shared" si="509"/>
        <v>2183794.89</v>
      </c>
      <c r="R187" s="19">
        <f t="shared" si="510"/>
        <v>0</v>
      </c>
      <c r="S187" s="19">
        <f t="shared" si="511"/>
        <v>1762778</v>
      </c>
      <c r="T187" s="20"/>
      <c r="U187" s="20"/>
      <c r="V187" s="20"/>
      <c r="W187" s="20"/>
      <c r="X187" s="20"/>
      <c r="Y187" s="20"/>
      <c r="Z187" s="20"/>
    </row>
    <row r="188" ht="15.75" customHeight="1" outlineLevel="1">
      <c r="A188" s="21" t="s">
        <v>149</v>
      </c>
      <c r="B188" s="22"/>
      <c r="C188" s="22"/>
      <c r="D188" s="23">
        <f t="shared" ref="D188:E188" si="512">SUBTOTAL(9,D186:D187)</f>
        <v>10581124</v>
      </c>
      <c r="E188" s="24">
        <f t="shared" si="512"/>
        <v>826381</v>
      </c>
      <c r="F188" s="25">
        <v>0.9999999999999999</v>
      </c>
      <c r="G188" s="24" t="str">
        <f t="shared" ref="G188:H188" si="513">SUBTOTAL(9,G186:G187)</f>
        <v>#REF!</v>
      </c>
      <c r="H188" s="24" t="str">
        <f t="shared" si="513"/>
        <v>#REF!</v>
      </c>
      <c r="I188" s="26"/>
      <c r="J188" s="26">
        <f t="shared" ref="J188:L188" si="514">SUBTOTAL(9,J186:J187)</f>
        <v>2039951.909</v>
      </c>
      <c r="K188" s="26">
        <f t="shared" si="514"/>
        <v>2039951</v>
      </c>
      <c r="L188" s="24" t="str">
        <f t="shared" si="514"/>
        <v>#REF!</v>
      </c>
      <c r="M188" s="26"/>
      <c r="N188" s="26"/>
      <c r="O188" s="26">
        <f t="shared" ref="O188:S188" si="515">SUBTOTAL(9,O186:O187)</f>
        <v>8541172.091</v>
      </c>
      <c r="P188" s="26">
        <f t="shared" si="515"/>
        <v>8541173</v>
      </c>
      <c r="Q188" s="26">
        <f t="shared" si="515"/>
        <v>10581124</v>
      </c>
      <c r="R188" s="26">
        <f t="shared" si="515"/>
        <v>0</v>
      </c>
      <c r="S188" s="26">
        <f t="shared" si="515"/>
        <v>8541173</v>
      </c>
      <c r="T188" s="25"/>
      <c r="U188" s="25"/>
      <c r="V188" s="25"/>
      <c r="W188" s="25"/>
      <c r="X188" s="25"/>
      <c r="Y188" s="25"/>
      <c r="Z188" s="25"/>
    </row>
    <row r="189" ht="30.0" customHeight="1" outlineLevel="2">
      <c r="A189" s="27" t="s">
        <v>150</v>
      </c>
      <c r="B189" s="15" t="s">
        <v>27</v>
      </c>
      <c r="C189" s="15" t="s">
        <v>28</v>
      </c>
      <c r="D189" s="16">
        <v>6.414956215E7</v>
      </c>
      <c r="E189" s="17">
        <v>9716968.9</v>
      </c>
      <c r="F189" s="18">
        <v>0.9982042028216025</v>
      </c>
      <c r="G189" s="17" t="str">
        <f>VLOOKUP(A189,'[1]Hoja1'!$B$1:$F$126,3,0)</f>
        <v>#REF!</v>
      </c>
      <c r="H189" s="19" t="str">
        <f>VLOOKUP(A189,'[1]Hoja1'!$B$1:$F$126,2,0)</f>
        <v>#REF!</v>
      </c>
      <c r="I189" s="19">
        <v>0.0</v>
      </c>
      <c r="J189" s="19">
        <f t="shared" ref="J189:J191" si="516">+F189*I189</f>
        <v>0</v>
      </c>
      <c r="K189" s="19">
        <v>0.0</v>
      </c>
      <c r="L189" s="17" t="str">
        <f>VLOOKUP(A189,'[1]Hoja1'!$B$1:$F$126,5,0)</f>
        <v>#REF!</v>
      </c>
      <c r="M189" s="19" t="str">
        <f t="shared" ref="M189:M191" si="517">VLOOKUP(A189,'[1]Hoja1'!$B$1:$F$126,4,0)</f>
        <v>#REF!</v>
      </c>
      <c r="N189" s="19">
        <v>6.644580890909091E7</v>
      </c>
      <c r="O189" s="19">
        <f>+D189-J189</f>
        <v>64149562.15</v>
      </c>
      <c r="P189" s="19">
        <f t="shared" ref="P189:P191" si="518">+ROUND(O189,0)</f>
        <v>64149562</v>
      </c>
      <c r="Q189" s="19">
        <f t="shared" ref="Q189:Q191" si="519">+K189+P189</f>
        <v>64149562</v>
      </c>
      <c r="R189" s="19">
        <f t="shared" ref="R189:R191" si="520">+IF(D189-K189-P189&gt;1,D189-K189-P189,0)</f>
        <v>0</v>
      </c>
      <c r="S189" s="19">
        <f t="shared" ref="S189:S191" si="521">+P189</f>
        <v>64149562</v>
      </c>
      <c r="T189" s="20"/>
      <c r="U189" s="20"/>
      <c r="V189" s="20"/>
      <c r="W189" s="20"/>
      <c r="X189" s="20"/>
      <c r="Y189" s="20"/>
      <c r="Z189" s="20"/>
    </row>
    <row r="190" ht="30.0" customHeight="1" outlineLevel="2">
      <c r="A190" s="27" t="s">
        <v>150</v>
      </c>
      <c r="B190" s="15" t="s">
        <v>35</v>
      </c>
      <c r="C190" s="15" t="s">
        <v>36</v>
      </c>
      <c r="D190" s="16">
        <v>115406.85</v>
      </c>
      <c r="E190" s="17">
        <v>17481.1</v>
      </c>
      <c r="F190" s="18">
        <v>0.0017957971783974563</v>
      </c>
      <c r="G190" s="17">
        <v>0.0</v>
      </c>
      <c r="H190" s="17">
        <v>0.0</v>
      </c>
      <c r="I190" s="19">
        <v>0.0</v>
      </c>
      <c r="J190" s="19">
        <f t="shared" si="516"/>
        <v>0</v>
      </c>
      <c r="K190" s="19">
        <v>0.0</v>
      </c>
      <c r="L190" s="17">
        <v>0.0</v>
      </c>
      <c r="M190" s="19" t="str">
        <f t="shared" si="517"/>
        <v>#REF!</v>
      </c>
      <c r="N190" s="19">
        <v>6.644580890909091E7</v>
      </c>
      <c r="O190" s="28">
        <v>0.0</v>
      </c>
      <c r="P190" s="28">
        <f t="shared" si="518"/>
        <v>0</v>
      </c>
      <c r="Q190" s="19">
        <f t="shared" si="519"/>
        <v>0</v>
      </c>
      <c r="R190" s="19">
        <f t="shared" si="520"/>
        <v>115406.85</v>
      </c>
      <c r="S190" s="19">
        <f t="shared" si="521"/>
        <v>0</v>
      </c>
      <c r="T190" s="20"/>
      <c r="U190" s="20"/>
      <c r="V190" s="20"/>
      <c r="W190" s="20"/>
      <c r="X190" s="20"/>
      <c r="Y190" s="20"/>
      <c r="Z190" s="20"/>
    </row>
    <row r="191" ht="60.0" customHeight="1" outlineLevel="2">
      <c r="A191" s="27" t="s">
        <v>150</v>
      </c>
      <c r="B191" s="15" t="s">
        <v>49</v>
      </c>
      <c r="C191" s="15" t="s">
        <v>50</v>
      </c>
      <c r="D191" s="16">
        <v>0.0</v>
      </c>
      <c r="E191" s="17">
        <v>0.0</v>
      </c>
      <c r="F191" s="18">
        <v>0.0</v>
      </c>
      <c r="G191" s="17">
        <v>0.0</v>
      </c>
      <c r="H191" s="17">
        <v>0.0</v>
      </c>
      <c r="I191" s="19">
        <v>0.0</v>
      </c>
      <c r="J191" s="19">
        <f t="shared" si="516"/>
        <v>0</v>
      </c>
      <c r="K191" s="19">
        <f>+D191-P191</f>
        <v>0</v>
      </c>
      <c r="L191" s="17">
        <v>0.0</v>
      </c>
      <c r="M191" s="19" t="str">
        <f t="shared" si="517"/>
        <v>#REF!</v>
      </c>
      <c r="N191" s="19">
        <v>6.644580890909091E7</v>
      </c>
      <c r="O191" s="19">
        <f>+D191-J191</f>
        <v>0</v>
      </c>
      <c r="P191" s="19">
        <f t="shared" si="518"/>
        <v>0</v>
      </c>
      <c r="Q191" s="19">
        <f t="shared" si="519"/>
        <v>0</v>
      </c>
      <c r="R191" s="19">
        <f t="shared" si="520"/>
        <v>0</v>
      </c>
      <c r="S191" s="19">
        <f t="shared" si="521"/>
        <v>0</v>
      </c>
      <c r="T191" s="20"/>
      <c r="U191" s="20"/>
      <c r="V191" s="20"/>
      <c r="W191" s="20"/>
      <c r="X191" s="20"/>
      <c r="Y191" s="20"/>
      <c r="Z191" s="20"/>
    </row>
    <row r="192" ht="25.5" customHeight="1" outlineLevel="1">
      <c r="A192" s="21" t="s">
        <v>151</v>
      </c>
      <c r="B192" s="22"/>
      <c r="C192" s="22"/>
      <c r="D192" s="23">
        <f t="shared" ref="D192:E192" si="522">SUBTOTAL(9,D189:D191)</f>
        <v>64264969</v>
      </c>
      <c r="E192" s="24">
        <f t="shared" si="522"/>
        <v>9734450</v>
      </c>
      <c r="F192" s="25">
        <v>1.0</v>
      </c>
      <c r="G192" s="24" t="str">
        <f t="shared" ref="G192:H192" si="523">SUBTOTAL(9,G189:G191)</f>
        <v>#REF!</v>
      </c>
      <c r="H192" s="24" t="str">
        <f t="shared" si="523"/>
        <v>#REF!</v>
      </c>
      <c r="I192" s="26"/>
      <c r="J192" s="26">
        <f t="shared" ref="J192:L192" si="524">SUBTOTAL(9,J189:J191)</f>
        <v>0</v>
      </c>
      <c r="K192" s="26">
        <f t="shared" si="524"/>
        <v>0</v>
      </c>
      <c r="L192" s="24" t="str">
        <f t="shared" si="524"/>
        <v>#REF!</v>
      </c>
      <c r="M192" s="26"/>
      <c r="N192" s="26"/>
      <c r="O192" s="26">
        <f t="shared" ref="O192:S192" si="525">SUBTOTAL(9,O189:O191)</f>
        <v>64149562.15</v>
      </c>
      <c r="P192" s="26">
        <f t="shared" si="525"/>
        <v>64149562</v>
      </c>
      <c r="Q192" s="26">
        <f t="shared" si="525"/>
        <v>64149562</v>
      </c>
      <c r="R192" s="26">
        <f t="shared" si="525"/>
        <v>115406.85</v>
      </c>
      <c r="S192" s="26">
        <f t="shared" si="525"/>
        <v>64149562</v>
      </c>
      <c r="T192" s="25"/>
      <c r="U192" s="25"/>
      <c r="V192" s="25"/>
      <c r="W192" s="25"/>
      <c r="X192" s="25"/>
      <c r="Y192" s="25"/>
      <c r="Z192" s="25"/>
    </row>
    <row r="193" ht="30.0" customHeight="1" outlineLevel="2">
      <c r="A193" s="27" t="s">
        <v>152</v>
      </c>
      <c r="B193" s="15" t="s">
        <v>27</v>
      </c>
      <c r="C193" s="15" t="s">
        <v>28</v>
      </c>
      <c r="D193" s="16">
        <v>5.129676E7</v>
      </c>
      <c r="E193" s="17">
        <v>1277062.0</v>
      </c>
      <c r="F193" s="18">
        <v>1.0</v>
      </c>
      <c r="G193" s="17" t="str">
        <f>VLOOKUP(A193,'[1]Hoja1'!$B$1:$F$126,3,0)</f>
        <v>#REF!</v>
      </c>
      <c r="H193" s="19" t="str">
        <f>VLOOKUP(A193,'[1]Hoja1'!$B$1:$F$126,2,0)</f>
        <v>#REF!</v>
      </c>
      <c r="I193" s="19">
        <v>4413124.454545454</v>
      </c>
      <c r="J193" s="19">
        <f t="shared" ref="J193:J194" si="526">+F193*I193</f>
        <v>4413124.455</v>
      </c>
      <c r="K193" s="19">
        <f t="shared" ref="K193:K194" si="527">+D193-P193</f>
        <v>4413124</v>
      </c>
      <c r="L193" s="17" t="str">
        <f>VLOOKUP(A193,'[1]Hoja1'!$B$1:$F$126,5,0)</f>
        <v>#REF!</v>
      </c>
      <c r="M193" s="19" t="str">
        <f t="shared" ref="M193:M194" si="528">VLOOKUP(A193,'[1]Hoja1'!$B$1:$F$126,4,0)</f>
        <v>#REF!</v>
      </c>
      <c r="N193" s="19">
        <v>4.688363509090909E7</v>
      </c>
      <c r="O193" s="19">
        <f t="shared" ref="O193:O194" si="529">+D193-J193</f>
        <v>46883635.55</v>
      </c>
      <c r="P193" s="19">
        <f t="shared" ref="P193:P194" si="530">+ROUND(O193,0)</f>
        <v>46883636</v>
      </c>
      <c r="Q193" s="19">
        <f t="shared" ref="Q193:Q194" si="531">+K193+P193</f>
        <v>51296760</v>
      </c>
      <c r="R193" s="19">
        <f t="shared" ref="R193:R194" si="532">+IF(D193-K193-P193&gt;1,D193-K193-P193,0)</f>
        <v>0</v>
      </c>
      <c r="S193" s="19">
        <f t="shared" ref="S193:S194" si="533">+P193</f>
        <v>46883636</v>
      </c>
      <c r="T193" s="20"/>
      <c r="U193" s="20"/>
      <c r="V193" s="20"/>
      <c r="W193" s="20"/>
      <c r="X193" s="20"/>
      <c r="Y193" s="20"/>
      <c r="Z193" s="20"/>
    </row>
    <row r="194" ht="60.0" customHeight="1" outlineLevel="2">
      <c r="A194" s="27" t="s">
        <v>152</v>
      </c>
      <c r="B194" s="15" t="s">
        <v>49</v>
      </c>
      <c r="C194" s="15" t="s">
        <v>50</v>
      </c>
      <c r="D194" s="16">
        <v>0.0</v>
      </c>
      <c r="E194" s="17">
        <v>0.0</v>
      </c>
      <c r="F194" s="18">
        <v>0.0</v>
      </c>
      <c r="G194" s="17">
        <v>0.0</v>
      </c>
      <c r="H194" s="17">
        <v>0.0</v>
      </c>
      <c r="I194" s="19">
        <v>4413124.454545454</v>
      </c>
      <c r="J194" s="19">
        <f t="shared" si="526"/>
        <v>0</v>
      </c>
      <c r="K194" s="19">
        <f t="shared" si="527"/>
        <v>0</v>
      </c>
      <c r="L194" s="17">
        <v>0.0</v>
      </c>
      <c r="M194" s="19" t="str">
        <f t="shared" si="528"/>
        <v>#REF!</v>
      </c>
      <c r="N194" s="19">
        <v>4.688363509090909E7</v>
      </c>
      <c r="O194" s="19">
        <f t="shared" si="529"/>
        <v>0</v>
      </c>
      <c r="P194" s="19">
        <f t="shared" si="530"/>
        <v>0</v>
      </c>
      <c r="Q194" s="19">
        <f t="shared" si="531"/>
        <v>0</v>
      </c>
      <c r="R194" s="19">
        <f t="shared" si="532"/>
        <v>0</v>
      </c>
      <c r="S194" s="19">
        <f t="shared" si="533"/>
        <v>0</v>
      </c>
      <c r="T194" s="20"/>
      <c r="U194" s="20"/>
      <c r="V194" s="20"/>
      <c r="W194" s="20"/>
      <c r="X194" s="20"/>
      <c r="Y194" s="20"/>
      <c r="Z194" s="20"/>
    </row>
    <row r="195" ht="25.5" customHeight="1" outlineLevel="1">
      <c r="A195" s="21" t="s">
        <v>153</v>
      </c>
      <c r="B195" s="22"/>
      <c r="C195" s="22"/>
      <c r="D195" s="23">
        <f t="shared" ref="D195:E195" si="534">SUBTOTAL(9,D193:D194)</f>
        <v>51296760</v>
      </c>
      <c r="E195" s="24">
        <f t="shared" si="534"/>
        <v>1277062</v>
      </c>
      <c r="F195" s="25">
        <v>1.0</v>
      </c>
      <c r="G195" s="24" t="str">
        <f t="shared" ref="G195:H195" si="535">SUBTOTAL(9,G193:G194)</f>
        <v>#REF!</v>
      </c>
      <c r="H195" s="24" t="str">
        <f t="shared" si="535"/>
        <v>#REF!</v>
      </c>
      <c r="I195" s="26"/>
      <c r="J195" s="26">
        <f t="shared" ref="J195:L195" si="536">SUBTOTAL(9,J193:J194)</f>
        <v>4413124.455</v>
      </c>
      <c r="K195" s="26">
        <f t="shared" si="536"/>
        <v>4413124</v>
      </c>
      <c r="L195" s="24" t="str">
        <f t="shared" si="536"/>
        <v>#REF!</v>
      </c>
      <c r="M195" s="26"/>
      <c r="N195" s="26"/>
      <c r="O195" s="26">
        <f t="shared" ref="O195:S195" si="537">SUBTOTAL(9,O193:O194)</f>
        <v>46883635.55</v>
      </c>
      <c r="P195" s="26">
        <f t="shared" si="537"/>
        <v>46883636</v>
      </c>
      <c r="Q195" s="26">
        <f t="shared" si="537"/>
        <v>51296760</v>
      </c>
      <c r="R195" s="26">
        <f t="shared" si="537"/>
        <v>0</v>
      </c>
      <c r="S195" s="26">
        <f t="shared" si="537"/>
        <v>46883636</v>
      </c>
      <c r="T195" s="25"/>
      <c r="U195" s="25"/>
      <c r="V195" s="25"/>
      <c r="W195" s="25"/>
      <c r="X195" s="25"/>
      <c r="Y195" s="25"/>
      <c r="Z195" s="25"/>
    </row>
    <row r="196" ht="30.0" customHeight="1" outlineLevel="2">
      <c r="A196" s="27" t="s">
        <v>154</v>
      </c>
      <c r="B196" s="15" t="s">
        <v>27</v>
      </c>
      <c r="C196" s="15" t="s">
        <v>28</v>
      </c>
      <c r="D196" s="16">
        <v>741567.23</v>
      </c>
      <c r="E196" s="17">
        <v>1106977.08</v>
      </c>
      <c r="F196" s="18">
        <v>0.642949121888287</v>
      </c>
      <c r="G196" s="17" t="str">
        <f>VLOOKUP(A196,'[1]Hoja1'!$B$1:$F$126,3,0)</f>
        <v>#REF!</v>
      </c>
      <c r="H196" s="19" t="str">
        <f>VLOOKUP(A196,'[1]Hoja1'!$B$1:$F$126,2,0)</f>
        <v>#REF!</v>
      </c>
      <c r="I196" s="19">
        <v>0.0</v>
      </c>
      <c r="J196" s="19">
        <f t="shared" ref="J196:J197" si="538">+F196*I196</f>
        <v>0</v>
      </c>
      <c r="K196" s="19">
        <v>0.0</v>
      </c>
      <c r="L196" s="17" t="str">
        <f>VLOOKUP(A196,'[1]Hoja1'!$B$1:$F$126,5,0)</f>
        <v>#REF!</v>
      </c>
      <c r="M196" s="19" t="str">
        <f t="shared" ref="M196:M197" si="539">VLOOKUP(A196,'[1]Hoja1'!$B$1:$F$126,4,0)</f>
        <v>#REF!</v>
      </c>
      <c r="N196" s="19">
        <v>1153383.6363636365</v>
      </c>
      <c r="O196" s="19">
        <f>+D196-J196</f>
        <v>741567.23</v>
      </c>
      <c r="P196" s="19">
        <f t="shared" ref="P196:P197" si="540">+ROUND(O196,0)</f>
        <v>741567</v>
      </c>
      <c r="Q196" s="19">
        <f t="shared" ref="Q196:Q197" si="541">+K196+P196</f>
        <v>741567</v>
      </c>
      <c r="R196" s="19">
        <f t="shared" ref="R196:R197" si="542">+IF(D196-K196-P196&gt;1,D196-K196-P196,0)</f>
        <v>0</v>
      </c>
      <c r="S196" s="19">
        <f t="shared" ref="S196:S197" si="543">+P196</f>
        <v>741567</v>
      </c>
      <c r="T196" s="20"/>
      <c r="U196" s="20"/>
      <c r="V196" s="20"/>
      <c r="W196" s="20"/>
      <c r="X196" s="20"/>
      <c r="Y196" s="20"/>
      <c r="Z196" s="20"/>
    </row>
    <row r="197" ht="30.0" customHeight="1" outlineLevel="2">
      <c r="A197" s="27" t="s">
        <v>154</v>
      </c>
      <c r="B197" s="15" t="s">
        <v>51</v>
      </c>
      <c r="C197" s="15" t="s">
        <v>52</v>
      </c>
      <c r="D197" s="16">
        <v>411816.77</v>
      </c>
      <c r="E197" s="17">
        <v>614740.92</v>
      </c>
      <c r="F197" s="18">
        <v>0.35705087811171304</v>
      </c>
      <c r="G197" s="17">
        <v>0.0</v>
      </c>
      <c r="H197" s="17">
        <v>0.0</v>
      </c>
      <c r="I197" s="19">
        <v>0.0</v>
      </c>
      <c r="J197" s="19">
        <f t="shared" si="538"/>
        <v>0</v>
      </c>
      <c r="K197" s="19">
        <v>0.0</v>
      </c>
      <c r="L197" s="17">
        <v>0.0</v>
      </c>
      <c r="M197" s="19" t="str">
        <f t="shared" si="539"/>
        <v>#REF!</v>
      </c>
      <c r="N197" s="19">
        <v>1153383.6363636365</v>
      </c>
      <c r="O197" s="28">
        <v>0.0</v>
      </c>
      <c r="P197" s="28">
        <f t="shared" si="540"/>
        <v>0</v>
      </c>
      <c r="Q197" s="19">
        <f t="shared" si="541"/>
        <v>0</v>
      </c>
      <c r="R197" s="19">
        <f t="shared" si="542"/>
        <v>411816.77</v>
      </c>
      <c r="S197" s="19">
        <f t="shared" si="543"/>
        <v>0</v>
      </c>
      <c r="T197" s="20"/>
      <c r="U197" s="20"/>
      <c r="V197" s="20"/>
      <c r="W197" s="20"/>
      <c r="X197" s="20"/>
      <c r="Y197" s="20"/>
      <c r="Z197" s="20"/>
    </row>
    <row r="198" ht="15.75" customHeight="1" outlineLevel="1">
      <c r="A198" s="21" t="s">
        <v>155</v>
      </c>
      <c r="B198" s="22"/>
      <c r="C198" s="22"/>
      <c r="D198" s="23">
        <f t="shared" ref="D198:E198" si="544">SUBTOTAL(9,D196:D197)</f>
        <v>1153384</v>
      </c>
      <c r="E198" s="24">
        <f t="shared" si="544"/>
        <v>1721718</v>
      </c>
      <c r="F198" s="25">
        <v>1.0</v>
      </c>
      <c r="G198" s="24" t="str">
        <f t="shared" ref="G198:H198" si="545">SUBTOTAL(9,G196:G197)</f>
        <v>#REF!</v>
      </c>
      <c r="H198" s="24" t="str">
        <f t="shared" si="545"/>
        <v>#REF!</v>
      </c>
      <c r="I198" s="26"/>
      <c r="J198" s="26">
        <f t="shared" ref="J198:L198" si="546">SUBTOTAL(9,J196:J197)</f>
        <v>0</v>
      </c>
      <c r="K198" s="26">
        <f t="shared" si="546"/>
        <v>0</v>
      </c>
      <c r="L198" s="24" t="str">
        <f t="shared" si="546"/>
        <v>#REF!</v>
      </c>
      <c r="M198" s="26"/>
      <c r="N198" s="26"/>
      <c r="O198" s="26">
        <f t="shared" ref="O198:S198" si="547">SUBTOTAL(9,O196:O197)</f>
        <v>741567.23</v>
      </c>
      <c r="P198" s="26">
        <f t="shared" si="547"/>
        <v>741567</v>
      </c>
      <c r="Q198" s="26">
        <f t="shared" si="547"/>
        <v>741567</v>
      </c>
      <c r="R198" s="26">
        <f t="shared" si="547"/>
        <v>411816.77</v>
      </c>
      <c r="S198" s="26">
        <f t="shared" si="547"/>
        <v>741567</v>
      </c>
      <c r="T198" s="25"/>
      <c r="U198" s="25"/>
      <c r="V198" s="25"/>
      <c r="W198" s="25"/>
      <c r="X198" s="25"/>
      <c r="Y198" s="25"/>
      <c r="Z198" s="25"/>
    </row>
    <row r="199" ht="30.0" customHeight="1" outlineLevel="2">
      <c r="A199" s="27" t="s">
        <v>156</v>
      </c>
      <c r="B199" s="15" t="s">
        <v>27</v>
      </c>
      <c r="C199" s="15" t="s">
        <v>28</v>
      </c>
      <c r="D199" s="16">
        <v>4793636.44</v>
      </c>
      <c r="E199" s="17">
        <v>1244923.69</v>
      </c>
      <c r="F199" s="18">
        <v>0.7265376310318451</v>
      </c>
      <c r="G199" s="17" t="str">
        <f>VLOOKUP(A199,'[1]Hoja1'!$B$1:$F$126,3,0)</f>
        <v>#REF!</v>
      </c>
      <c r="H199" s="19" t="str">
        <f>VLOOKUP(A199,'[1]Hoja1'!$B$1:$F$126,2,0)</f>
        <v>#REF!</v>
      </c>
      <c r="I199" s="19">
        <v>162600.81818181818</v>
      </c>
      <c r="J199" s="19">
        <f t="shared" ref="J199:J200" si="548">+F199*I199</f>
        <v>118135.6132</v>
      </c>
      <c r="K199" s="19">
        <f t="shared" ref="K199:K200" si="549">+D199-P199</f>
        <v>118135.44</v>
      </c>
      <c r="L199" s="17" t="str">
        <f>VLOOKUP(A199,'[1]Hoja1'!$B$1:$F$126,5,0)</f>
        <v>#REF!</v>
      </c>
      <c r="M199" s="19" t="str">
        <f t="shared" ref="M199:M200" si="550">VLOOKUP(A199,'[1]Hoja1'!$B$1:$F$126,4,0)</f>
        <v>#REF!</v>
      </c>
      <c r="N199" s="19">
        <v>6435318.363636363</v>
      </c>
      <c r="O199" s="19">
        <f t="shared" ref="O199:O200" si="551">+D199-J199</f>
        <v>4675500.827</v>
      </c>
      <c r="P199" s="19">
        <f t="shared" ref="P199:P200" si="552">+ROUND(O199,0)</f>
        <v>4675501</v>
      </c>
      <c r="Q199" s="19">
        <f t="shared" ref="Q199:Q200" si="553">+K199+P199</f>
        <v>4793636.44</v>
      </c>
      <c r="R199" s="19">
        <f t="shared" ref="R199:R200" si="554">+IF(D199-K199-P199&gt;1,D199-K199-P199,0)</f>
        <v>0</v>
      </c>
      <c r="S199" s="19">
        <f t="shared" ref="S199:S200" si="555">+P199</f>
        <v>4675501</v>
      </c>
      <c r="T199" s="20"/>
      <c r="U199" s="20"/>
      <c r="V199" s="20"/>
      <c r="W199" s="20"/>
      <c r="X199" s="20"/>
      <c r="Y199" s="20"/>
      <c r="Z199" s="20"/>
    </row>
    <row r="200" ht="30.0" customHeight="1" outlineLevel="2">
      <c r="A200" s="27" t="s">
        <v>156</v>
      </c>
      <c r="B200" s="15" t="s">
        <v>35</v>
      </c>
      <c r="C200" s="15" t="s">
        <v>36</v>
      </c>
      <c r="D200" s="16">
        <v>1804282.56</v>
      </c>
      <c r="E200" s="17">
        <v>468578.31</v>
      </c>
      <c r="F200" s="18">
        <v>0.27346236896815496</v>
      </c>
      <c r="G200" s="17">
        <v>0.0</v>
      </c>
      <c r="H200" s="17">
        <v>0.0</v>
      </c>
      <c r="I200" s="19">
        <v>162600.81818181818</v>
      </c>
      <c r="J200" s="19">
        <f t="shared" si="548"/>
        <v>44465.20494</v>
      </c>
      <c r="K200" s="19">
        <f t="shared" si="549"/>
        <v>44465.56</v>
      </c>
      <c r="L200" s="17">
        <v>0.0</v>
      </c>
      <c r="M200" s="19" t="str">
        <f t="shared" si="550"/>
        <v>#REF!</v>
      </c>
      <c r="N200" s="19">
        <v>6435318.363636363</v>
      </c>
      <c r="O200" s="19">
        <f t="shared" si="551"/>
        <v>1759817.355</v>
      </c>
      <c r="P200" s="19">
        <f t="shared" si="552"/>
        <v>1759817</v>
      </c>
      <c r="Q200" s="19">
        <f t="shared" si="553"/>
        <v>1804282.56</v>
      </c>
      <c r="R200" s="19">
        <f t="shared" si="554"/>
        <v>0</v>
      </c>
      <c r="S200" s="19">
        <f t="shared" si="555"/>
        <v>1759817</v>
      </c>
      <c r="T200" s="20"/>
      <c r="U200" s="20"/>
      <c r="V200" s="20"/>
      <c r="W200" s="20"/>
      <c r="X200" s="20"/>
      <c r="Y200" s="20"/>
      <c r="Z200" s="20"/>
    </row>
    <row r="201" ht="25.5" customHeight="1" outlineLevel="1">
      <c r="A201" s="21" t="s">
        <v>157</v>
      </c>
      <c r="B201" s="22"/>
      <c r="C201" s="22"/>
      <c r="D201" s="23">
        <f t="shared" ref="D201:E201" si="556">SUBTOTAL(9,D199:D200)</f>
        <v>6597919</v>
      </c>
      <c r="E201" s="24">
        <f t="shared" si="556"/>
        <v>1713502</v>
      </c>
      <c r="F201" s="25">
        <v>1.0</v>
      </c>
      <c r="G201" s="24" t="str">
        <f t="shared" ref="G201:H201" si="557">SUBTOTAL(9,G199:G200)</f>
        <v>#REF!</v>
      </c>
      <c r="H201" s="24" t="str">
        <f t="shared" si="557"/>
        <v>#REF!</v>
      </c>
      <c r="I201" s="26"/>
      <c r="J201" s="26">
        <f t="shared" ref="J201:L201" si="558">SUBTOTAL(9,J199:J200)</f>
        <v>162600.8182</v>
      </c>
      <c r="K201" s="26">
        <f t="shared" si="558"/>
        <v>162601</v>
      </c>
      <c r="L201" s="24" t="str">
        <f t="shared" si="558"/>
        <v>#REF!</v>
      </c>
      <c r="M201" s="26"/>
      <c r="N201" s="26"/>
      <c r="O201" s="26">
        <f t="shared" ref="O201:S201" si="559">SUBTOTAL(9,O199:O200)</f>
        <v>6435318.182</v>
      </c>
      <c r="P201" s="26">
        <f t="shared" si="559"/>
        <v>6435318</v>
      </c>
      <c r="Q201" s="26">
        <f t="shared" si="559"/>
        <v>6597919</v>
      </c>
      <c r="R201" s="26">
        <f t="shared" si="559"/>
        <v>0</v>
      </c>
      <c r="S201" s="26">
        <f t="shared" si="559"/>
        <v>6435318</v>
      </c>
      <c r="T201" s="25"/>
      <c r="U201" s="25"/>
      <c r="V201" s="25"/>
      <c r="W201" s="25"/>
      <c r="X201" s="25"/>
      <c r="Y201" s="25"/>
      <c r="Z201" s="25"/>
    </row>
    <row r="202" ht="30.0" customHeight="1" outlineLevel="2">
      <c r="A202" s="27" t="s">
        <v>158</v>
      </c>
      <c r="B202" s="15" t="s">
        <v>27</v>
      </c>
      <c r="C202" s="15" t="s">
        <v>28</v>
      </c>
      <c r="D202" s="16">
        <v>8153217.6</v>
      </c>
      <c r="E202" s="17">
        <v>1.33468355E7</v>
      </c>
      <c r="F202" s="18">
        <v>0.8221765749762066</v>
      </c>
      <c r="G202" s="17" t="str">
        <f>VLOOKUP(A202,'[1]Hoja1'!$B$1:$F$126,3,0)</f>
        <v>#REF!</v>
      </c>
      <c r="H202" s="19" t="str">
        <f>VLOOKUP(A202,'[1]Hoja1'!$B$1:$F$126,2,0)</f>
        <v>#REF!</v>
      </c>
      <c r="I202" s="19">
        <v>0.0</v>
      </c>
      <c r="J202" s="19">
        <f t="shared" ref="J202:J203" si="560">+F202*I202</f>
        <v>0</v>
      </c>
      <c r="K202" s="19">
        <v>0.0</v>
      </c>
      <c r="L202" s="17" t="str">
        <f>VLOOKUP(A202,'[1]Hoja1'!$B$1:$F$126,5,0)</f>
        <v>#REF!</v>
      </c>
      <c r="M202" s="19" t="str">
        <f t="shared" ref="M202:M203" si="561">VLOOKUP(A202,'[1]Hoja1'!$B$1:$F$126,4,0)</f>
        <v>#REF!</v>
      </c>
      <c r="N202" s="19">
        <v>9916626.363636363</v>
      </c>
      <c r="O202" s="19">
        <f t="shared" ref="O202:O203" si="562">+D202-J202</f>
        <v>8153217.6</v>
      </c>
      <c r="P202" s="19">
        <f t="shared" ref="P202:P203" si="563">+ROUND(O202,0)</f>
        <v>8153218</v>
      </c>
      <c r="Q202" s="19">
        <f t="shared" ref="Q202:Q203" si="564">+K202+P202</f>
        <v>8153218</v>
      </c>
      <c r="R202" s="19">
        <f t="shared" ref="R202:R203" si="565">+IF(D202-K202-P202&gt;1,D202-K202-P202,0)</f>
        <v>0</v>
      </c>
      <c r="S202" s="19">
        <f t="shared" ref="S202:S203" si="566">+P202</f>
        <v>8153218</v>
      </c>
      <c r="T202" s="20"/>
      <c r="U202" s="20"/>
      <c r="V202" s="20"/>
      <c r="W202" s="20"/>
      <c r="X202" s="20"/>
      <c r="Y202" s="20"/>
      <c r="Z202" s="20"/>
    </row>
    <row r="203" ht="30.0" customHeight="1" outlineLevel="2">
      <c r="A203" s="27" t="s">
        <v>158</v>
      </c>
      <c r="B203" s="15" t="s">
        <v>35</v>
      </c>
      <c r="C203" s="15" t="s">
        <v>36</v>
      </c>
      <c r="D203" s="16">
        <v>1763408.4</v>
      </c>
      <c r="E203" s="17">
        <v>2886703.5</v>
      </c>
      <c r="F203" s="18">
        <v>0.17782342502379336</v>
      </c>
      <c r="G203" s="17">
        <v>0.0</v>
      </c>
      <c r="H203" s="17">
        <v>0.0</v>
      </c>
      <c r="I203" s="19">
        <v>0.0</v>
      </c>
      <c r="J203" s="19">
        <f t="shared" si="560"/>
        <v>0</v>
      </c>
      <c r="K203" s="19">
        <v>0.0</v>
      </c>
      <c r="L203" s="17">
        <v>0.0</v>
      </c>
      <c r="M203" s="19" t="str">
        <f t="shared" si="561"/>
        <v>#REF!</v>
      </c>
      <c r="N203" s="19">
        <v>9916626.363636363</v>
      </c>
      <c r="O203" s="19">
        <f t="shared" si="562"/>
        <v>1763408.4</v>
      </c>
      <c r="P203" s="19">
        <f t="shared" si="563"/>
        <v>1763408</v>
      </c>
      <c r="Q203" s="19">
        <f t="shared" si="564"/>
        <v>1763408</v>
      </c>
      <c r="R203" s="19">
        <f t="shared" si="565"/>
        <v>0</v>
      </c>
      <c r="S203" s="19">
        <f t="shared" si="566"/>
        <v>1763408</v>
      </c>
      <c r="T203" s="20"/>
      <c r="U203" s="20"/>
      <c r="V203" s="20"/>
      <c r="W203" s="20"/>
      <c r="X203" s="20"/>
      <c r="Y203" s="20"/>
      <c r="Z203" s="20"/>
    </row>
    <row r="204" ht="15.75" customHeight="1" outlineLevel="1">
      <c r="A204" s="21" t="s">
        <v>159</v>
      </c>
      <c r="B204" s="22"/>
      <c r="C204" s="22"/>
      <c r="D204" s="23">
        <f t="shared" ref="D204:E204" si="567">SUBTOTAL(9,D202:D203)</f>
        <v>9916626</v>
      </c>
      <c r="E204" s="24">
        <f t="shared" si="567"/>
        <v>16233539</v>
      </c>
      <c r="F204" s="25">
        <v>0.9999999999999999</v>
      </c>
      <c r="G204" s="24" t="str">
        <f t="shared" ref="G204:H204" si="568">SUBTOTAL(9,G202:G203)</f>
        <v>#REF!</v>
      </c>
      <c r="H204" s="24" t="str">
        <f t="shared" si="568"/>
        <v>#REF!</v>
      </c>
      <c r="I204" s="26"/>
      <c r="J204" s="26">
        <f t="shared" ref="J204:L204" si="569">SUBTOTAL(9,J202:J203)</f>
        <v>0</v>
      </c>
      <c r="K204" s="26">
        <f t="shared" si="569"/>
        <v>0</v>
      </c>
      <c r="L204" s="24" t="str">
        <f t="shared" si="569"/>
        <v>#REF!</v>
      </c>
      <c r="M204" s="26"/>
      <c r="N204" s="26"/>
      <c r="O204" s="26">
        <f t="shared" ref="O204:S204" si="570">SUBTOTAL(9,O202:O203)</f>
        <v>9916626</v>
      </c>
      <c r="P204" s="26">
        <f t="shared" si="570"/>
        <v>9916626</v>
      </c>
      <c r="Q204" s="26">
        <f t="shared" si="570"/>
        <v>9916626</v>
      </c>
      <c r="R204" s="26">
        <f t="shared" si="570"/>
        <v>0</v>
      </c>
      <c r="S204" s="26">
        <f t="shared" si="570"/>
        <v>9916626</v>
      </c>
      <c r="T204" s="25"/>
      <c r="U204" s="25"/>
      <c r="V204" s="25"/>
      <c r="W204" s="25"/>
      <c r="X204" s="25"/>
      <c r="Y204" s="25"/>
      <c r="Z204" s="25"/>
    </row>
    <row r="205" ht="30.0" customHeight="1" outlineLevel="2">
      <c r="A205" s="27" t="s">
        <v>160</v>
      </c>
      <c r="B205" s="15" t="s">
        <v>27</v>
      </c>
      <c r="C205" s="15" t="s">
        <v>28</v>
      </c>
      <c r="D205" s="16">
        <v>0.0</v>
      </c>
      <c r="E205" s="17">
        <v>700949.0</v>
      </c>
      <c r="F205" s="20">
        <v>0.0</v>
      </c>
      <c r="G205" s="17">
        <v>0.0</v>
      </c>
      <c r="H205" s="19" t="str">
        <f>VLOOKUP(A205,'[1]Hoja1'!$B$1:$F$126,2,0)</f>
        <v>#REF!</v>
      </c>
      <c r="I205" s="19">
        <v>0.0</v>
      </c>
      <c r="J205" s="19">
        <f t="shared" ref="J205:J206" si="571">+F205*I205</f>
        <v>0</v>
      </c>
      <c r="K205" s="19">
        <f t="shared" ref="K205:K206" si="572">+D205-P205</f>
        <v>0</v>
      </c>
      <c r="L205" s="17" t="str">
        <f>VLOOKUP(A205,'[1]Hoja1'!$B$1:$F$126,5,0)</f>
        <v>#REF!</v>
      </c>
      <c r="M205" s="19" t="str">
        <f t="shared" ref="M205:M206" si="573">VLOOKUP(A205,'[1]Hoja1'!$B$1:$F$126,4,0)</f>
        <v>#REF!</v>
      </c>
      <c r="N205" s="19">
        <v>0.0</v>
      </c>
      <c r="O205" s="19">
        <f t="shared" ref="O205:O206" si="574">+D205-J205</f>
        <v>0</v>
      </c>
      <c r="P205" s="19">
        <f t="shared" ref="P205:P206" si="575">+ROUND(O205,0)</f>
        <v>0</v>
      </c>
      <c r="Q205" s="19">
        <f t="shared" ref="Q205:Q206" si="576">+K205+P205</f>
        <v>0</v>
      </c>
      <c r="R205" s="19">
        <f t="shared" ref="R205:R206" si="577">+IF(D205-K205-P205&gt;1,D205-K205-P205,0)</f>
        <v>0</v>
      </c>
      <c r="S205" s="19">
        <f t="shared" ref="S205:S206" si="578">+P205</f>
        <v>0</v>
      </c>
      <c r="T205" s="20"/>
      <c r="U205" s="20"/>
      <c r="V205" s="20"/>
      <c r="W205" s="20"/>
      <c r="X205" s="20"/>
      <c r="Y205" s="20"/>
      <c r="Z205" s="20"/>
    </row>
    <row r="206" ht="60.0" customHeight="1" outlineLevel="2">
      <c r="A206" s="27" t="s">
        <v>160</v>
      </c>
      <c r="B206" s="15" t="s">
        <v>49</v>
      </c>
      <c r="C206" s="15" t="s">
        <v>50</v>
      </c>
      <c r="D206" s="16">
        <v>0.0</v>
      </c>
      <c r="E206" s="17">
        <v>0.0</v>
      </c>
      <c r="F206" s="20">
        <v>0.0</v>
      </c>
      <c r="G206" s="17">
        <v>0.0</v>
      </c>
      <c r="H206" s="17">
        <v>0.0</v>
      </c>
      <c r="I206" s="19">
        <v>0.0</v>
      </c>
      <c r="J206" s="19">
        <f t="shared" si="571"/>
        <v>0</v>
      </c>
      <c r="K206" s="19">
        <f t="shared" si="572"/>
        <v>0</v>
      </c>
      <c r="L206" s="17">
        <v>0.0</v>
      </c>
      <c r="M206" s="19" t="str">
        <f t="shared" si="573"/>
        <v>#REF!</v>
      </c>
      <c r="N206" s="19">
        <v>0.0</v>
      </c>
      <c r="O206" s="19">
        <f t="shared" si="574"/>
        <v>0</v>
      </c>
      <c r="P206" s="19">
        <f t="shared" si="575"/>
        <v>0</v>
      </c>
      <c r="Q206" s="19">
        <f t="shared" si="576"/>
        <v>0</v>
      </c>
      <c r="R206" s="19">
        <f t="shared" si="577"/>
        <v>0</v>
      </c>
      <c r="S206" s="19">
        <f t="shared" si="578"/>
        <v>0</v>
      </c>
      <c r="T206" s="20"/>
      <c r="U206" s="20"/>
      <c r="V206" s="20"/>
      <c r="W206" s="20"/>
      <c r="X206" s="20"/>
      <c r="Y206" s="20"/>
      <c r="Z206" s="20"/>
    </row>
    <row r="207" ht="15.75" customHeight="1" outlineLevel="1">
      <c r="A207" s="21" t="s">
        <v>161</v>
      </c>
      <c r="B207" s="22"/>
      <c r="C207" s="22"/>
      <c r="D207" s="23">
        <f t="shared" ref="D207:E207" si="579">SUBTOTAL(9,D205:D206)</f>
        <v>0</v>
      </c>
      <c r="E207" s="24">
        <f t="shared" si="579"/>
        <v>700949</v>
      </c>
      <c r="F207" s="25">
        <v>1.0</v>
      </c>
      <c r="G207" s="24">
        <f t="shared" ref="G207:H207" si="580">SUBTOTAL(9,G205:G206)</f>
        <v>0</v>
      </c>
      <c r="H207" s="24" t="str">
        <f t="shared" si="580"/>
        <v>#REF!</v>
      </c>
      <c r="I207" s="26"/>
      <c r="J207" s="26">
        <f t="shared" ref="J207:L207" si="581">SUBTOTAL(9,J205:J206)</f>
        <v>0</v>
      </c>
      <c r="K207" s="26">
        <f t="shared" si="581"/>
        <v>0</v>
      </c>
      <c r="L207" s="24" t="str">
        <f t="shared" si="581"/>
        <v>#REF!</v>
      </c>
      <c r="M207" s="26"/>
      <c r="N207" s="26"/>
      <c r="O207" s="26">
        <f t="shared" ref="O207:S207" si="582">SUBTOTAL(9,O205:O206)</f>
        <v>0</v>
      </c>
      <c r="P207" s="26">
        <f t="shared" si="582"/>
        <v>0</v>
      </c>
      <c r="Q207" s="26">
        <f t="shared" si="582"/>
        <v>0</v>
      </c>
      <c r="R207" s="26">
        <f t="shared" si="582"/>
        <v>0</v>
      </c>
      <c r="S207" s="26">
        <f t="shared" si="582"/>
        <v>0</v>
      </c>
      <c r="T207" s="25"/>
      <c r="U207" s="25"/>
      <c r="V207" s="25"/>
      <c r="W207" s="25"/>
      <c r="X207" s="25"/>
      <c r="Y207" s="25"/>
      <c r="Z207" s="25"/>
    </row>
    <row r="208" ht="30.0" customHeight="1" outlineLevel="2">
      <c r="A208" s="27" t="s">
        <v>162</v>
      </c>
      <c r="B208" s="15" t="s">
        <v>27</v>
      </c>
      <c r="C208" s="15" t="s">
        <v>28</v>
      </c>
      <c r="D208" s="16">
        <v>2.58877337E7</v>
      </c>
      <c r="E208" s="17">
        <v>896539.47</v>
      </c>
      <c r="F208" s="18">
        <v>0.8315620389309178</v>
      </c>
      <c r="G208" s="17" t="str">
        <f>VLOOKUP(A208,'[1]Hoja1'!$B$1:$F$126,3,0)</f>
        <v>#REF!</v>
      </c>
      <c r="H208" s="19" t="str">
        <f>VLOOKUP(A208,'[1]Hoja1'!$B$1:$F$126,2,0)</f>
        <v>#REF!</v>
      </c>
      <c r="I208" s="19">
        <v>1919264.9090909092</v>
      </c>
      <c r="J208" s="19">
        <f t="shared" ref="J208:J211" si="583">+F208*I208</f>
        <v>1595987.841</v>
      </c>
      <c r="K208" s="19">
        <f t="shared" ref="K208:K211" si="584">+D208-P208</f>
        <v>1595987.7</v>
      </c>
      <c r="L208" s="17" t="str">
        <f>VLOOKUP(A208,'[1]Hoja1'!$B$1:$F$126,5,0)</f>
        <v>#REF!</v>
      </c>
      <c r="M208" s="19" t="str">
        <f t="shared" ref="M208:M211" si="585">VLOOKUP(A208,'[1]Hoja1'!$B$1:$F$126,4,0)</f>
        <v>#REF!</v>
      </c>
      <c r="N208" s="19">
        <v>2.9212187181818184E7</v>
      </c>
      <c r="O208" s="19">
        <f t="shared" ref="O208:O211" si="586">+D208-J208</f>
        <v>24291745.86</v>
      </c>
      <c r="P208" s="19">
        <f t="shared" ref="P208:P211" si="587">+ROUND(O208,0)</f>
        <v>24291746</v>
      </c>
      <c r="Q208" s="19">
        <f t="shared" ref="Q208:Q211" si="588">+K208+P208</f>
        <v>25887733.7</v>
      </c>
      <c r="R208" s="19">
        <f t="shared" ref="R208:R211" si="589">+IF(D208-K208-P208&gt;1,D208-K208-P208,0)</f>
        <v>0</v>
      </c>
      <c r="S208" s="19">
        <f t="shared" ref="S208:S211" si="590">+P208</f>
        <v>24291746</v>
      </c>
      <c r="T208" s="20"/>
      <c r="U208" s="20"/>
      <c r="V208" s="20"/>
      <c r="W208" s="20"/>
      <c r="X208" s="20"/>
      <c r="Y208" s="20"/>
      <c r="Z208" s="20"/>
    </row>
    <row r="209" ht="30.0" customHeight="1" outlineLevel="2">
      <c r="A209" s="27" t="s">
        <v>162</v>
      </c>
      <c r="B209" s="15" t="s">
        <v>35</v>
      </c>
      <c r="C209" s="15" t="s">
        <v>36</v>
      </c>
      <c r="D209" s="16">
        <v>5243718.3</v>
      </c>
      <c r="E209" s="17">
        <v>181599.53</v>
      </c>
      <c r="F209" s="18">
        <v>0.16843796106908215</v>
      </c>
      <c r="G209" s="17">
        <v>0.0</v>
      </c>
      <c r="H209" s="17">
        <v>0.0</v>
      </c>
      <c r="I209" s="19">
        <v>1919264.9090909092</v>
      </c>
      <c r="J209" s="19">
        <f t="shared" si="583"/>
        <v>323277.068</v>
      </c>
      <c r="K209" s="19">
        <f t="shared" si="584"/>
        <v>323277.3</v>
      </c>
      <c r="L209" s="17">
        <v>0.0</v>
      </c>
      <c r="M209" s="19" t="str">
        <f t="shared" si="585"/>
        <v>#REF!</v>
      </c>
      <c r="N209" s="19">
        <v>2.9212187181818184E7</v>
      </c>
      <c r="O209" s="19">
        <f t="shared" si="586"/>
        <v>4920441.232</v>
      </c>
      <c r="P209" s="19">
        <f t="shared" si="587"/>
        <v>4920441</v>
      </c>
      <c r="Q209" s="19">
        <f t="shared" si="588"/>
        <v>5243718.3</v>
      </c>
      <c r="R209" s="19">
        <f t="shared" si="589"/>
        <v>0</v>
      </c>
      <c r="S209" s="19">
        <f t="shared" si="590"/>
        <v>4920441</v>
      </c>
      <c r="T209" s="20"/>
      <c r="U209" s="20"/>
      <c r="V209" s="20"/>
      <c r="W209" s="20"/>
      <c r="X209" s="20"/>
      <c r="Y209" s="20"/>
      <c r="Z209" s="20"/>
    </row>
    <row r="210" ht="60.0" customHeight="1" outlineLevel="2">
      <c r="A210" s="27" t="s">
        <v>162</v>
      </c>
      <c r="B210" s="15" t="s">
        <v>49</v>
      </c>
      <c r="C210" s="15" t="s">
        <v>50</v>
      </c>
      <c r="D210" s="16">
        <v>0.0</v>
      </c>
      <c r="E210" s="17">
        <v>0.0</v>
      </c>
      <c r="F210" s="18">
        <v>0.0</v>
      </c>
      <c r="G210" s="17">
        <v>0.0</v>
      </c>
      <c r="H210" s="17">
        <v>0.0</v>
      </c>
      <c r="I210" s="19">
        <v>1919264.9090909092</v>
      </c>
      <c r="J210" s="19">
        <f t="shared" si="583"/>
        <v>0</v>
      </c>
      <c r="K210" s="19">
        <f t="shared" si="584"/>
        <v>0</v>
      </c>
      <c r="L210" s="17">
        <v>0.0</v>
      </c>
      <c r="M210" s="19" t="str">
        <f t="shared" si="585"/>
        <v>#REF!</v>
      </c>
      <c r="N210" s="19">
        <v>2.9212187181818184E7</v>
      </c>
      <c r="O210" s="19">
        <f t="shared" si="586"/>
        <v>0</v>
      </c>
      <c r="P210" s="19">
        <f t="shared" si="587"/>
        <v>0</v>
      </c>
      <c r="Q210" s="19">
        <f t="shared" si="588"/>
        <v>0</v>
      </c>
      <c r="R210" s="19">
        <f t="shared" si="589"/>
        <v>0</v>
      </c>
      <c r="S210" s="19">
        <f t="shared" si="590"/>
        <v>0</v>
      </c>
      <c r="T210" s="20"/>
      <c r="U210" s="20"/>
      <c r="V210" s="20"/>
      <c r="W210" s="20"/>
      <c r="X210" s="20"/>
      <c r="Y210" s="20"/>
      <c r="Z210" s="20"/>
    </row>
    <row r="211" ht="30.0" customHeight="1" outlineLevel="2">
      <c r="A211" s="27" t="s">
        <v>162</v>
      </c>
      <c r="B211" s="15" t="s">
        <v>71</v>
      </c>
      <c r="C211" s="15" t="s">
        <v>72</v>
      </c>
      <c r="D211" s="16">
        <v>0.0</v>
      </c>
      <c r="E211" s="17">
        <v>0.0</v>
      </c>
      <c r="F211" s="18">
        <v>0.0</v>
      </c>
      <c r="G211" s="17">
        <v>0.0</v>
      </c>
      <c r="H211" s="17">
        <v>0.0</v>
      </c>
      <c r="I211" s="19">
        <v>1919264.9090909092</v>
      </c>
      <c r="J211" s="19">
        <f t="shared" si="583"/>
        <v>0</v>
      </c>
      <c r="K211" s="19">
        <f t="shared" si="584"/>
        <v>0</v>
      </c>
      <c r="L211" s="17">
        <v>0.0</v>
      </c>
      <c r="M211" s="19" t="str">
        <f t="shared" si="585"/>
        <v>#REF!</v>
      </c>
      <c r="N211" s="19">
        <v>2.9212187181818184E7</v>
      </c>
      <c r="O211" s="19">
        <f t="shared" si="586"/>
        <v>0</v>
      </c>
      <c r="P211" s="19">
        <f t="shared" si="587"/>
        <v>0</v>
      </c>
      <c r="Q211" s="19">
        <f t="shared" si="588"/>
        <v>0</v>
      </c>
      <c r="R211" s="19">
        <f t="shared" si="589"/>
        <v>0</v>
      </c>
      <c r="S211" s="19">
        <f t="shared" si="590"/>
        <v>0</v>
      </c>
      <c r="T211" s="20"/>
      <c r="U211" s="20"/>
      <c r="V211" s="20"/>
      <c r="W211" s="20"/>
      <c r="X211" s="20"/>
      <c r="Y211" s="20"/>
      <c r="Z211" s="20"/>
    </row>
    <row r="212" ht="15.75" customHeight="1" outlineLevel="1">
      <c r="A212" s="21" t="s">
        <v>163</v>
      </c>
      <c r="B212" s="22"/>
      <c r="C212" s="22"/>
      <c r="D212" s="23">
        <f t="shared" ref="D212:E212" si="591">SUBTOTAL(9,D208:D211)</f>
        <v>31131452</v>
      </c>
      <c r="E212" s="24">
        <f t="shared" si="591"/>
        <v>1078139</v>
      </c>
      <c r="F212" s="25">
        <v>1.0</v>
      </c>
      <c r="G212" s="24" t="str">
        <f t="shared" ref="G212:H212" si="592">SUBTOTAL(9,G208:G211)</f>
        <v>#REF!</v>
      </c>
      <c r="H212" s="24" t="str">
        <f t="shared" si="592"/>
        <v>#REF!</v>
      </c>
      <c r="I212" s="26"/>
      <c r="J212" s="26">
        <f t="shared" ref="J212:L212" si="593">SUBTOTAL(9,J208:J211)</f>
        <v>1919264.909</v>
      </c>
      <c r="K212" s="26">
        <f t="shared" si="593"/>
        <v>1919265</v>
      </c>
      <c r="L212" s="24" t="str">
        <f t="shared" si="593"/>
        <v>#REF!</v>
      </c>
      <c r="M212" s="26"/>
      <c r="N212" s="26"/>
      <c r="O212" s="26">
        <f t="shared" ref="O212:S212" si="594">SUBTOTAL(9,O208:O211)</f>
        <v>29212187.09</v>
      </c>
      <c r="P212" s="26">
        <f t="shared" si="594"/>
        <v>29212187</v>
      </c>
      <c r="Q212" s="26">
        <f t="shared" si="594"/>
        <v>31131452</v>
      </c>
      <c r="R212" s="26">
        <f t="shared" si="594"/>
        <v>0</v>
      </c>
      <c r="S212" s="26">
        <f t="shared" si="594"/>
        <v>29212187</v>
      </c>
      <c r="T212" s="25"/>
      <c r="U212" s="25"/>
      <c r="V212" s="25"/>
      <c r="W212" s="25"/>
      <c r="X212" s="25"/>
      <c r="Y212" s="25"/>
      <c r="Z212" s="25"/>
    </row>
    <row r="213" ht="30.0" customHeight="1" outlineLevel="2">
      <c r="A213" s="27" t="s">
        <v>164</v>
      </c>
      <c r="B213" s="15" t="s">
        <v>27</v>
      </c>
      <c r="C213" s="15" t="s">
        <v>28</v>
      </c>
      <c r="D213" s="16">
        <v>1030879.42</v>
      </c>
      <c r="E213" s="17">
        <v>470399.9</v>
      </c>
      <c r="F213" s="18">
        <v>0.10869716117499033</v>
      </c>
      <c r="G213" s="17" t="str">
        <f>VLOOKUP(A213,'[1]Hoja1'!$B$1:$F$126,3,0)</f>
        <v>#REF!</v>
      </c>
      <c r="H213" s="19" t="str">
        <f>VLOOKUP(A213,'[1]Hoja1'!$B$1:$F$126,2,0)</f>
        <v>#REF!</v>
      </c>
      <c r="I213" s="19">
        <v>0.0</v>
      </c>
      <c r="J213" s="19">
        <f t="shared" ref="J213:J214" si="595">+F213*I213</f>
        <v>0</v>
      </c>
      <c r="K213" s="19">
        <v>0.0</v>
      </c>
      <c r="L213" s="17" t="str">
        <f>VLOOKUP(A213,'[1]Hoja1'!$B$1:$F$126,5,0)</f>
        <v>#REF!</v>
      </c>
      <c r="M213" s="19" t="str">
        <f t="shared" ref="M213:M214" si="596">VLOOKUP(A213,'[1]Hoja1'!$B$1:$F$126,4,0)</f>
        <v>#REF!</v>
      </c>
      <c r="N213" s="19">
        <v>9483959.181818182</v>
      </c>
      <c r="O213" s="19">
        <f t="shared" ref="O213:O214" si="597">+D213-J213</f>
        <v>1030879.42</v>
      </c>
      <c r="P213" s="19">
        <f t="shared" ref="P213:P214" si="598">+ROUND(O213,0)</f>
        <v>1030879</v>
      </c>
      <c r="Q213" s="19">
        <f t="shared" ref="Q213:Q214" si="599">+K213+P213</f>
        <v>1030879</v>
      </c>
      <c r="R213" s="19">
        <f t="shared" ref="R213:R214" si="600">+IF(D213-K213-P213&gt;1,D213-K213-P213,0)</f>
        <v>0</v>
      </c>
      <c r="S213" s="19">
        <f t="shared" ref="S213:S214" si="601">+P213</f>
        <v>1030879</v>
      </c>
      <c r="T213" s="20"/>
      <c r="U213" s="20"/>
      <c r="V213" s="20"/>
      <c r="W213" s="20"/>
      <c r="X213" s="20"/>
      <c r="Y213" s="20"/>
      <c r="Z213" s="20"/>
    </row>
    <row r="214" ht="30.0" customHeight="1" outlineLevel="2">
      <c r="A214" s="27" t="s">
        <v>164</v>
      </c>
      <c r="B214" s="15" t="s">
        <v>37</v>
      </c>
      <c r="C214" s="15" t="s">
        <v>38</v>
      </c>
      <c r="D214" s="16">
        <v>8453079.58</v>
      </c>
      <c r="E214" s="17">
        <v>3857219.1</v>
      </c>
      <c r="F214" s="18">
        <v>0.8913028388250097</v>
      </c>
      <c r="G214" s="17">
        <v>0.0</v>
      </c>
      <c r="H214" s="17">
        <v>0.0</v>
      </c>
      <c r="I214" s="19">
        <v>0.0</v>
      </c>
      <c r="J214" s="19">
        <f t="shared" si="595"/>
        <v>0</v>
      </c>
      <c r="K214" s="19">
        <v>0.0</v>
      </c>
      <c r="L214" s="17">
        <v>0.0</v>
      </c>
      <c r="M214" s="19" t="str">
        <f t="shared" si="596"/>
        <v>#REF!</v>
      </c>
      <c r="N214" s="19">
        <v>9483959.181818182</v>
      </c>
      <c r="O214" s="19">
        <f t="shared" si="597"/>
        <v>8453079.58</v>
      </c>
      <c r="P214" s="19">
        <f t="shared" si="598"/>
        <v>8453080</v>
      </c>
      <c r="Q214" s="19">
        <f t="shared" si="599"/>
        <v>8453080</v>
      </c>
      <c r="R214" s="19">
        <f t="shared" si="600"/>
        <v>0</v>
      </c>
      <c r="S214" s="19">
        <f t="shared" si="601"/>
        <v>8453080</v>
      </c>
      <c r="T214" s="20"/>
      <c r="U214" s="20"/>
      <c r="V214" s="20"/>
      <c r="W214" s="20"/>
      <c r="X214" s="20"/>
      <c r="Y214" s="20"/>
      <c r="Z214" s="20"/>
    </row>
    <row r="215" ht="15.75" customHeight="1" outlineLevel="1">
      <c r="A215" s="21" t="s">
        <v>165</v>
      </c>
      <c r="B215" s="22"/>
      <c r="C215" s="22"/>
      <c r="D215" s="23">
        <f t="shared" ref="D215:E215" si="602">SUBTOTAL(9,D213:D214)</f>
        <v>9483959</v>
      </c>
      <c r="E215" s="24">
        <f t="shared" si="602"/>
        <v>4327619</v>
      </c>
      <c r="F215" s="25">
        <v>1.0</v>
      </c>
      <c r="G215" s="24" t="str">
        <f t="shared" ref="G215:H215" si="603">SUBTOTAL(9,G213:G214)</f>
        <v>#REF!</v>
      </c>
      <c r="H215" s="24" t="str">
        <f t="shared" si="603"/>
        <v>#REF!</v>
      </c>
      <c r="I215" s="26"/>
      <c r="J215" s="26">
        <f t="shared" ref="J215:L215" si="604">SUBTOTAL(9,J213:J214)</f>
        <v>0</v>
      </c>
      <c r="K215" s="26">
        <f t="shared" si="604"/>
        <v>0</v>
      </c>
      <c r="L215" s="24" t="str">
        <f t="shared" si="604"/>
        <v>#REF!</v>
      </c>
      <c r="M215" s="26"/>
      <c r="N215" s="26"/>
      <c r="O215" s="26">
        <f t="shared" ref="O215:S215" si="605">SUBTOTAL(9,O213:O214)</f>
        <v>9483959</v>
      </c>
      <c r="P215" s="26">
        <f t="shared" si="605"/>
        <v>9483959</v>
      </c>
      <c r="Q215" s="26">
        <f t="shared" si="605"/>
        <v>9483959</v>
      </c>
      <c r="R215" s="26">
        <f t="shared" si="605"/>
        <v>0</v>
      </c>
      <c r="S215" s="26">
        <f t="shared" si="605"/>
        <v>9483959</v>
      </c>
      <c r="T215" s="25"/>
      <c r="U215" s="25"/>
      <c r="V215" s="25"/>
      <c r="W215" s="25"/>
      <c r="X215" s="25"/>
      <c r="Y215" s="25"/>
      <c r="Z215" s="25"/>
    </row>
    <row r="216" ht="30.0" customHeight="1" outlineLevel="2">
      <c r="A216" s="27" t="s">
        <v>166</v>
      </c>
      <c r="B216" s="15" t="s">
        <v>27</v>
      </c>
      <c r="C216" s="15" t="s">
        <v>28</v>
      </c>
      <c r="D216" s="16">
        <v>3.1870654285E8</v>
      </c>
      <c r="E216" s="17">
        <v>6.757831691E7</v>
      </c>
      <c r="F216" s="18">
        <v>0.9273448378510754</v>
      </c>
      <c r="G216" s="17" t="str">
        <f>VLOOKUP(A216,'[1]Hoja1'!$B$1:$F$126,3,0)</f>
        <v>#REF!</v>
      </c>
      <c r="H216" s="19" t="str">
        <f>VLOOKUP(A216,'[1]Hoja1'!$B$1:$F$126,2,0)</f>
        <v>#REF!</v>
      </c>
      <c r="I216" s="19">
        <v>5.7477381E7</v>
      </c>
      <c r="J216" s="19">
        <f t="shared" ref="J216:J218" si="606">+F216*I216</f>
        <v>53301352.56</v>
      </c>
      <c r="K216" s="19">
        <f t="shared" ref="K216:K218" si="607">+D216-P216</f>
        <v>53301352.85</v>
      </c>
      <c r="L216" s="17" t="str">
        <f>VLOOKUP(A216,'[1]Hoja1'!$B$1:$F$126,5,0)</f>
        <v>#REF!</v>
      </c>
      <c r="M216" s="19" t="str">
        <f t="shared" ref="M216:M218" si="608">VLOOKUP(A216,'[1]Hoja1'!$B$1:$F$126,4,0)</f>
        <v>#REF!</v>
      </c>
      <c r="N216" s="19">
        <v>2.8619902690909094E8</v>
      </c>
      <c r="O216" s="19">
        <f t="shared" ref="O216:O218" si="609">+D216-J216</f>
        <v>265405190.3</v>
      </c>
      <c r="P216" s="19">
        <f t="shared" ref="P216:P218" si="610">+ROUND(O216,0)</f>
        <v>265405190</v>
      </c>
      <c r="Q216" s="19">
        <f t="shared" ref="Q216:Q218" si="611">+K216+P216</f>
        <v>318706542.9</v>
      </c>
      <c r="R216" s="19">
        <f t="shared" ref="R216:R218" si="612">+IF(D216-K216-P216&gt;1,D216-K216-P216,0)</f>
        <v>0</v>
      </c>
      <c r="S216" s="19">
        <f t="shared" ref="S216:S218" si="613">+P216</f>
        <v>265405190</v>
      </c>
      <c r="T216" s="20"/>
      <c r="U216" s="20"/>
      <c r="V216" s="20"/>
      <c r="W216" s="20"/>
      <c r="X216" s="20"/>
      <c r="Y216" s="20"/>
      <c r="Z216" s="20"/>
    </row>
    <row r="217" ht="30.0" customHeight="1" outlineLevel="2">
      <c r="A217" s="27" t="s">
        <v>166</v>
      </c>
      <c r="B217" s="15" t="s">
        <v>35</v>
      </c>
      <c r="C217" s="15" t="s">
        <v>36</v>
      </c>
      <c r="D217" s="16">
        <v>2.496986515E7</v>
      </c>
      <c r="E217" s="17">
        <v>5294593.09</v>
      </c>
      <c r="F217" s="18">
        <v>0.07265516214892469</v>
      </c>
      <c r="G217" s="17">
        <v>0.0</v>
      </c>
      <c r="H217" s="17">
        <v>0.0</v>
      </c>
      <c r="I217" s="19">
        <v>5.7477381E7</v>
      </c>
      <c r="J217" s="19">
        <f t="shared" si="606"/>
        <v>4176028.436</v>
      </c>
      <c r="K217" s="19">
        <f t="shared" si="607"/>
        <v>4176028.15</v>
      </c>
      <c r="L217" s="17">
        <v>0.0</v>
      </c>
      <c r="M217" s="19" t="str">
        <f t="shared" si="608"/>
        <v>#REF!</v>
      </c>
      <c r="N217" s="19">
        <v>2.8619902690909094E8</v>
      </c>
      <c r="O217" s="19">
        <f t="shared" si="609"/>
        <v>20793836.71</v>
      </c>
      <c r="P217" s="19">
        <f t="shared" si="610"/>
        <v>20793837</v>
      </c>
      <c r="Q217" s="19">
        <f t="shared" si="611"/>
        <v>24969865.15</v>
      </c>
      <c r="R217" s="19">
        <f t="shared" si="612"/>
        <v>0</v>
      </c>
      <c r="S217" s="19">
        <f t="shared" si="613"/>
        <v>20793837</v>
      </c>
      <c r="T217" s="20"/>
      <c r="U217" s="20"/>
      <c r="V217" s="20"/>
      <c r="W217" s="20"/>
      <c r="X217" s="20"/>
      <c r="Y217" s="20"/>
      <c r="Z217" s="20"/>
    </row>
    <row r="218" ht="60.0" customHeight="1" outlineLevel="2">
      <c r="A218" s="27" t="s">
        <v>166</v>
      </c>
      <c r="B218" s="15" t="s">
        <v>49</v>
      </c>
      <c r="C218" s="15" t="s">
        <v>50</v>
      </c>
      <c r="D218" s="16">
        <v>0.0</v>
      </c>
      <c r="E218" s="17">
        <v>0.0</v>
      </c>
      <c r="F218" s="18">
        <v>0.0</v>
      </c>
      <c r="G218" s="17">
        <v>0.0</v>
      </c>
      <c r="H218" s="17">
        <v>0.0</v>
      </c>
      <c r="I218" s="19">
        <v>5.7477381E7</v>
      </c>
      <c r="J218" s="19">
        <f t="shared" si="606"/>
        <v>0</v>
      </c>
      <c r="K218" s="19">
        <f t="shared" si="607"/>
        <v>0</v>
      </c>
      <c r="L218" s="17">
        <v>0.0</v>
      </c>
      <c r="M218" s="19" t="str">
        <f t="shared" si="608"/>
        <v>#REF!</v>
      </c>
      <c r="N218" s="19">
        <v>2.8619902690909094E8</v>
      </c>
      <c r="O218" s="19">
        <f t="shared" si="609"/>
        <v>0</v>
      </c>
      <c r="P218" s="19">
        <f t="shared" si="610"/>
        <v>0</v>
      </c>
      <c r="Q218" s="19">
        <f t="shared" si="611"/>
        <v>0</v>
      </c>
      <c r="R218" s="19">
        <f t="shared" si="612"/>
        <v>0</v>
      </c>
      <c r="S218" s="19">
        <f t="shared" si="613"/>
        <v>0</v>
      </c>
      <c r="T218" s="20"/>
      <c r="U218" s="20"/>
      <c r="V218" s="20"/>
      <c r="W218" s="20"/>
      <c r="X218" s="20"/>
      <c r="Y218" s="20"/>
      <c r="Z218" s="20"/>
    </row>
    <row r="219" ht="15.75" customHeight="1" outlineLevel="1">
      <c r="A219" s="21" t="s">
        <v>167</v>
      </c>
      <c r="B219" s="22"/>
      <c r="C219" s="22"/>
      <c r="D219" s="23">
        <f t="shared" ref="D219:E219" si="614">SUBTOTAL(9,D216:D218)</f>
        <v>343676408</v>
      </c>
      <c r="E219" s="24">
        <f t="shared" si="614"/>
        <v>72872910</v>
      </c>
      <c r="F219" s="25">
        <v>1.0</v>
      </c>
      <c r="G219" s="24" t="str">
        <f t="shared" ref="G219:H219" si="615">SUBTOTAL(9,G216:G218)</f>
        <v>#REF!</v>
      </c>
      <c r="H219" s="24" t="str">
        <f t="shared" si="615"/>
        <v>#REF!</v>
      </c>
      <c r="I219" s="26"/>
      <c r="J219" s="26">
        <f t="shared" ref="J219:L219" si="616">SUBTOTAL(9,J216:J218)</f>
        <v>57477381</v>
      </c>
      <c r="K219" s="26">
        <f t="shared" si="616"/>
        <v>57477381</v>
      </c>
      <c r="L219" s="24" t="str">
        <f t="shared" si="616"/>
        <v>#REF!</v>
      </c>
      <c r="M219" s="26"/>
      <c r="N219" s="26"/>
      <c r="O219" s="26">
        <f t="shared" ref="O219:S219" si="617">SUBTOTAL(9,O216:O218)</f>
        <v>286199027</v>
      </c>
      <c r="P219" s="26">
        <f t="shared" si="617"/>
        <v>286199027</v>
      </c>
      <c r="Q219" s="26">
        <f t="shared" si="617"/>
        <v>343676408</v>
      </c>
      <c r="R219" s="26">
        <f t="shared" si="617"/>
        <v>0</v>
      </c>
      <c r="S219" s="26">
        <f t="shared" si="617"/>
        <v>286199027</v>
      </c>
      <c r="T219" s="25"/>
      <c r="U219" s="25"/>
      <c r="V219" s="25"/>
      <c r="W219" s="25"/>
      <c r="X219" s="25"/>
      <c r="Y219" s="25"/>
      <c r="Z219" s="25"/>
    </row>
    <row r="220" ht="30.0" customHeight="1" outlineLevel="2">
      <c r="A220" s="27" t="s">
        <v>168</v>
      </c>
      <c r="B220" s="15" t="s">
        <v>27</v>
      </c>
      <c r="C220" s="15" t="s">
        <v>28</v>
      </c>
      <c r="D220" s="16">
        <v>1.816951697E7</v>
      </c>
      <c r="E220" s="17">
        <v>5160062.96</v>
      </c>
      <c r="F220" s="18">
        <v>0.9922390844245886</v>
      </c>
      <c r="G220" s="17" t="str">
        <f>VLOOKUP(A220,'[1]Hoja1'!$B$1:$F$126,3,0)</f>
        <v>#REF!</v>
      </c>
      <c r="H220" s="19" t="str">
        <f>VLOOKUP(A220,'[1]Hoja1'!$B$1:$F$126,2,0)</f>
        <v>#REF!</v>
      </c>
      <c r="I220" s="19">
        <v>0.0</v>
      </c>
      <c r="J220" s="19">
        <f t="shared" ref="J220:J222" si="618">+F220*I220</f>
        <v>0</v>
      </c>
      <c r="K220" s="19">
        <v>0.0</v>
      </c>
      <c r="L220" s="17" t="str">
        <f>VLOOKUP(A220,'[1]Hoja1'!$B$1:$F$126,5,0)</f>
        <v>#REF!</v>
      </c>
      <c r="M220" s="19" t="str">
        <f t="shared" ref="M220:M222" si="619">VLOOKUP(A220,'[1]Hoja1'!$B$1:$F$126,4,0)</f>
        <v>#REF!</v>
      </c>
      <c r="N220" s="19">
        <v>1.8311631545454547E7</v>
      </c>
      <c r="O220" s="19">
        <f>+D220-J220</f>
        <v>18169516.97</v>
      </c>
      <c r="P220" s="19">
        <f t="shared" ref="P220:P222" si="620">+ROUND(O220,0)</f>
        <v>18169517</v>
      </c>
      <c r="Q220" s="19">
        <f t="shared" ref="Q220:Q222" si="621">+K220+P220</f>
        <v>18169517</v>
      </c>
      <c r="R220" s="19">
        <f t="shared" ref="R220:R222" si="622">+IF(D220-K220-P220&gt;1,D220-K220-P220,0)</f>
        <v>0</v>
      </c>
      <c r="S220" s="19">
        <f t="shared" ref="S220:S222" si="623">+P220</f>
        <v>18169517</v>
      </c>
      <c r="T220" s="20"/>
      <c r="U220" s="20"/>
      <c r="V220" s="20"/>
      <c r="W220" s="20"/>
      <c r="X220" s="20"/>
      <c r="Y220" s="20"/>
      <c r="Z220" s="20"/>
    </row>
    <row r="221" ht="17.25" customHeight="1" outlineLevel="2">
      <c r="A221" s="27" t="s">
        <v>168</v>
      </c>
      <c r="B221" s="15" t="s">
        <v>35</v>
      </c>
      <c r="C221" s="15" t="s">
        <v>36</v>
      </c>
      <c r="D221" s="16">
        <v>142115.03</v>
      </c>
      <c r="E221" s="17">
        <v>40360.04</v>
      </c>
      <c r="F221" s="18">
        <v>0.007760915575411301</v>
      </c>
      <c r="G221" s="17">
        <v>0.0</v>
      </c>
      <c r="H221" s="17">
        <v>0.0</v>
      </c>
      <c r="I221" s="19">
        <v>0.0</v>
      </c>
      <c r="J221" s="19">
        <f t="shared" si="618"/>
        <v>0</v>
      </c>
      <c r="K221" s="19">
        <v>0.0</v>
      </c>
      <c r="L221" s="17">
        <v>0.0</v>
      </c>
      <c r="M221" s="19" t="str">
        <f t="shared" si="619"/>
        <v>#REF!</v>
      </c>
      <c r="N221" s="19">
        <v>1.8311631545454547E7</v>
      </c>
      <c r="O221" s="28">
        <v>0.0</v>
      </c>
      <c r="P221" s="28">
        <f t="shared" si="620"/>
        <v>0</v>
      </c>
      <c r="Q221" s="19">
        <f t="shared" si="621"/>
        <v>0</v>
      </c>
      <c r="R221" s="19">
        <f t="shared" si="622"/>
        <v>142115.03</v>
      </c>
      <c r="S221" s="19">
        <f t="shared" si="623"/>
        <v>0</v>
      </c>
      <c r="T221" s="20"/>
      <c r="U221" s="20"/>
      <c r="V221" s="20"/>
      <c r="W221" s="20"/>
      <c r="X221" s="20"/>
      <c r="Y221" s="20"/>
      <c r="Z221" s="20"/>
    </row>
    <row r="222" ht="60.0" customHeight="1" outlineLevel="2">
      <c r="A222" s="27" t="s">
        <v>168</v>
      </c>
      <c r="B222" s="15" t="s">
        <v>49</v>
      </c>
      <c r="C222" s="15" t="s">
        <v>50</v>
      </c>
      <c r="D222" s="16">
        <v>0.0</v>
      </c>
      <c r="E222" s="17">
        <v>0.0</v>
      </c>
      <c r="F222" s="18">
        <v>0.0</v>
      </c>
      <c r="G222" s="17">
        <v>0.0</v>
      </c>
      <c r="H222" s="17">
        <v>0.0</v>
      </c>
      <c r="I222" s="19">
        <v>0.0</v>
      </c>
      <c r="J222" s="19">
        <f t="shared" si="618"/>
        <v>0</v>
      </c>
      <c r="K222" s="19">
        <f>+D222-P222</f>
        <v>0</v>
      </c>
      <c r="L222" s="17">
        <v>0.0</v>
      </c>
      <c r="M222" s="19" t="str">
        <f t="shared" si="619"/>
        <v>#REF!</v>
      </c>
      <c r="N222" s="19">
        <v>1.8311631545454547E7</v>
      </c>
      <c r="O222" s="19">
        <f>+D222-J222</f>
        <v>0</v>
      </c>
      <c r="P222" s="19">
        <f t="shared" si="620"/>
        <v>0</v>
      </c>
      <c r="Q222" s="19">
        <f t="shared" si="621"/>
        <v>0</v>
      </c>
      <c r="R222" s="19">
        <f t="shared" si="622"/>
        <v>0</v>
      </c>
      <c r="S222" s="19">
        <f t="shared" si="623"/>
        <v>0</v>
      </c>
      <c r="T222" s="20"/>
      <c r="U222" s="20"/>
      <c r="V222" s="20"/>
      <c r="W222" s="20"/>
      <c r="X222" s="20"/>
      <c r="Y222" s="20"/>
      <c r="Z222" s="20"/>
    </row>
    <row r="223" ht="15.75" customHeight="1" outlineLevel="1">
      <c r="A223" s="21" t="s">
        <v>169</v>
      </c>
      <c r="B223" s="22"/>
      <c r="C223" s="22"/>
      <c r="D223" s="23">
        <f t="shared" ref="D223:E223" si="624">SUBTOTAL(9,D220:D222)</f>
        <v>18311632</v>
      </c>
      <c r="E223" s="24">
        <f t="shared" si="624"/>
        <v>5200423</v>
      </c>
      <c r="F223" s="25">
        <v>0.9999999999999999</v>
      </c>
      <c r="G223" s="24" t="str">
        <f t="shared" ref="G223:H223" si="625">SUBTOTAL(9,G220:G222)</f>
        <v>#REF!</v>
      </c>
      <c r="H223" s="24" t="str">
        <f t="shared" si="625"/>
        <v>#REF!</v>
      </c>
      <c r="I223" s="26"/>
      <c r="J223" s="26">
        <f t="shared" ref="J223:L223" si="626">SUBTOTAL(9,J220:J222)</f>
        <v>0</v>
      </c>
      <c r="K223" s="26">
        <f t="shared" si="626"/>
        <v>0</v>
      </c>
      <c r="L223" s="24" t="str">
        <f t="shared" si="626"/>
        <v>#REF!</v>
      </c>
      <c r="M223" s="26"/>
      <c r="N223" s="26"/>
      <c r="O223" s="26">
        <f t="shared" ref="O223:S223" si="627">SUBTOTAL(9,O220:O222)</f>
        <v>18169516.97</v>
      </c>
      <c r="P223" s="26">
        <f t="shared" si="627"/>
        <v>18169517</v>
      </c>
      <c r="Q223" s="26">
        <f t="shared" si="627"/>
        <v>18169517</v>
      </c>
      <c r="R223" s="26">
        <f t="shared" si="627"/>
        <v>142115.03</v>
      </c>
      <c r="S223" s="26">
        <f t="shared" si="627"/>
        <v>18169517</v>
      </c>
      <c r="T223" s="25"/>
      <c r="U223" s="25"/>
      <c r="V223" s="25"/>
      <c r="W223" s="25"/>
      <c r="X223" s="25"/>
      <c r="Y223" s="25"/>
      <c r="Z223" s="25"/>
    </row>
    <row r="224" ht="30.0" customHeight="1" outlineLevel="2">
      <c r="A224" s="27" t="s">
        <v>170</v>
      </c>
      <c r="B224" s="15" t="s">
        <v>27</v>
      </c>
      <c r="C224" s="15" t="s">
        <v>28</v>
      </c>
      <c r="D224" s="16">
        <v>2.879744441E7</v>
      </c>
      <c r="E224" s="17">
        <v>7735442.84</v>
      </c>
      <c r="F224" s="18">
        <v>0.8236918815215443</v>
      </c>
      <c r="G224" s="17">
        <v>0.0</v>
      </c>
      <c r="H224" s="19" t="str">
        <f>VLOOKUP(A224,'[1]Hoja1'!$B$1:$F$126,2,0)</f>
        <v>#REF!</v>
      </c>
      <c r="I224" s="19">
        <v>0.0</v>
      </c>
      <c r="J224" s="19">
        <f t="shared" ref="J224:J226" si="628">+F224*I224</f>
        <v>0</v>
      </c>
      <c r="K224" s="19">
        <v>0.0</v>
      </c>
      <c r="L224" s="17" t="str">
        <f>VLOOKUP(A224,'[1]Hoja1'!$B$1:$F$126,5,0)</f>
        <v>#REF!</v>
      </c>
      <c r="M224" s="19" t="str">
        <f t="shared" ref="M224:M226" si="629">VLOOKUP(A224,'[1]Hoja1'!$B$1:$F$126,4,0)</f>
        <v>#REF!</v>
      </c>
      <c r="N224" s="19">
        <v>3.496142845454545E7</v>
      </c>
      <c r="O224" s="19">
        <f t="shared" ref="O224:O226" si="630">+D224-J224</f>
        <v>28797444.41</v>
      </c>
      <c r="P224" s="19">
        <f t="shared" ref="P224:P226" si="631">+ROUND(O224,0)</f>
        <v>28797444</v>
      </c>
      <c r="Q224" s="19">
        <f t="shared" ref="Q224:Q226" si="632">+K224+P224</f>
        <v>28797444</v>
      </c>
      <c r="R224" s="19">
        <f t="shared" ref="R224:R226" si="633">+IF(D224-K224-P224&gt;1,D224-K224-P224,0)</f>
        <v>0</v>
      </c>
      <c r="S224" s="19">
        <f t="shared" ref="S224:S226" si="634">+P224</f>
        <v>28797444</v>
      </c>
      <c r="T224" s="20"/>
      <c r="U224" s="20"/>
      <c r="V224" s="20"/>
      <c r="W224" s="20"/>
      <c r="X224" s="20"/>
      <c r="Y224" s="20"/>
      <c r="Z224" s="20"/>
    </row>
    <row r="225" ht="30.0" customHeight="1" outlineLevel="2">
      <c r="A225" s="27" t="s">
        <v>170</v>
      </c>
      <c r="B225" s="15" t="s">
        <v>35</v>
      </c>
      <c r="C225" s="15" t="s">
        <v>36</v>
      </c>
      <c r="D225" s="16">
        <v>1355113.86</v>
      </c>
      <c r="E225" s="17">
        <v>364004.73</v>
      </c>
      <c r="F225" s="18">
        <v>0.03876025487288449</v>
      </c>
      <c r="G225" s="17">
        <v>0.0</v>
      </c>
      <c r="H225" s="17">
        <v>0.0</v>
      </c>
      <c r="I225" s="19">
        <v>0.0</v>
      </c>
      <c r="J225" s="19">
        <f t="shared" si="628"/>
        <v>0</v>
      </c>
      <c r="K225" s="19">
        <v>0.0</v>
      </c>
      <c r="L225" s="17">
        <v>0.0</v>
      </c>
      <c r="M225" s="19" t="str">
        <f t="shared" si="629"/>
        <v>#REF!</v>
      </c>
      <c r="N225" s="19">
        <v>3.496142845454545E7</v>
      </c>
      <c r="O225" s="19">
        <f t="shared" si="630"/>
        <v>1355113.86</v>
      </c>
      <c r="P225" s="19">
        <f t="shared" si="631"/>
        <v>1355114</v>
      </c>
      <c r="Q225" s="19">
        <f t="shared" si="632"/>
        <v>1355114</v>
      </c>
      <c r="R225" s="19">
        <f t="shared" si="633"/>
        <v>0</v>
      </c>
      <c r="S225" s="19">
        <f t="shared" si="634"/>
        <v>1355114</v>
      </c>
      <c r="T225" s="20"/>
      <c r="U225" s="20"/>
      <c r="V225" s="20"/>
      <c r="W225" s="20"/>
      <c r="X225" s="20"/>
      <c r="Y225" s="20"/>
      <c r="Z225" s="20"/>
    </row>
    <row r="226" ht="15.75" customHeight="1" outlineLevel="2">
      <c r="A226" s="27" t="s">
        <v>170</v>
      </c>
      <c r="B226" s="15" t="s">
        <v>65</v>
      </c>
      <c r="C226" s="15" t="s">
        <v>66</v>
      </c>
      <c r="D226" s="16">
        <v>4808869.73</v>
      </c>
      <c r="E226" s="17">
        <v>1291737.43</v>
      </c>
      <c r="F226" s="18">
        <v>0.13754786360557128</v>
      </c>
      <c r="G226" s="17">
        <v>0.0</v>
      </c>
      <c r="H226" s="17">
        <v>0.0</v>
      </c>
      <c r="I226" s="19">
        <v>0.0</v>
      </c>
      <c r="J226" s="19">
        <f t="shared" si="628"/>
        <v>0</v>
      </c>
      <c r="K226" s="19">
        <v>0.0</v>
      </c>
      <c r="L226" s="17">
        <v>0.0</v>
      </c>
      <c r="M226" s="19" t="str">
        <f t="shared" si="629"/>
        <v>#REF!</v>
      </c>
      <c r="N226" s="19">
        <v>3.496142845454545E7</v>
      </c>
      <c r="O226" s="19">
        <f t="shared" si="630"/>
        <v>4808869.73</v>
      </c>
      <c r="P226" s="19">
        <f t="shared" si="631"/>
        <v>4808870</v>
      </c>
      <c r="Q226" s="19">
        <f t="shared" si="632"/>
        <v>4808870</v>
      </c>
      <c r="R226" s="19">
        <f t="shared" si="633"/>
        <v>0</v>
      </c>
      <c r="S226" s="19">
        <f t="shared" si="634"/>
        <v>4808870</v>
      </c>
      <c r="T226" s="20"/>
      <c r="U226" s="20"/>
      <c r="V226" s="20"/>
      <c r="W226" s="20"/>
      <c r="X226" s="20"/>
      <c r="Y226" s="20"/>
      <c r="Z226" s="20"/>
    </row>
    <row r="227" ht="15.75" customHeight="1" outlineLevel="1">
      <c r="A227" s="21" t="s">
        <v>171</v>
      </c>
      <c r="B227" s="22"/>
      <c r="C227" s="22"/>
      <c r="D227" s="23">
        <f t="shared" ref="D227:E227" si="635">SUBTOTAL(9,D224:D226)</f>
        <v>34961428</v>
      </c>
      <c r="E227" s="24">
        <f t="shared" si="635"/>
        <v>9391185</v>
      </c>
      <c r="F227" s="25">
        <v>1.0</v>
      </c>
      <c r="G227" s="24">
        <f t="shared" ref="G227:H227" si="636">SUBTOTAL(9,G224:G226)</f>
        <v>0</v>
      </c>
      <c r="H227" s="24" t="str">
        <f t="shared" si="636"/>
        <v>#REF!</v>
      </c>
      <c r="I227" s="26"/>
      <c r="J227" s="26">
        <f t="shared" ref="J227:L227" si="637">SUBTOTAL(9,J224:J226)</f>
        <v>0</v>
      </c>
      <c r="K227" s="26">
        <f t="shared" si="637"/>
        <v>0</v>
      </c>
      <c r="L227" s="24" t="str">
        <f t="shared" si="637"/>
        <v>#REF!</v>
      </c>
      <c r="M227" s="26"/>
      <c r="N227" s="26"/>
      <c r="O227" s="26">
        <f t="shared" ref="O227:S227" si="638">SUBTOTAL(9,O224:O226)</f>
        <v>34961428</v>
      </c>
      <c r="P227" s="26">
        <f t="shared" si="638"/>
        <v>34961428</v>
      </c>
      <c r="Q227" s="26">
        <f t="shared" si="638"/>
        <v>34961428</v>
      </c>
      <c r="R227" s="26">
        <f t="shared" si="638"/>
        <v>0</v>
      </c>
      <c r="S227" s="26">
        <f t="shared" si="638"/>
        <v>34961428</v>
      </c>
      <c r="T227" s="25"/>
      <c r="U227" s="25"/>
      <c r="V227" s="25"/>
      <c r="W227" s="25"/>
      <c r="X227" s="25"/>
      <c r="Y227" s="25"/>
      <c r="Z227" s="25"/>
    </row>
    <row r="228" ht="60.0" customHeight="1" outlineLevel="2">
      <c r="A228" s="27" t="s">
        <v>172</v>
      </c>
      <c r="B228" s="15" t="s">
        <v>49</v>
      </c>
      <c r="C228" s="15" t="s">
        <v>50</v>
      </c>
      <c r="D228" s="16">
        <v>0.0</v>
      </c>
      <c r="E228" s="17">
        <v>0.0</v>
      </c>
      <c r="F228" s="18">
        <v>0.0</v>
      </c>
      <c r="G228" s="17" t="str">
        <f>VLOOKUP(A228,'[1]Hoja1'!$B$1:$F$126,3,0)</f>
        <v>#REF!</v>
      </c>
      <c r="H228" s="19" t="str">
        <f>VLOOKUP(A228,'[1]Hoja1'!$B$1:$F$126,2,0)</f>
        <v>#REF!</v>
      </c>
      <c r="I228" s="19">
        <v>2500026.090909091</v>
      </c>
      <c r="J228" s="19">
        <f t="shared" ref="J228:J229" si="639">+F228*I228</f>
        <v>0</v>
      </c>
      <c r="K228" s="19">
        <f t="shared" ref="K228:K229" si="640">+D228-P228</f>
        <v>0</v>
      </c>
      <c r="L228" s="17" t="str">
        <f>VLOOKUP(A228,'[1]Hoja1'!$B$1:$F$126,5,0)</f>
        <v>#REF!</v>
      </c>
      <c r="M228" s="19" t="str">
        <f t="shared" ref="M228:M229" si="641">VLOOKUP(A228,'[1]Hoja1'!$B$1:$F$126,4,0)</f>
        <v>#REF!</v>
      </c>
      <c r="N228" s="19">
        <v>3.1221801E7</v>
      </c>
      <c r="O228" s="19">
        <f t="shared" ref="O228:O229" si="642">+D228-J228</f>
        <v>0</v>
      </c>
      <c r="P228" s="19">
        <f t="shared" ref="P228:P229" si="643">+ROUND(O228,0)</f>
        <v>0</v>
      </c>
      <c r="Q228" s="19">
        <f t="shared" ref="Q228:Q229" si="644">+K228+P228</f>
        <v>0</v>
      </c>
      <c r="R228" s="19">
        <f t="shared" ref="R228:R229" si="645">+IF(D228-K228-P228&gt;1,D228-K228-P228,0)</f>
        <v>0</v>
      </c>
      <c r="S228" s="19">
        <f t="shared" ref="S228:S229" si="646">+P228</f>
        <v>0</v>
      </c>
      <c r="T228" s="20"/>
      <c r="U228" s="20"/>
      <c r="V228" s="20"/>
      <c r="W228" s="20"/>
      <c r="X228" s="20"/>
      <c r="Y228" s="20"/>
      <c r="Z228" s="20"/>
    </row>
    <row r="229" ht="30.0" customHeight="1" outlineLevel="2">
      <c r="A229" s="27" t="s">
        <v>172</v>
      </c>
      <c r="B229" s="15" t="s">
        <v>37</v>
      </c>
      <c r="C229" s="15" t="s">
        <v>38</v>
      </c>
      <c r="D229" s="16">
        <v>3.3721827E7</v>
      </c>
      <c r="E229" s="17">
        <v>3532472.0</v>
      </c>
      <c r="F229" s="18">
        <v>1.0</v>
      </c>
      <c r="G229" s="17">
        <v>0.0</v>
      </c>
      <c r="H229" s="17">
        <v>0.0</v>
      </c>
      <c r="I229" s="19">
        <v>2500026.090909091</v>
      </c>
      <c r="J229" s="19">
        <f t="shared" si="639"/>
        <v>2500026.091</v>
      </c>
      <c r="K229" s="19">
        <f t="shared" si="640"/>
        <v>2500026</v>
      </c>
      <c r="L229" s="17">
        <v>0.0</v>
      </c>
      <c r="M229" s="19" t="str">
        <f t="shared" si="641"/>
        <v>#REF!</v>
      </c>
      <c r="N229" s="19">
        <v>3.1221801E7</v>
      </c>
      <c r="O229" s="19">
        <f t="shared" si="642"/>
        <v>31221800.91</v>
      </c>
      <c r="P229" s="19">
        <f t="shared" si="643"/>
        <v>31221801</v>
      </c>
      <c r="Q229" s="19">
        <f t="shared" si="644"/>
        <v>33721827</v>
      </c>
      <c r="R229" s="19">
        <f t="shared" si="645"/>
        <v>0</v>
      </c>
      <c r="S229" s="19">
        <f t="shared" si="646"/>
        <v>31221801</v>
      </c>
      <c r="T229" s="20"/>
      <c r="U229" s="20"/>
      <c r="V229" s="20"/>
      <c r="W229" s="20"/>
      <c r="X229" s="20"/>
      <c r="Y229" s="20"/>
      <c r="Z229" s="20"/>
    </row>
    <row r="230" ht="15.75" customHeight="1" outlineLevel="1">
      <c r="A230" s="21" t="s">
        <v>173</v>
      </c>
      <c r="B230" s="22"/>
      <c r="C230" s="22"/>
      <c r="D230" s="23">
        <f t="shared" ref="D230:E230" si="647">SUBTOTAL(9,D228:D229)</f>
        <v>33721827</v>
      </c>
      <c r="E230" s="24">
        <f t="shared" si="647"/>
        <v>3532472</v>
      </c>
      <c r="F230" s="25">
        <v>1.0</v>
      </c>
      <c r="G230" s="24" t="str">
        <f t="shared" ref="G230:H230" si="648">SUBTOTAL(9,G228:G229)</f>
        <v>#REF!</v>
      </c>
      <c r="H230" s="24" t="str">
        <f t="shared" si="648"/>
        <v>#REF!</v>
      </c>
      <c r="I230" s="26"/>
      <c r="J230" s="26">
        <f t="shared" ref="J230:L230" si="649">SUBTOTAL(9,J228:J229)</f>
        <v>2500026.091</v>
      </c>
      <c r="K230" s="26">
        <f t="shared" si="649"/>
        <v>2500026</v>
      </c>
      <c r="L230" s="24" t="str">
        <f t="shared" si="649"/>
        <v>#REF!</v>
      </c>
      <c r="M230" s="26"/>
      <c r="N230" s="26"/>
      <c r="O230" s="26">
        <f t="shared" ref="O230:S230" si="650">SUBTOTAL(9,O228:O229)</f>
        <v>31221800.91</v>
      </c>
      <c r="P230" s="26">
        <f t="shared" si="650"/>
        <v>31221801</v>
      </c>
      <c r="Q230" s="26">
        <f t="shared" si="650"/>
        <v>33721827</v>
      </c>
      <c r="R230" s="26">
        <f t="shared" si="650"/>
        <v>0</v>
      </c>
      <c r="S230" s="26">
        <f t="shared" si="650"/>
        <v>31221801</v>
      </c>
      <c r="T230" s="25"/>
      <c r="U230" s="25"/>
      <c r="V230" s="25"/>
      <c r="W230" s="25"/>
      <c r="X230" s="25"/>
      <c r="Y230" s="25"/>
      <c r="Z230" s="25"/>
    </row>
    <row r="231" ht="30.0" customHeight="1" outlineLevel="2">
      <c r="A231" s="27" t="s">
        <v>174</v>
      </c>
      <c r="B231" s="15" t="s">
        <v>27</v>
      </c>
      <c r="C231" s="15" t="s">
        <v>28</v>
      </c>
      <c r="D231" s="16">
        <v>1.100536691E7</v>
      </c>
      <c r="E231" s="17">
        <v>4554872.45</v>
      </c>
      <c r="F231" s="18">
        <v>0.2641441071798407</v>
      </c>
      <c r="G231" s="17" t="str">
        <f>VLOOKUP(A231,'[1]Hoja1'!$B$1:$F$126,3,0)</f>
        <v>#REF!</v>
      </c>
      <c r="H231" s="19" t="str">
        <f>VLOOKUP(A231,'[1]Hoja1'!$B$1:$F$126,2,0)</f>
        <v>#REF!</v>
      </c>
      <c r="I231" s="19">
        <v>0.0</v>
      </c>
      <c r="J231" s="19">
        <f t="shared" ref="J231:J234" si="651">+F231*I231</f>
        <v>0</v>
      </c>
      <c r="K231" s="19">
        <v>0.0</v>
      </c>
      <c r="L231" s="17" t="str">
        <f>VLOOKUP(A231,'[1]Hoja1'!$B$1:$F$126,5,0)</f>
        <v>#REF!</v>
      </c>
      <c r="M231" s="19" t="str">
        <f t="shared" ref="M231:M234" si="652">VLOOKUP(A231,'[1]Hoja1'!$B$1:$F$126,4,0)</f>
        <v>#REF!</v>
      </c>
      <c r="N231" s="19">
        <v>4.166425254545455E7</v>
      </c>
      <c r="O231" s="19">
        <f t="shared" ref="O231:O234" si="653">+D231-J231</f>
        <v>11005366.91</v>
      </c>
      <c r="P231" s="19">
        <f t="shared" ref="P231:P234" si="654">+ROUND(O231,0)</f>
        <v>11005367</v>
      </c>
      <c r="Q231" s="19">
        <f t="shared" ref="Q231:Q234" si="655">+K231+P231</f>
        <v>11005367</v>
      </c>
      <c r="R231" s="19">
        <f t="shared" ref="R231:R234" si="656">+IF(D231-K231-P231&gt;1,D231-K231-P231,0)</f>
        <v>0</v>
      </c>
      <c r="S231" s="19">
        <f t="shared" ref="S231:S234" si="657">+P231</f>
        <v>11005367</v>
      </c>
      <c r="T231" s="20"/>
      <c r="U231" s="20"/>
      <c r="V231" s="20"/>
      <c r="W231" s="20"/>
      <c r="X231" s="20"/>
      <c r="Y231" s="20"/>
      <c r="Z231" s="20"/>
    </row>
    <row r="232" ht="30.0" customHeight="1" outlineLevel="2">
      <c r="A232" s="27" t="s">
        <v>174</v>
      </c>
      <c r="B232" s="15" t="s">
        <v>35</v>
      </c>
      <c r="C232" s="15" t="s">
        <v>36</v>
      </c>
      <c r="D232" s="16">
        <v>7728765.87</v>
      </c>
      <c r="E232" s="17">
        <v>3198761.39</v>
      </c>
      <c r="F232" s="18">
        <v>0.18550112658926107</v>
      </c>
      <c r="G232" s="17">
        <v>0.0</v>
      </c>
      <c r="H232" s="17">
        <v>0.0</v>
      </c>
      <c r="I232" s="19">
        <v>0.0</v>
      </c>
      <c r="J232" s="19">
        <f t="shared" si="651"/>
        <v>0</v>
      </c>
      <c r="K232" s="19">
        <v>0.0</v>
      </c>
      <c r="L232" s="17">
        <v>0.0</v>
      </c>
      <c r="M232" s="19" t="str">
        <f t="shared" si="652"/>
        <v>#REF!</v>
      </c>
      <c r="N232" s="19">
        <v>4.166425254545455E7</v>
      </c>
      <c r="O232" s="19">
        <f t="shared" si="653"/>
        <v>7728765.87</v>
      </c>
      <c r="P232" s="19">
        <f t="shared" si="654"/>
        <v>7728766</v>
      </c>
      <c r="Q232" s="19">
        <f t="shared" si="655"/>
        <v>7728766</v>
      </c>
      <c r="R232" s="19">
        <f t="shared" si="656"/>
        <v>0</v>
      </c>
      <c r="S232" s="19">
        <f t="shared" si="657"/>
        <v>7728766</v>
      </c>
      <c r="T232" s="20"/>
      <c r="U232" s="20"/>
      <c r="V232" s="20"/>
      <c r="W232" s="20"/>
      <c r="X232" s="20"/>
      <c r="Y232" s="20"/>
      <c r="Z232" s="20"/>
    </row>
    <row r="233" ht="30.0" customHeight="1" outlineLevel="2">
      <c r="A233" s="27" t="s">
        <v>174</v>
      </c>
      <c r="B233" s="15" t="s">
        <v>71</v>
      </c>
      <c r="C233" s="15" t="s">
        <v>72</v>
      </c>
      <c r="D233" s="16">
        <v>6131686.83</v>
      </c>
      <c r="E233" s="17">
        <v>2537766.5</v>
      </c>
      <c r="F233" s="18">
        <v>0.14716900912636066</v>
      </c>
      <c r="G233" s="17">
        <v>0.0</v>
      </c>
      <c r="H233" s="17">
        <v>0.0</v>
      </c>
      <c r="I233" s="19">
        <v>0.0</v>
      </c>
      <c r="J233" s="19">
        <f t="shared" si="651"/>
        <v>0</v>
      </c>
      <c r="K233" s="19">
        <v>0.0</v>
      </c>
      <c r="L233" s="17">
        <v>0.0</v>
      </c>
      <c r="M233" s="19" t="str">
        <f t="shared" si="652"/>
        <v>#REF!</v>
      </c>
      <c r="N233" s="19">
        <v>4.166425254545455E7</v>
      </c>
      <c r="O233" s="19">
        <f t="shared" si="653"/>
        <v>6131686.83</v>
      </c>
      <c r="P233" s="19">
        <f t="shared" si="654"/>
        <v>6131687</v>
      </c>
      <c r="Q233" s="19">
        <f t="shared" si="655"/>
        <v>6131687</v>
      </c>
      <c r="R233" s="19">
        <f t="shared" si="656"/>
        <v>0</v>
      </c>
      <c r="S233" s="19">
        <f t="shared" si="657"/>
        <v>6131687</v>
      </c>
      <c r="T233" s="20"/>
      <c r="U233" s="20"/>
      <c r="V233" s="20"/>
      <c r="W233" s="20"/>
      <c r="X233" s="20"/>
      <c r="Y233" s="20"/>
      <c r="Z233" s="20"/>
    </row>
    <row r="234" ht="30.0" customHeight="1" outlineLevel="2">
      <c r="A234" s="27" t="s">
        <v>174</v>
      </c>
      <c r="B234" s="15" t="s">
        <v>51</v>
      </c>
      <c r="C234" s="15" t="s">
        <v>52</v>
      </c>
      <c r="D234" s="16">
        <v>1.679843339E7</v>
      </c>
      <c r="E234" s="17">
        <v>6952491.66</v>
      </c>
      <c r="F234" s="18">
        <v>0.4031857571045376</v>
      </c>
      <c r="G234" s="17">
        <v>0.0</v>
      </c>
      <c r="H234" s="17">
        <v>0.0</v>
      </c>
      <c r="I234" s="19">
        <v>0.0</v>
      </c>
      <c r="J234" s="19">
        <f t="shared" si="651"/>
        <v>0</v>
      </c>
      <c r="K234" s="19">
        <v>0.0</v>
      </c>
      <c r="L234" s="17">
        <v>0.0</v>
      </c>
      <c r="M234" s="19" t="str">
        <f t="shared" si="652"/>
        <v>#REF!</v>
      </c>
      <c r="N234" s="19">
        <v>4.166425254545455E7</v>
      </c>
      <c r="O234" s="19">
        <f t="shared" si="653"/>
        <v>16798433.39</v>
      </c>
      <c r="P234" s="19">
        <f t="shared" si="654"/>
        <v>16798433</v>
      </c>
      <c r="Q234" s="19">
        <f t="shared" si="655"/>
        <v>16798433</v>
      </c>
      <c r="R234" s="19">
        <f t="shared" si="656"/>
        <v>0</v>
      </c>
      <c r="S234" s="19">
        <f t="shared" si="657"/>
        <v>16798433</v>
      </c>
      <c r="T234" s="20"/>
      <c r="U234" s="20"/>
      <c r="V234" s="20"/>
      <c r="W234" s="20"/>
      <c r="X234" s="20"/>
      <c r="Y234" s="20"/>
      <c r="Z234" s="20"/>
    </row>
    <row r="235" ht="15.75" customHeight="1" outlineLevel="1">
      <c r="A235" s="21" t="s">
        <v>175</v>
      </c>
      <c r="B235" s="22"/>
      <c r="C235" s="22"/>
      <c r="D235" s="23">
        <f t="shared" ref="D235:E235" si="658">SUBTOTAL(9,D231:D234)</f>
        <v>41664253</v>
      </c>
      <c r="E235" s="24">
        <f t="shared" si="658"/>
        <v>17243892</v>
      </c>
      <c r="F235" s="25">
        <v>1.0</v>
      </c>
      <c r="G235" s="24" t="str">
        <f t="shared" ref="G235:H235" si="659">SUBTOTAL(9,G231:G234)</f>
        <v>#REF!</v>
      </c>
      <c r="H235" s="24" t="str">
        <f t="shared" si="659"/>
        <v>#REF!</v>
      </c>
      <c r="I235" s="26"/>
      <c r="J235" s="26">
        <f t="shared" ref="J235:L235" si="660">SUBTOTAL(9,J231:J234)</f>
        <v>0</v>
      </c>
      <c r="K235" s="26">
        <f t="shared" si="660"/>
        <v>0</v>
      </c>
      <c r="L235" s="24" t="str">
        <f t="shared" si="660"/>
        <v>#REF!</v>
      </c>
      <c r="M235" s="26"/>
      <c r="N235" s="26"/>
      <c r="O235" s="26">
        <f t="shared" ref="O235:S235" si="661">SUBTOTAL(9,O231:O234)</f>
        <v>41664253</v>
      </c>
      <c r="P235" s="26">
        <f t="shared" si="661"/>
        <v>41664253</v>
      </c>
      <c r="Q235" s="26">
        <f t="shared" si="661"/>
        <v>41664253</v>
      </c>
      <c r="R235" s="26">
        <f t="shared" si="661"/>
        <v>0</v>
      </c>
      <c r="S235" s="26">
        <f t="shared" si="661"/>
        <v>41664253</v>
      </c>
      <c r="T235" s="25"/>
      <c r="U235" s="25"/>
      <c r="V235" s="25"/>
      <c r="W235" s="25"/>
      <c r="X235" s="25"/>
      <c r="Y235" s="25"/>
      <c r="Z235" s="25"/>
    </row>
    <row r="236" ht="30.0" customHeight="1" outlineLevel="2">
      <c r="A236" s="27" t="s">
        <v>176</v>
      </c>
      <c r="B236" s="15" t="s">
        <v>27</v>
      </c>
      <c r="C236" s="15" t="s">
        <v>28</v>
      </c>
      <c r="D236" s="16">
        <v>9.751670397E7</v>
      </c>
      <c r="E236" s="17">
        <v>1621444.86</v>
      </c>
      <c r="F236" s="18">
        <v>0.7610952184621592</v>
      </c>
      <c r="G236" s="17" t="str">
        <f>VLOOKUP(A236,'[1]Hoja1'!$B$1:$F$126,3,0)</f>
        <v>#REF!</v>
      </c>
      <c r="H236" s="19" t="str">
        <f>VLOOKUP(A236,'[1]Hoja1'!$B$1:$F$126,2,0)</f>
        <v>#REF!</v>
      </c>
      <c r="I236" s="19">
        <v>6654770.818181818</v>
      </c>
      <c r="J236" s="19">
        <f t="shared" ref="J236:J237" si="662">+F236*I236</f>
        <v>5064914.25</v>
      </c>
      <c r="K236" s="19">
        <f t="shared" ref="K236:K237" si="663">+D236-P236</f>
        <v>5064913.97</v>
      </c>
      <c r="L236" s="17" t="str">
        <f>VLOOKUP(A236,'[1]Hoja1'!$B$1:$F$126,5,0)</f>
        <v>#REF!</v>
      </c>
      <c r="M236" s="19" t="str">
        <f t="shared" ref="M236:M237" si="664">VLOOKUP(A236,'[1]Hoja1'!$B$1:$F$126,4,0)</f>
        <v>#REF!</v>
      </c>
      <c r="N236" s="19">
        <v>1.2147204127272727E8</v>
      </c>
      <c r="O236" s="19">
        <f t="shared" ref="O236:O237" si="665">+D236-J236</f>
        <v>92451789.72</v>
      </c>
      <c r="P236" s="19">
        <f t="shared" ref="P236:P237" si="666">+ROUND(O236,0)</f>
        <v>92451790</v>
      </c>
      <c r="Q236" s="19">
        <f t="shared" ref="Q236:Q237" si="667">+K236+P236</f>
        <v>97516703.97</v>
      </c>
      <c r="R236" s="19">
        <f t="shared" ref="R236:R237" si="668">+IF(D236-K236-P236&gt;1,D236-K236-P236,0)</f>
        <v>0</v>
      </c>
      <c r="S236" s="19">
        <f t="shared" ref="S236:S237" si="669">+P236</f>
        <v>92451790</v>
      </c>
      <c r="T236" s="20"/>
      <c r="U236" s="20"/>
      <c r="V236" s="20"/>
      <c r="W236" s="20"/>
      <c r="X236" s="20"/>
      <c r="Y236" s="20"/>
      <c r="Z236" s="20"/>
    </row>
    <row r="237" ht="30.0" customHeight="1" outlineLevel="2">
      <c r="A237" s="27" t="s">
        <v>176</v>
      </c>
      <c r="B237" s="15" t="s">
        <v>35</v>
      </c>
      <c r="C237" s="15" t="s">
        <v>36</v>
      </c>
      <c r="D237" s="16">
        <v>3.061010803E7</v>
      </c>
      <c r="E237" s="17">
        <v>508965.14</v>
      </c>
      <c r="F237" s="18">
        <v>0.2389047815378408</v>
      </c>
      <c r="G237" s="17">
        <v>0.0</v>
      </c>
      <c r="H237" s="17">
        <v>0.0</v>
      </c>
      <c r="I237" s="19">
        <v>6654770.818181818</v>
      </c>
      <c r="J237" s="19">
        <f t="shared" si="662"/>
        <v>1589856.569</v>
      </c>
      <c r="K237" s="19">
        <f t="shared" si="663"/>
        <v>1589857.03</v>
      </c>
      <c r="L237" s="17">
        <v>0.0</v>
      </c>
      <c r="M237" s="19" t="str">
        <f t="shared" si="664"/>
        <v>#REF!</v>
      </c>
      <c r="N237" s="19">
        <v>1.2147204127272727E8</v>
      </c>
      <c r="O237" s="19">
        <f t="shared" si="665"/>
        <v>29020251.46</v>
      </c>
      <c r="P237" s="19">
        <f t="shared" si="666"/>
        <v>29020251</v>
      </c>
      <c r="Q237" s="19">
        <f t="shared" si="667"/>
        <v>30610108.03</v>
      </c>
      <c r="R237" s="19">
        <f t="shared" si="668"/>
        <v>0</v>
      </c>
      <c r="S237" s="19">
        <f t="shared" si="669"/>
        <v>29020251</v>
      </c>
      <c r="T237" s="20"/>
      <c r="U237" s="20"/>
      <c r="V237" s="20"/>
      <c r="W237" s="20"/>
      <c r="X237" s="20"/>
      <c r="Y237" s="20"/>
      <c r="Z237" s="20"/>
    </row>
    <row r="238" ht="25.5" customHeight="1" outlineLevel="1">
      <c r="A238" s="21" t="s">
        <v>177</v>
      </c>
      <c r="B238" s="22"/>
      <c r="C238" s="22"/>
      <c r="D238" s="23">
        <f t="shared" ref="D238:E238" si="670">SUBTOTAL(9,D236:D237)</f>
        <v>128126812</v>
      </c>
      <c r="E238" s="24">
        <f t="shared" si="670"/>
        <v>2130410</v>
      </c>
      <c r="F238" s="25">
        <v>1.0</v>
      </c>
      <c r="G238" s="24" t="str">
        <f t="shared" ref="G238:H238" si="671">SUBTOTAL(9,G236:G237)</f>
        <v>#REF!</v>
      </c>
      <c r="H238" s="24" t="str">
        <f t="shared" si="671"/>
        <v>#REF!</v>
      </c>
      <c r="I238" s="26"/>
      <c r="J238" s="26">
        <f t="shared" ref="J238:L238" si="672">SUBTOTAL(9,J236:J237)</f>
        <v>6654770.818</v>
      </c>
      <c r="K238" s="26">
        <f t="shared" si="672"/>
        <v>6654771</v>
      </c>
      <c r="L238" s="24" t="str">
        <f t="shared" si="672"/>
        <v>#REF!</v>
      </c>
      <c r="M238" s="26"/>
      <c r="N238" s="26"/>
      <c r="O238" s="26">
        <f t="shared" ref="O238:S238" si="673">SUBTOTAL(9,O236:O237)</f>
        <v>121472041.2</v>
      </c>
      <c r="P238" s="26">
        <f t="shared" si="673"/>
        <v>121472041</v>
      </c>
      <c r="Q238" s="26">
        <f t="shared" si="673"/>
        <v>128126812</v>
      </c>
      <c r="R238" s="26">
        <f t="shared" si="673"/>
        <v>0</v>
      </c>
      <c r="S238" s="26">
        <f t="shared" si="673"/>
        <v>121472041</v>
      </c>
      <c r="T238" s="25"/>
      <c r="U238" s="25"/>
      <c r="V238" s="25"/>
      <c r="W238" s="25"/>
      <c r="X238" s="25"/>
      <c r="Y238" s="25"/>
      <c r="Z238" s="25"/>
    </row>
    <row r="239" ht="30.0" customHeight="1" outlineLevel="2">
      <c r="A239" s="27" t="s">
        <v>178</v>
      </c>
      <c r="B239" s="15" t="s">
        <v>71</v>
      </c>
      <c r="C239" s="15" t="s">
        <v>72</v>
      </c>
      <c r="D239" s="16">
        <v>1.842970544E7</v>
      </c>
      <c r="E239" s="17">
        <v>5753023.0</v>
      </c>
      <c r="F239" s="18">
        <v>1.0</v>
      </c>
      <c r="G239" s="17" t="str">
        <f>VLOOKUP(A239,'[1]Hoja1'!$B$1:$F$126,3,0)</f>
        <v>#REF!</v>
      </c>
      <c r="H239" s="19" t="str">
        <f>VLOOKUP(A239,'[1]Hoja1'!$B$1:$F$126,2,0)</f>
        <v>#REF!</v>
      </c>
      <c r="I239" s="19">
        <v>0.0</v>
      </c>
      <c r="J239" s="19">
        <f>+F239*I239</f>
        <v>0</v>
      </c>
      <c r="K239" s="19">
        <v>0.0</v>
      </c>
      <c r="L239" s="17" t="str">
        <f>VLOOKUP(A239,'[1]Hoja1'!$B$1:$F$126,5,0)</f>
        <v>#REF!</v>
      </c>
      <c r="M239" s="19" t="str">
        <f>VLOOKUP(A239,'[1]Hoja1'!$B$1:$F$126,4,0)</f>
        <v>#REF!</v>
      </c>
      <c r="N239" s="19">
        <v>7.370431554545455E7</v>
      </c>
      <c r="O239" s="19">
        <f>+D239-J239</f>
        <v>18429705.44</v>
      </c>
      <c r="P239" s="19">
        <f>+ROUND(O239,0)</f>
        <v>18429705</v>
      </c>
      <c r="Q239" s="19">
        <f>+K239+P239</f>
        <v>18429705</v>
      </c>
      <c r="R239" s="19">
        <f>+IF(D239-K239-P239&gt;1,D239-K239-P239,0)</f>
        <v>0</v>
      </c>
      <c r="S239" s="19">
        <f>+P239</f>
        <v>18429705</v>
      </c>
      <c r="T239" s="20"/>
      <c r="U239" s="20"/>
      <c r="V239" s="20"/>
      <c r="W239" s="20"/>
      <c r="X239" s="20"/>
      <c r="Y239" s="20"/>
      <c r="Z239" s="20"/>
    </row>
    <row r="240" ht="25.5" customHeight="1" outlineLevel="1">
      <c r="A240" s="21" t="s">
        <v>179</v>
      </c>
      <c r="B240" s="22"/>
      <c r="C240" s="22"/>
      <c r="D240" s="23">
        <f t="shared" ref="D240:E240" si="674">SUBTOTAL(9,D239)</f>
        <v>18429705.44</v>
      </c>
      <c r="E240" s="24">
        <f t="shared" si="674"/>
        <v>5753023</v>
      </c>
      <c r="F240" s="25">
        <v>1.0</v>
      </c>
      <c r="G240" s="24" t="str">
        <f t="shared" ref="G240:H240" si="675">SUBTOTAL(9,G239)</f>
        <v>#REF!</v>
      </c>
      <c r="H240" s="26" t="str">
        <f t="shared" si="675"/>
        <v>#REF!</v>
      </c>
      <c r="I240" s="26"/>
      <c r="J240" s="26">
        <f t="shared" ref="J240:L240" si="676">SUBTOTAL(9,J239)</f>
        <v>0</v>
      </c>
      <c r="K240" s="26">
        <f t="shared" si="676"/>
        <v>0</v>
      </c>
      <c r="L240" s="24" t="str">
        <f t="shared" si="676"/>
        <v>#REF!</v>
      </c>
      <c r="M240" s="26"/>
      <c r="N240" s="26"/>
      <c r="O240" s="26">
        <f t="shared" ref="O240:S240" si="677">SUBTOTAL(9,O239)</f>
        <v>18429705.44</v>
      </c>
      <c r="P240" s="26">
        <f t="shared" si="677"/>
        <v>18429705</v>
      </c>
      <c r="Q240" s="26">
        <f t="shared" si="677"/>
        <v>18429705</v>
      </c>
      <c r="R240" s="26">
        <f t="shared" si="677"/>
        <v>0</v>
      </c>
      <c r="S240" s="26">
        <f t="shared" si="677"/>
        <v>18429705</v>
      </c>
      <c r="T240" s="25"/>
      <c r="U240" s="25"/>
      <c r="V240" s="25"/>
      <c r="W240" s="25"/>
      <c r="X240" s="25"/>
      <c r="Y240" s="25"/>
      <c r="Z240" s="25"/>
    </row>
    <row r="241" ht="30.0" customHeight="1" outlineLevel="2">
      <c r="A241" s="27" t="s">
        <v>180</v>
      </c>
      <c r="B241" s="15" t="s">
        <v>27</v>
      </c>
      <c r="C241" s="15" t="s">
        <v>28</v>
      </c>
      <c r="D241" s="16">
        <v>6858140.52</v>
      </c>
      <c r="E241" s="17">
        <v>6455110.29</v>
      </c>
      <c r="F241" s="18">
        <v>0.6192034288973917</v>
      </c>
      <c r="G241" s="17">
        <v>0.0</v>
      </c>
      <c r="H241" s="19" t="str">
        <f>VLOOKUP(A241,'[1]Hoja1'!$B$1:$F$126,2,0)</f>
        <v>#REF!</v>
      </c>
      <c r="I241" s="19">
        <v>0.0</v>
      </c>
      <c r="J241" s="19">
        <f t="shared" ref="J241:J243" si="678">+F241*I241</f>
        <v>0</v>
      </c>
      <c r="K241" s="19">
        <v>0.0</v>
      </c>
      <c r="L241" s="17" t="str">
        <f>VLOOKUP(A241,'[1]Hoja1'!$B$1:$F$126,5,0)</f>
        <v>#REF!</v>
      </c>
      <c r="M241" s="19" t="str">
        <f t="shared" ref="M241:M243" si="679">VLOOKUP(A241,'[1]Hoja1'!$B$1:$F$126,4,0)</f>
        <v>#REF!</v>
      </c>
      <c r="N241" s="19">
        <v>1.1075747090909092E7</v>
      </c>
      <c r="O241" s="19">
        <f t="shared" ref="O241:O243" si="680">+D241-J241</f>
        <v>6858140.52</v>
      </c>
      <c r="P241" s="19">
        <f t="shared" ref="P241:P243" si="681">+ROUND(O241,0)</f>
        <v>6858141</v>
      </c>
      <c r="Q241" s="19">
        <f t="shared" ref="Q241:Q243" si="682">+K241+P241</f>
        <v>6858141</v>
      </c>
      <c r="R241" s="19">
        <f t="shared" ref="R241:R243" si="683">+IF(D241-K241-P241&gt;1,D241-K241-P241,0)</f>
        <v>0</v>
      </c>
      <c r="S241" s="19">
        <f t="shared" ref="S241:S243" si="684">+P241</f>
        <v>6858141</v>
      </c>
      <c r="T241" s="20"/>
      <c r="U241" s="20"/>
      <c r="V241" s="20"/>
      <c r="W241" s="20"/>
      <c r="X241" s="20"/>
      <c r="Y241" s="20"/>
      <c r="Z241" s="20"/>
    </row>
    <row r="242" ht="30.0" customHeight="1" outlineLevel="2">
      <c r="A242" s="27" t="s">
        <v>180</v>
      </c>
      <c r="B242" s="15" t="s">
        <v>35</v>
      </c>
      <c r="C242" s="15" t="s">
        <v>36</v>
      </c>
      <c r="D242" s="16">
        <v>4217606.48</v>
      </c>
      <c r="E242" s="17">
        <v>3969751.71</v>
      </c>
      <c r="F242" s="18">
        <v>0.3807965711026083</v>
      </c>
      <c r="G242" s="17">
        <v>0.0</v>
      </c>
      <c r="H242" s="17">
        <v>0.0</v>
      </c>
      <c r="I242" s="19">
        <v>0.0</v>
      </c>
      <c r="J242" s="19">
        <f t="shared" si="678"/>
        <v>0</v>
      </c>
      <c r="K242" s="19">
        <v>0.0</v>
      </c>
      <c r="L242" s="17">
        <v>0.0</v>
      </c>
      <c r="M242" s="19" t="str">
        <f t="shared" si="679"/>
        <v>#REF!</v>
      </c>
      <c r="N242" s="19">
        <v>1.1075747090909092E7</v>
      </c>
      <c r="O242" s="19">
        <f t="shared" si="680"/>
        <v>4217606.48</v>
      </c>
      <c r="P242" s="19">
        <f t="shared" si="681"/>
        <v>4217606</v>
      </c>
      <c r="Q242" s="19">
        <f t="shared" si="682"/>
        <v>4217606</v>
      </c>
      <c r="R242" s="19">
        <f t="shared" si="683"/>
        <v>0</v>
      </c>
      <c r="S242" s="19">
        <f t="shared" si="684"/>
        <v>4217606</v>
      </c>
      <c r="T242" s="20"/>
      <c r="U242" s="20"/>
      <c r="V242" s="20"/>
      <c r="W242" s="20"/>
      <c r="X242" s="20"/>
      <c r="Y242" s="20"/>
      <c r="Z242" s="20"/>
    </row>
    <row r="243" ht="30.0" customHeight="1" outlineLevel="2">
      <c r="A243" s="27" t="s">
        <v>180</v>
      </c>
      <c r="B243" s="15" t="s">
        <v>51</v>
      </c>
      <c r="C243" s="15" t="s">
        <v>52</v>
      </c>
      <c r="D243" s="16">
        <v>0.0</v>
      </c>
      <c r="E243" s="17">
        <v>0.0</v>
      </c>
      <c r="F243" s="18">
        <v>0.0</v>
      </c>
      <c r="G243" s="17">
        <v>0.0</v>
      </c>
      <c r="H243" s="17">
        <v>0.0</v>
      </c>
      <c r="I243" s="19">
        <v>0.0</v>
      </c>
      <c r="J243" s="19">
        <f t="shared" si="678"/>
        <v>0</v>
      </c>
      <c r="K243" s="19">
        <v>0.0</v>
      </c>
      <c r="L243" s="17">
        <v>0.0</v>
      </c>
      <c r="M243" s="19" t="str">
        <f t="shared" si="679"/>
        <v>#REF!</v>
      </c>
      <c r="N243" s="19">
        <v>1.1075747090909092E7</v>
      </c>
      <c r="O243" s="19">
        <f t="shared" si="680"/>
        <v>0</v>
      </c>
      <c r="P243" s="19">
        <f t="shared" si="681"/>
        <v>0</v>
      </c>
      <c r="Q243" s="19">
        <f t="shared" si="682"/>
        <v>0</v>
      </c>
      <c r="R243" s="19">
        <f t="shared" si="683"/>
        <v>0</v>
      </c>
      <c r="S243" s="19">
        <f t="shared" si="684"/>
        <v>0</v>
      </c>
      <c r="T243" s="20"/>
      <c r="U243" s="20"/>
      <c r="V243" s="20"/>
      <c r="W243" s="20"/>
      <c r="X243" s="20"/>
      <c r="Y243" s="20"/>
      <c r="Z243" s="20"/>
    </row>
    <row r="244" ht="15.75" customHeight="1" outlineLevel="1">
      <c r="A244" s="21" t="s">
        <v>181</v>
      </c>
      <c r="B244" s="22"/>
      <c r="C244" s="22"/>
      <c r="D244" s="23">
        <f t="shared" ref="D244:E244" si="685">SUBTOTAL(9,D241:D243)</f>
        <v>11075747</v>
      </c>
      <c r="E244" s="24">
        <f t="shared" si="685"/>
        <v>10424862</v>
      </c>
      <c r="F244" s="25">
        <v>1.0</v>
      </c>
      <c r="G244" s="24">
        <f t="shared" ref="G244:H244" si="686">SUBTOTAL(9,G241:G243)</f>
        <v>0</v>
      </c>
      <c r="H244" s="24" t="str">
        <f t="shared" si="686"/>
        <v>#REF!</v>
      </c>
      <c r="I244" s="26"/>
      <c r="J244" s="26">
        <f t="shared" ref="J244:L244" si="687">SUBTOTAL(9,J241:J243)</f>
        <v>0</v>
      </c>
      <c r="K244" s="26">
        <f t="shared" si="687"/>
        <v>0</v>
      </c>
      <c r="L244" s="24" t="str">
        <f t="shared" si="687"/>
        <v>#REF!</v>
      </c>
      <c r="M244" s="26"/>
      <c r="N244" s="26"/>
      <c r="O244" s="26">
        <f t="shared" ref="O244:S244" si="688">SUBTOTAL(9,O241:O243)</f>
        <v>11075747</v>
      </c>
      <c r="P244" s="26">
        <f t="shared" si="688"/>
        <v>11075747</v>
      </c>
      <c r="Q244" s="26">
        <f t="shared" si="688"/>
        <v>11075747</v>
      </c>
      <c r="R244" s="26">
        <f t="shared" si="688"/>
        <v>0</v>
      </c>
      <c r="S244" s="26">
        <f t="shared" si="688"/>
        <v>11075747</v>
      </c>
      <c r="T244" s="25"/>
      <c r="U244" s="25"/>
      <c r="V244" s="25"/>
      <c r="W244" s="25"/>
      <c r="X244" s="25"/>
      <c r="Y244" s="25"/>
      <c r="Z244" s="25"/>
    </row>
    <row r="245" ht="30.0" customHeight="1" outlineLevel="2">
      <c r="A245" s="27" t="s">
        <v>182</v>
      </c>
      <c r="B245" s="15" t="s">
        <v>27</v>
      </c>
      <c r="C245" s="15" t="s">
        <v>28</v>
      </c>
      <c r="D245" s="16">
        <v>4.325194992E7</v>
      </c>
      <c r="E245" s="17">
        <v>2101635.23</v>
      </c>
      <c r="F245" s="18">
        <v>0.781237538265141</v>
      </c>
      <c r="G245" s="17">
        <v>0.0</v>
      </c>
      <c r="H245" s="19" t="str">
        <f>VLOOKUP(A245,'[1]Hoja1'!$B$1:$F$126,2,0)</f>
        <v>#REF!</v>
      </c>
      <c r="I245" s="19">
        <v>0.0</v>
      </c>
      <c r="J245" s="19">
        <f t="shared" ref="J245:J246" si="689">+F245*I245</f>
        <v>0</v>
      </c>
      <c r="K245" s="19">
        <v>0.0</v>
      </c>
      <c r="L245" s="17" t="str">
        <f>VLOOKUP(A245,'[1]Hoja1'!$B$1:$F$126,5,0)</f>
        <v>#REF!</v>
      </c>
      <c r="M245" s="19" t="str">
        <f t="shared" ref="M245:M246" si="690">VLOOKUP(A245,'[1]Hoja1'!$B$1:$F$126,4,0)</f>
        <v>#REF!</v>
      </c>
      <c r="N245" s="19">
        <v>5.536337863636363E7</v>
      </c>
      <c r="O245" s="19">
        <f t="shared" ref="O245:O246" si="691">+D245-J245</f>
        <v>43251949.92</v>
      </c>
      <c r="P245" s="19">
        <f t="shared" ref="P245:P246" si="692">+ROUND(O245,0)</f>
        <v>43251950</v>
      </c>
      <c r="Q245" s="19">
        <f t="shared" ref="Q245:Q246" si="693">+K245+P245</f>
        <v>43251950</v>
      </c>
      <c r="R245" s="19">
        <f t="shared" ref="R245:R246" si="694">+IF(D245-K245-P245&gt;1,D245-K245-P245,0)</f>
        <v>0</v>
      </c>
      <c r="S245" s="19">
        <f t="shared" ref="S245:S246" si="695">+P245</f>
        <v>43251950</v>
      </c>
      <c r="T245" s="20"/>
      <c r="U245" s="20"/>
      <c r="V245" s="20"/>
      <c r="W245" s="20"/>
      <c r="X245" s="20"/>
      <c r="Y245" s="20"/>
      <c r="Z245" s="20"/>
    </row>
    <row r="246" ht="30.0" customHeight="1" outlineLevel="2">
      <c r="A246" s="27" t="s">
        <v>182</v>
      </c>
      <c r="B246" s="15" t="s">
        <v>35</v>
      </c>
      <c r="C246" s="15" t="s">
        <v>36</v>
      </c>
      <c r="D246" s="16">
        <v>1.211142908E7</v>
      </c>
      <c r="E246" s="17">
        <v>588500.77</v>
      </c>
      <c r="F246" s="18">
        <v>0.21876246173485905</v>
      </c>
      <c r="G246" s="17">
        <v>0.0</v>
      </c>
      <c r="H246" s="17">
        <v>0.0</v>
      </c>
      <c r="I246" s="19">
        <v>0.0</v>
      </c>
      <c r="J246" s="19">
        <f t="shared" si="689"/>
        <v>0</v>
      </c>
      <c r="K246" s="19">
        <v>0.0</v>
      </c>
      <c r="L246" s="17">
        <v>0.0</v>
      </c>
      <c r="M246" s="19" t="str">
        <f t="shared" si="690"/>
        <v>#REF!</v>
      </c>
      <c r="N246" s="19">
        <v>5.536337863636363E7</v>
      </c>
      <c r="O246" s="19">
        <f t="shared" si="691"/>
        <v>12111429.08</v>
      </c>
      <c r="P246" s="19">
        <f t="shared" si="692"/>
        <v>12111429</v>
      </c>
      <c r="Q246" s="19">
        <f t="shared" si="693"/>
        <v>12111429</v>
      </c>
      <c r="R246" s="19">
        <f t="shared" si="694"/>
        <v>0</v>
      </c>
      <c r="S246" s="19">
        <f t="shared" si="695"/>
        <v>12111429</v>
      </c>
      <c r="T246" s="20"/>
      <c r="U246" s="20"/>
      <c r="V246" s="20"/>
      <c r="W246" s="20"/>
      <c r="X246" s="20"/>
      <c r="Y246" s="20"/>
      <c r="Z246" s="20"/>
    </row>
    <row r="247" ht="15.75" customHeight="1" outlineLevel="1">
      <c r="A247" s="21" t="s">
        <v>183</v>
      </c>
      <c r="B247" s="22"/>
      <c r="C247" s="22"/>
      <c r="D247" s="23">
        <f t="shared" ref="D247:E247" si="696">SUBTOTAL(9,D245:D246)</f>
        <v>55363379</v>
      </c>
      <c r="E247" s="24">
        <f t="shared" si="696"/>
        <v>2690136</v>
      </c>
      <c r="F247" s="25">
        <v>1.0</v>
      </c>
      <c r="G247" s="24">
        <f t="shared" ref="G247:H247" si="697">SUBTOTAL(9,G245:G246)</f>
        <v>0</v>
      </c>
      <c r="H247" s="24" t="str">
        <f t="shared" si="697"/>
        <v>#REF!</v>
      </c>
      <c r="I247" s="26"/>
      <c r="J247" s="26">
        <f t="shared" ref="J247:L247" si="698">SUBTOTAL(9,J245:J246)</f>
        <v>0</v>
      </c>
      <c r="K247" s="26">
        <f t="shared" si="698"/>
        <v>0</v>
      </c>
      <c r="L247" s="24" t="str">
        <f t="shared" si="698"/>
        <v>#REF!</v>
      </c>
      <c r="M247" s="26"/>
      <c r="N247" s="26"/>
      <c r="O247" s="26">
        <f t="shared" ref="O247:S247" si="699">SUBTOTAL(9,O245:O246)</f>
        <v>55363379</v>
      </c>
      <c r="P247" s="26">
        <f t="shared" si="699"/>
        <v>55363379</v>
      </c>
      <c r="Q247" s="26">
        <f t="shared" si="699"/>
        <v>55363379</v>
      </c>
      <c r="R247" s="26">
        <f t="shared" si="699"/>
        <v>0</v>
      </c>
      <c r="S247" s="26">
        <f t="shared" si="699"/>
        <v>55363379</v>
      </c>
      <c r="T247" s="25"/>
      <c r="U247" s="25"/>
      <c r="V247" s="25"/>
      <c r="W247" s="25"/>
      <c r="X247" s="25"/>
      <c r="Y247" s="25"/>
      <c r="Z247" s="25"/>
    </row>
    <row r="248" ht="30.0" customHeight="1" outlineLevel="2">
      <c r="A248" s="27" t="s">
        <v>184</v>
      </c>
      <c r="B248" s="15" t="s">
        <v>27</v>
      </c>
      <c r="C248" s="15" t="s">
        <v>28</v>
      </c>
      <c r="D248" s="16">
        <v>5.647836702E7</v>
      </c>
      <c r="E248" s="17">
        <v>3085219.98</v>
      </c>
      <c r="F248" s="18">
        <v>0.9943421566556363</v>
      </c>
      <c r="G248" s="17">
        <v>0.0</v>
      </c>
      <c r="H248" s="19" t="str">
        <f>VLOOKUP(A248,'[1]Hoja1'!$B$1:$F$126,2,0)</f>
        <v>#REF!</v>
      </c>
      <c r="I248" s="19">
        <v>0.0</v>
      </c>
      <c r="J248" s="19">
        <f t="shared" ref="J248:J250" si="700">+F248*I248</f>
        <v>0</v>
      </c>
      <c r="K248" s="19">
        <v>0.0</v>
      </c>
      <c r="L248" s="17" t="str">
        <f>VLOOKUP(A248,'[1]Hoja1'!$B$1:$F$126,5,0)</f>
        <v>#REF!</v>
      </c>
      <c r="M248" s="19" t="str">
        <f t="shared" ref="M248:M250" si="701">VLOOKUP(A248,'[1]Hoja1'!$B$1:$F$126,4,0)</f>
        <v>#REF!</v>
      </c>
      <c r="N248" s="19">
        <v>5.679973136363637E7</v>
      </c>
      <c r="O248" s="19">
        <f>+D248-J248</f>
        <v>56478367.02</v>
      </c>
      <c r="P248" s="19">
        <f t="shared" ref="P248:P250" si="702">+ROUND(O248,0)</f>
        <v>56478367</v>
      </c>
      <c r="Q248" s="19">
        <f t="shared" ref="Q248:Q250" si="703">+K248+P248</f>
        <v>56478367</v>
      </c>
      <c r="R248" s="19">
        <f t="shared" ref="R248:R250" si="704">+IF(D248-K248-P248&gt;1,D248-K248-P248,0)</f>
        <v>0</v>
      </c>
      <c r="S248" s="19">
        <f t="shared" ref="S248:S250" si="705">+P248</f>
        <v>56478367</v>
      </c>
      <c r="T248" s="20"/>
      <c r="U248" s="20"/>
      <c r="V248" s="20"/>
      <c r="W248" s="20"/>
      <c r="X248" s="20"/>
      <c r="Y248" s="20"/>
      <c r="Z248" s="20"/>
    </row>
    <row r="249" ht="30.0" customHeight="1" outlineLevel="2">
      <c r="A249" s="27" t="s">
        <v>184</v>
      </c>
      <c r="B249" s="15" t="s">
        <v>35</v>
      </c>
      <c r="C249" s="15" t="s">
        <v>36</v>
      </c>
      <c r="D249" s="16">
        <v>321363.98</v>
      </c>
      <c r="E249" s="17">
        <v>17555.02</v>
      </c>
      <c r="F249" s="18">
        <v>0.005657843344363726</v>
      </c>
      <c r="G249" s="17">
        <v>0.0</v>
      </c>
      <c r="H249" s="17">
        <v>0.0</v>
      </c>
      <c r="I249" s="19">
        <v>0.0</v>
      </c>
      <c r="J249" s="19">
        <f t="shared" si="700"/>
        <v>0</v>
      </c>
      <c r="K249" s="19">
        <v>0.0</v>
      </c>
      <c r="L249" s="17">
        <v>0.0</v>
      </c>
      <c r="M249" s="19" t="str">
        <f t="shared" si="701"/>
        <v>#REF!</v>
      </c>
      <c r="N249" s="19">
        <v>5.679973136363637E7</v>
      </c>
      <c r="O249" s="28">
        <v>0.0</v>
      </c>
      <c r="P249" s="28">
        <f t="shared" si="702"/>
        <v>0</v>
      </c>
      <c r="Q249" s="19">
        <f t="shared" si="703"/>
        <v>0</v>
      </c>
      <c r="R249" s="19">
        <f t="shared" si="704"/>
        <v>321363.98</v>
      </c>
      <c r="S249" s="19">
        <f t="shared" si="705"/>
        <v>0</v>
      </c>
      <c r="T249" s="20"/>
      <c r="U249" s="20"/>
      <c r="V249" s="20"/>
      <c r="W249" s="20"/>
      <c r="X249" s="20"/>
      <c r="Y249" s="20"/>
      <c r="Z249" s="20"/>
    </row>
    <row r="250" ht="30.0" customHeight="1" outlineLevel="2">
      <c r="A250" s="27" t="s">
        <v>184</v>
      </c>
      <c r="B250" s="15" t="s">
        <v>31</v>
      </c>
      <c r="C250" s="15" t="s">
        <v>32</v>
      </c>
      <c r="D250" s="16">
        <v>0.0</v>
      </c>
      <c r="E250" s="17">
        <v>0.0</v>
      </c>
      <c r="F250" s="18">
        <v>0.0</v>
      </c>
      <c r="G250" s="17">
        <v>0.0</v>
      </c>
      <c r="H250" s="17">
        <v>0.0</v>
      </c>
      <c r="I250" s="19">
        <v>0.0</v>
      </c>
      <c r="J250" s="19">
        <f t="shared" si="700"/>
        <v>0</v>
      </c>
      <c r="K250" s="19">
        <f>+D250-P250</f>
        <v>0</v>
      </c>
      <c r="L250" s="17">
        <v>0.0</v>
      </c>
      <c r="M250" s="19" t="str">
        <f t="shared" si="701"/>
        <v>#REF!</v>
      </c>
      <c r="N250" s="19">
        <v>5.679973136363637E7</v>
      </c>
      <c r="O250" s="19">
        <f>+D250-J250</f>
        <v>0</v>
      </c>
      <c r="P250" s="19">
        <f t="shared" si="702"/>
        <v>0</v>
      </c>
      <c r="Q250" s="19">
        <f t="shared" si="703"/>
        <v>0</v>
      </c>
      <c r="R250" s="19">
        <f t="shared" si="704"/>
        <v>0</v>
      </c>
      <c r="S250" s="19">
        <f t="shared" si="705"/>
        <v>0</v>
      </c>
      <c r="T250" s="20"/>
      <c r="U250" s="20"/>
      <c r="V250" s="20"/>
      <c r="W250" s="20"/>
      <c r="X250" s="20"/>
      <c r="Y250" s="20"/>
      <c r="Z250" s="20"/>
    </row>
    <row r="251" ht="15.75" customHeight="1" outlineLevel="1">
      <c r="A251" s="21" t="s">
        <v>185</v>
      </c>
      <c r="B251" s="22"/>
      <c r="C251" s="22"/>
      <c r="D251" s="23">
        <f t="shared" ref="D251:E251" si="706">SUBTOTAL(9,D248:D250)</f>
        <v>56799731</v>
      </c>
      <c r="E251" s="24">
        <f t="shared" si="706"/>
        <v>3102775</v>
      </c>
      <c r="F251" s="25">
        <v>1.0</v>
      </c>
      <c r="G251" s="24">
        <f t="shared" ref="G251:H251" si="707">SUBTOTAL(9,G248:G250)</f>
        <v>0</v>
      </c>
      <c r="H251" s="24" t="str">
        <f t="shared" si="707"/>
        <v>#REF!</v>
      </c>
      <c r="I251" s="26"/>
      <c r="J251" s="26">
        <f t="shared" ref="J251:L251" si="708">SUBTOTAL(9,J248:J250)</f>
        <v>0</v>
      </c>
      <c r="K251" s="26">
        <f t="shared" si="708"/>
        <v>0</v>
      </c>
      <c r="L251" s="24" t="str">
        <f t="shared" si="708"/>
        <v>#REF!</v>
      </c>
      <c r="M251" s="26"/>
      <c r="N251" s="26"/>
      <c r="O251" s="26">
        <f t="shared" ref="O251:S251" si="709">SUBTOTAL(9,O248:O250)</f>
        <v>56478367.02</v>
      </c>
      <c r="P251" s="26">
        <f t="shared" si="709"/>
        <v>56478367</v>
      </c>
      <c r="Q251" s="26">
        <f t="shared" si="709"/>
        <v>56478367</v>
      </c>
      <c r="R251" s="26">
        <f t="shared" si="709"/>
        <v>321363.98</v>
      </c>
      <c r="S251" s="26">
        <f t="shared" si="709"/>
        <v>56478367</v>
      </c>
      <c r="T251" s="25"/>
      <c r="U251" s="25"/>
      <c r="V251" s="25"/>
      <c r="W251" s="25"/>
      <c r="X251" s="25"/>
      <c r="Y251" s="25"/>
      <c r="Z251" s="25"/>
    </row>
    <row r="252" ht="30.0" customHeight="1" outlineLevel="2">
      <c r="A252" s="27" t="s">
        <v>186</v>
      </c>
      <c r="B252" s="15" t="s">
        <v>35</v>
      </c>
      <c r="C252" s="15" t="s">
        <v>36</v>
      </c>
      <c r="D252" s="16">
        <v>4.470925769E7</v>
      </c>
      <c r="E252" s="17">
        <v>7678465.18</v>
      </c>
      <c r="F252" s="18">
        <v>0.5096264772574012</v>
      </c>
      <c r="G252" s="17" t="str">
        <f>VLOOKUP(A252,'[1]Hoja1'!$B$1:$F$126,3,0)</f>
        <v>#REF!</v>
      </c>
      <c r="H252" s="19" t="str">
        <f>VLOOKUP(A252,'[1]Hoja1'!$B$1:$F$126,2,0)</f>
        <v>#REF!</v>
      </c>
      <c r="I252" s="19">
        <v>6537587.2727272725</v>
      </c>
      <c r="J252" s="19">
        <f t="shared" ref="J252:J253" si="710">+F252*I252</f>
        <v>3331727.572</v>
      </c>
      <c r="K252" s="19">
        <f t="shared" ref="K252:K253" si="711">+D252-P252</f>
        <v>3331727.69</v>
      </c>
      <c r="L252" s="17" t="str">
        <f>VLOOKUP(A252,'[1]Hoja1'!$B$1:$F$126,5,0)</f>
        <v>#REF!</v>
      </c>
      <c r="M252" s="19" t="str">
        <f t="shared" ref="M252:M253" si="712">VLOOKUP(A252,'[1]Hoja1'!$B$1:$F$126,4,0)</f>
        <v>#REF!</v>
      </c>
      <c r="N252" s="19">
        <v>8.119187663636364E7</v>
      </c>
      <c r="O252" s="19">
        <f t="shared" ref="O252:O253" si="713">+D252-J252</f>
        <v>41377530.12</v>
      </c>
      <c r="P252" s="19">
        <f t="shared" ref="P252:P253" si="714">+ROUND(O252,0)</f>
        <v>41377530</v>
      </c>
      <c r="Q252" s="19">
        <f t="shared" ref="Q252:Q253" si="715">+K252+P252</f>
        <v>44709257.69</v>
      </c>
      <c r="R252" s="19">
        <f t="shared" ref="R252:R253" si="716">+IF(D252-K252-P252&gt;1,D252-K252-P252,0)</f>
        <v>0</v>
      </c>
      <c r="S252" s="19">
        <f t="shared" ref="S252:S253" si="717">+P252</f>
        <v>41377530</v>
      </c>
      <c r="T252" s="20"/>
      <c r="U252" s="20"/>
      <c r="V252" s="20"/>
      <c r="W252" s="20"/>
      <c r="X252" s="20"/>
      <c r="Y252" s="20"/>
      <c r="Z252" s="20"/>
    </row>
    <row r="253" ht="30.0" customHeight="1" outlineLevel="2">
      <c r="A253" s="27" t="s">
        <v>186</v>
      </c>
      <c r="B253" s="15" t="s">
        <v>71</v>
      </c>
      <c r="C253" s="15" t="s">
        <v>72</v>
      </c>
      <c r="D253" s="16">
        <v>4.302020631E7</v>
      </c>
      <c r="E253" s="17">
        <v>7388383.82</v>
      </c>
      <c r="F253" s="18">
        <v>0.4903735227425988</v>
      </c>
      <c r="G253" s="17">
        <v>0.0</v>
      </c>
      <c r="H253" s="17">
        <v>0.0</v>
      </c>
      <c r="I253" s="19">
        <v>6537587.2727272725</v>
      </c>
      <c r="J253" s="19">
        <f t="shared" si="710"/>
        <v>3205859.701</v>
      </c>
      <c r="K253" s="19">
        <f t="shared" si="711"/>
        <v>3205859.31</v>
      </c>
      <c r="L253" s="17">
        <v>0.0</v>
      </c>
      <c r="M253" s="19" t="str">
        <f t="shared" si="712"/>
        <v>#REF!</v>
      </c>
      <c r="N253" s="19">
        <v>8.119187663636364E7</v>
      </c>
      <c r="O253" s="19">
        <f t="shared" si="713"/>
        <v>39814346.61</v>
      </c>
      <c r="P253" s="19">
        <f t="shared" si="714"/>
        <v>39814347</v>
      </c>
      <c r="Q253" s="19">
        <f t="shared" si="715"/>
        <v>43020206.31</v>
      </c>
      <c r="R253" s="19">
        <f t="shared" si="716"/>
        <v>0</v>
      </c>
      <c r="S253" s="19">
        <f t="shared" si="717"/>
        <v>39814347</v>
      </c>
      <c r="T253" s="20"/>
      <c r="U253" s="20"/>
      <c r="V253" s="20"/>
      <c r="W253" s="20"/>
      <c r="X253" s="20"/>
      <c r="Y253" s="20"/>
      <c r="Z253" s="20"/>
    </row>
    <row r="254" ht="15.75" customHeight="1" outlineLevel="1">
      <c r="A254" s="21" t="s">
        <v>187</v>
      </c>
      <c r="B254" s="22"/>
      <c r="C254" s="22"/>
      <c r="D254" s="23">
        <f t="shared" ref="D254:E254" si="718">SUBTOTAL(9,D252:D253)</f>
        <v>87729464</v>
      </c>
      <c r="E254" s="24">
        <f t="shared" si="718"/>
        <v>15066849</v>
      </c>
      <c r="F254" s="25">
        <v>1.0</v>
      </c>
      <c r="G254" s="24" t="str">
        <f t="shared" ref="G254:H254" si="719">SUBTOTAL(9,G252:G253)</f>
        <v>#REF!</v>
      </c>
      <c r="H254" s="24" t="str">
        <f t="shared" si="719"/>
        <v>#REF!</v>
      </c>
      <c r="I254" s="26"/>
      <c r="J254" s="26">
        <f t="shared" ref="J254:L254" si="720">SUBTOTAL(9,J252:J253)</f>
        <v>6537587.273</v>
      </c>
      <c r="K254" s="26">
        <f t="shared" si="720"/>
        <v>6537587</v>
      </c>
      <c r="L254" s="24" t="str">
        <f t="shared" si="720"/>
        <v>#REF!</v>
      </c>
      <c r="M254" s="26"/>
      <c r="N254" s="26"/>
      <c r="O254" s="26">
        <f t="shared" ref="O254:S254" si="721">SUBTOTAL(9,O252:O253)</f>
        <v>81191876.73</v>
      </c>
      <c r="P254" s="26">
        <f t="shared" si="721"/>
        <v>81191877</v>
      </c>
      <c r="Q254" s="26">
        <f t="shared" si="721"/>
        <v>87729464</v>
      </c>
      <c r="R254" s="26">
        <f t="shared" si="721"/>
        <v>0</v>
      </c>
      <c r="S254" s="26">
        <f t="shared" si="721"/>
        <v>81191877</v>
      </c>
      <c r="T254" s="25"/>
      <c r="U254" s="25"/>
      <c r="V254" s="25"/>
      <c r="W254" s="25"/>
      <c r="X254" s="25"/>
      <c r="Y254" s="25"/>
      <c r="Z254" s="25"/>
    </row>
    <row r="255" ht="30.0" customHeight="1" outlineLevel="2">
      <c r="A255" s="27" t="s">
        <v>188</v>
      </c>
      <c r="B255" s="15" t="s">
        <v>35</v>
      </c>
      <c r="C255" s="15" t="s">
        <v>36</v>
      </c>
      <c r="D255" s="16">
        <v>1.9569513E7</v>
      </c>
      <c r="E255" s="17">
        <v>2205917.0</v>
      </c>
      <c r="F255" s="18">
        <v>1.0</v>
      </c>
      <c r="G255" s="17" t="str">
        <f>VLOOKUP(A255,'[1]Hoja1'!$B$1:$F$126,3,0)</f>
        <v>#REF!</v>
      </c>
      <c r="H255" s="19" t="str">
        <f>VLOOKUP(A255,'[1]Hoja1'!$B$1:$F$126,2,0)</f>
        <v>#REF!</v>
      </c>
      <c r="I255" s="19">
        <v>0.0</v>
      </c>
      <c r="J255" s="19">
        <f>+F255*I255</f>
        <v>0</v>
      </c>
      <c r="K255" s="19">
        <f>+D255-P255</f>
        <v>0</v>
      </c>
      <c r="L255" s="17" t="str">
        <f>VLOOKUP(A255,'[1]Hoja1'!$B$1:$F$126,5,0)</f>
        <v>#REF!</v>
      </c>
      <c r="M255" s="19" t="str">
        <f>VLOOKUP(A255,'[1]Hoja1'!$B$1:$F$126,4,0)</f>
        <v>#REF!</v>
      </c>
      <c r="N255" s="19">
        <v>1.9569512636363637E7</v>
      </c>
      <c r="O255" s="19">
        <f>+D255-J255</f>
        <v>19569513</v>
      </c>
      <c r="P255" s="19">
        <f>+ROUND(O255,0)</f>
        <v>19569513</v>
      </c>
      <c r="Q255" s="19">
        <f>+K255+P255</f>
        <v>19569513</v>
      </c>
      <c r="R255" s="19">
        <f>+IF(D255-K255-P255&gt;1,D255-K255-P255,0)</f>
        <v>0</v>
      </c>
      <c r="S255" s="19">
        <f>+P255</f>
        <v>19569513</v>
      </c>
      <c r="T255" s="20"/>
      <c r="U255" s="20"/>
      <c r="V255" s="20"/>
      <c r="W255" s="20"/>
      <c r="X255" s="20"/>
      <c r="Y255" s="20"/>
      <c r="Z255" s="20"/>
    </row>
    <row r="256" ht="25.5" customHeight="1" outlineLevel="1">
      <c r="A256" s="21" t="s">
        <v>189</v>
      </c>
      <c r="B256" s="22"/>
      <c r="C256" s="22"/>
      <c r="D256" s="23">
        <f t="shared" ref="D256:E256" si="722">SUBTOTAL(9,D255)</f>
        <v>19569513</v>
      </c>
      <c r="E256" s="24">
        <f t="shared" si="722"/>
        <v>2205917</v>
      </c>
      <c r="F256" s="25">
        <v>1.0</v>
      </c>
      <c r="G256" s="24" t="str">
        <f t="shared" ref="G256:H256" si="723">SUBTOTAL(9,G255)</f>
        <v>#REF!</v>
      </c>
      <c r="H256" s="26" t="str">
        <f t="shared" si="723"/>
        <v>#REF!</v>
      </c>
      <c r="I256" s="26"/>
      <c r="J256" s="26">
        <f t="shared" ref="J256:L256" si="724">SUBTOTAL(9,J255)</f>
        <v>0</v>
      </c>
      <c r="K256" s="26">
        <f t="shared" si="724"/>
        <v>0</v>
      </c>
      <c r="L256" s="24" t="str">
        <f t="shared" si="724"/>
        <v>#REF!</v>
      </c>
      <c r="M256" s="26"/>
      <c r="N256" s="26"/>
      <c r="O256" s="26">
        <f t="shared" ref="O256:S256" si="725">SUBTOTAL(9,O255)</f>
        <v>19569513</v>
      </c>
      <c r="P256" s="26">
        <f t="shared" si="725"/>
        <v>19569513</v>
      </c>
      <c r="Q256" s="26">
        <f t="shared" si="725"/>
        <v>19569513</v>
      </c>
      <c r="R256" s="26">
        <f t="shared" si="725"/>
        <v>0</v>
      </c>
      <c r="S256" s="26">
        <f t="shared" si="725"/>
        <v>19569513</v>
      </c>
      <c r="T256" s="25"/>
      <c r="U256" s="25"/>
      <c r="V256" s="25"/>
      <c r="W256" s="25"/>
      <c r="X256" s="25"/>
      <c r="Y256" s="25"/>
      <c r="Z256" s="25"/>
    </row>
    <row r="257" ht="30.0" customHeight="1" outlineLevel="2">
      <c r="A257" s="27" t="s">
        <v>190</v>
      </c>
      <c r="B257" s="15" t="s">
        <v>27</v>
      </c>
      <c r="C257" s="15" t="s">
        <v>28</v>
      </c>
      <c r="D257" s="16">
        <v>5796426.29</v>
      </c>
      <c r="E257" s="17">
        <v>359491.86</v>
      </c>
      <c r="F257" s="18">
        <v>0.6425900427375205</v>
      </c>
      <c r="G257" s="17">
        <v>0.0</v>
      </c>
      <c r="H257" s="19" t="str">
        <f>VLOOKUP(A257,'[1]Hoja1'!$B$1:$F$126,2,0)</f>
        <v>#REF!</v>
      </c>
      <c r="I257" s="19">
        <v>0.0</v>
      </c>
      <c r="J257" s="19">
        <f t="shared" ref="J257:J258" si="726">+F257*I257</f>
        <v>0</v>
      </c>
      <c r="K257" s="19">
        <v>0.0</v>
      </c>
      <c r="L257" s="17" t="str">
        <f>VLOOKUP(A257,'[1]Hoja1'!$B$1:$F$126,5,0)</f>
        <v>#REF!</v>
      </c>
      <c r="M257" s="19" t="str">
        <f t="shared" ref="M257:M258" si="727">VLOOKUP(A257,'[1]Hoja1'!$B$1:$F$126,4,0)</f>
        <v>#REF!</v>
      </c>
      <c r="N257" s="19">
        <v>9020411.181818182</v>
      </c>
      <c r="O257" s="19">
        <f t="shared" ref="O257:O258" si="728">+D257-J257</f>
        <v>5796426.29</v>
      </c>
      <c r="P257" s="19">
        <f t="shared" ref="P257:P258" si="729">+ROUND(O257,0)</f>
        <v>5796426</v>
      </c>
      <c r="Q257" s="19">
        <f t="shared" ref="Q257:Q258" si="730">+K257+P257</f>
        <v>5796426</v>
      </c>
      <c r="R257" s="19">
        <f t="shared" ref="R257:R258" si="731">+IF(D257-K257-P257&gt;1,D257-K257-P257,0)</f>
        <v>0</v>
      </c>
      <c r="S257" s="19">
        <f t="shared" ref="S257:S258" si="732">+P257</f>
        <v>5796426</v>
      </c>
      <c r="T257" s="20"/>
      <c r="U257" s="20"/>
      <c r="V257" s="20"/>
      <c r="W257" s="20"/>
      <c r="X257" s="20"/>
      <c r="Y257" s="20"/>
      <c r="Z257" s="20"/>
    </row>
    <row r="258" ht="15.75" customHeight="1" outlineLevel="2">
      <c r="A258" s="27" t="s">
        <v>190</v>
      </c>
      <c r="B258" s="15" t="s">
        <v>65</v>
      </c>
      <c r="C258" s="15" t="s">
        <v>66</v>
      </c>
      <c r="D258" s="16">
        <v>3223984.71</v>
      </c>
      <c r="E258" s="17">
        <v>199950.14</v>
      </c>
      <c r="F258" s="18">
        <v>0.3574099572624795</v>
      </c>
      <c r="G258" s="17">
        <v>0.0</v>
      </c>
      <c r="H258" s="17">
        <v>0.0</v>
      </c>
      <c r="I258" s="19">
        <v>0.0</v>
      </c>
      <c r="J258" s="19">
        <f t="shared" si="726"/>
        <v>0</v>
      </c>
      <c r="K258" s="19">
        <v>0.0</v>
      </c>
      <c r="L258" s="17">
        <v>0.0</v>
      </c>
      <c r="M258" s="19" t="str">
        <f t="shared" si="727"/>
        <v>#REF!</v>
      </c>
      <c r="N258" s="19">
        <v>9020411.181818182</v>
      </c>
      <c r="O258" s="19">
        <f t="shared" si="728"/>
        <v>3223984.71</v>
      </c>
      <c r="P258" s="19">
        <f t="shared" si="729"/>
        <v>3223985</v>
      </c>
      <c r="Q258" s="19">
        <f t="shared" si="730"/>
        <v>3223985</v>
      </c>
      <c r="R258" s="19">
        <f t="shared" si="731"/>
        <v>0</v>
      </c>
      <c r="S258" s="19">
        <f t="shared" si="732"/>
        <v>3223985</v>
      </c>
      <c r="T258" s="20"/>
      <c r="U258" s="20"/>
      <c r="V258" s="20"/>
      <c r="W258" s="20"/>
      <c r="X258" s="20"/>
      <c r="Y258" s="20"/>
      <c r="Z258" s="20"/>
    </row>
    <row r="259" ht="15.75" customHeight="1" outlineLevel="1">
      <c r="A259" s="21" t="s">
        <v>191</v>
      </c>
      <c r="B259" s="22"/>
      <c r="C259" s="22"/>
      <c r="D259" s="23">
        <f t="shared" ref="D259:E259" si="733">SUBTOTAL(9,D257:D258)</f>
        <v>9020411</v>
      </c>
      <c r="E259" s="24">
        <f t="shared" si="733"/>
        <v>559442</v>
      </c>
      <c r="F259" s="25">
        <v>1.0</v>
      </c>
      <c r="G259" s="24">
        <f t="shared" ref="G259:H259" si="734">SUBTOTAL(9,G257:G258)</f>
        <v>0</v>
      </c>
      <c r="H259" s="24" t="str">
        <f t="shared" si="734"/>
        <v>#REF!</v>
      </c>
      <c r="I259" s="26"/>
      <c r="J259" s="26">
        <f t="shared" ref="J259:L259" si="735">SUBTOTAL(9,J257:J258)</f>
        <v>0</v>
      </c>
      <c r="K259" s="26">
        <f t="shared" si="735"/>
        <v>0</v>
      </c>
      <c r="L259" s="24" t="str">
        <f t="shared" si="735"/>
        <v>#REF!</v>
      </c>
      <c r="M259" s="26"/>
      <c r="N259" s="26"/>
      <c r="O259" s="26">
        <f t="shared" ref="O259:S259" si="736">SUBTOTAL(9,O257:O258)</f>
        <v>9020411</v>
      </c>
      <c r="P259" s="26">
        <f t="shared" si="736"/>
        <v>9020411</v>
      </c>
      <c r="Q259" s="26">
        <f t="shared" si="736"/>
        <v>9020411</v>
      </c>
      <c r="R259" s="26">
        <f t="shared" si="736"/>
        <v>0</v>
      </c>
      <c r="S259" s="26">
        <f t="shared" si="736"/>
        <v>9020411</v>
      </c>
      <c r="T259" s="25"/>
      <c r="U259" s="25"/>
      <c r="V259" s="25"/>
      <c r="W259" s="25"/>
      <c r="X259" s="25"/>
      <c r="Y259" s="25"/>
      <c r="Z259" s="25"/>
    </row>
    <row r="260" ht="30.0" customHeight="1" outlineLevel="2">
      <c r="A260" s="27" t="s">
        <v>192</v>
      </c>
      <c r="B260" s="15" t="s">
        <v>27</v>
      </c>
      <c r="C260" s="15" t="s">
        <v>28</v>
      </c>
      <c r="D260" s="16">
        <v>4.694742563E7</v>
      </c>
      <c r="E260" s="17">
        <v>3110357.05</v>
      </c>
      <c r="F260" s="18">
        <v>0.7958763112590514</v>
      </c>
      <c r="G260" s="17">
        <v>0.0</v>
      </c>
      <c r="H260" s="19" t="str">
        <f>VLOOKUP(A260,'[1]Hoja1'!$B$1:$F$126,2,0)</f>
        <v>#REF!</v>
      </c>
      <c r="I260" s="19">
        <v>0.0</v>
      </c>
      <c r="J260" s="19">
        <f t="shared" ref="J260:J263" si="737">+F260*I260</f>
        <v>0</v>
      </c>
      <c r="K260" s="19">
        <v>0.0</v>
      </c>
      <c r="L260" s="17" t="str">
        <f>VLOOKUP(A260,'[1]Hoja1'!$B$1:$F$126,5,0)</f>
        <v>#REF!</v>
      </c>
      <c r="M260" s="19" t="str">
        <f t="shared" ref="M260:M263" si="738">VLOOKUP(A260,'[1]Hoja1'!$B$1:$F$126,4,0)</f>
        <v>#REF!</v>
      </c>
      <c r="N260" s="19">
        <v>5.898834354545455E7</v>
      </c>
      <c r="O260" s="19">
        <f t="shared" ref="O260:O263" si="739">+D260-J260</f>
        <v>46947425.63</v>
      </c>
      <c r="P260" s="19">
        <f t="shared" ref="P260:P263" si="740">+ROUND(O260,0)</f>
        <v>46947426</v>
      </c>
      <c r="Q260" s="19">
        <f t="shared" ref="Q260:Q263" si="741">+K260+P260</f>
        <v>46947426</v>
      </c>
      <c r="R260" s="19">
        <f t="shared" ref="R260:R263" si="742">+IF(D260-K260-P260&gt;1,D260-K260-P260,0)</f>
        <v>0</v>
      </c>
      <c r="S260" s="19">
        <f t="shared" ref="S260:S263" si="743">+P260</f>
        <v>46947426</v>
      </c>
      <c r="T260" s="20"/>
      <c r="U260" s="20"/>
      <c r="V260" s="20"/>
      <c r="W260" s="20"/>
      <c r="X260" s="20"/>
      <c r="Y260" s="20"/>
      <c r="Z260" s="20"/>
    </row>
    <row r="261" ht="30.0" customHeight="1" outlineLevel="2">
      <c r="A261" s="27" t="s">
        <v>192</v>
      </c>
      <c r="B261" s="15" t="s">
        <v>35</v>
      </c>
      <c r="C261" s="15" t="s">
        <v>36</v>
      </c>
      <c r="D261" s="16">
        <v>5591543.6</v>
      </c>
      <c r="E261" s="17">
        <v>370450.49</v>
      </c>
      <c r="F261" s="18">
        <v>0.09479065220071273</v>
      </c>
      <c r="G261" s="17">
        <v>0.0</v>
      </c>
      <c r="H261" s="17">
        <v>0.0</v>
      </c>
      <c r="I261" s="19">
        <v>0.0</v>
      </c>
      <c r="J261" s="19">
        <f t="shared" si="737"/>
        <v>0</v>
      </c>
      <c r="K261" s="19">
        <v>0.0</v>
      </c>
      <c r="L261" s="17">
        <v>0.0</v>
      </c>
      <c r="M261" s="19" t="str">
        <f t="shared" si="738"/>
        <v>#REF!</v>
      </c>
      <c r="N261" s="19">
        <v>5.898834354545455E7</v>
      </c>
      <c r="O261" s="19">
        <f t="shared" si="739"/>
        <v>5591543.6</v>
      </c>
      <c r="P261" s="19">
        <f t="shared" si="740"/>
        <v>5591544</v>
      </c>
      <c r="Q261" s="19">
        <f t="shared" si="741"/>
        <v>5591544</v>
      </c>
      <c r="R261" s="19">
        <f t="shared" si="742"/>
        <v>0</v>
      </c>
      <c r="S261" s="19">
        <f t="shared" si="743"/>
        <v>5591544</v>
      </c>
      <c r="T261" s="20"/>
      <c r="U261" s="20"/>
      <c r="V261" s="20"/>
      <c r="W261" s="20"/>
      <c r="X261" s="20"/>
      <c r="Y261" s="20"/>
      <c r="Z261" s="20"/>
    </row>
    <row r="262" ht="15.75" customHeight="1" outlineLevel="2">
      <c r="A262" s="27" t="s">
        <v>192</v>
      </c>
      <c r="B262" s="15" t="s">
        <v>65</v>
      </c>
      <c r="C262" s="15" t="s">
        <v>66</v>
      </c>
      <c r="D262" s="16">
        <v>6449374.77</v>
      </c>
      <c r="E262" s="17">
        <v>427283.46</v>
      </c>
      <c r="F262" s="18">
        <v>0.10933303654023581</v>
      </c>
      <c r="G262" s="17">
        <v>0.0</v>
      </c>
      <c r="H262" s="17">
        <v>0.0</v>
      </c>
      <c r="I262" s="19">
        <v>0.0</v>
      </c>
      <c r="J262" s="19">
        <f t="shared" si="737"/>
        <v>0</v>
      </c>
      <c r="K262" s="19">
        <v>0.0</v>
      </c>
      <c r="L262" s="17">
        <v>0.0</v>
      </c>
      <c r="M262" s="19" t="str">
        <f t="shared" si="738"/>
        <v>#REF!</v>
      </c>
      <c r="N262" s="19">
        <v>5.898834354545455E7</v>
      </c>
      <c r="O262" s="19">
        <f t="shared" si="739"/>
        <v>6449374.77</v>
      </c>
      <c r="P262" s="19">
        <f t="shared" si="740"/>
        <v>6449375</v>
      </c>
      <c r="Q262" s="19">
        <f t="shared" si="741"/>
        <v>6449375</v>
      </c>
      <c r="R262" s="19">
        <f t="shared" si="742"/>
        <v>0</v>
      </c>
      <c r="S262" s="19">
        <f t="shared" si="743"/>
        <v>6449375</v>
      </c>
      <c r="T262" s="20"/>
      <c r="U262" s="20"/>
      <c r="V262" s="20"/>
      <c r="W262" s="20"/>
      <c r="X262" s="20"/>
      <c r="Y262" s="20"/>
      <c r="Z262" s="20"/>
    </row>
    <row r="263" ht="30.0" customHeight="1" outlineLevel="2">
      <c r="A263" s="27" t="s">
        <v>192</v>
      </c>
      <c r="B263" s="15" t="s">
        <v>31</v>
      </c>
      <c r="C263" s="15" t="s">
        <v>32</v>
      </c>
      <c r="D263" s="16">
        <v>0.0</v>
      </c>
      <c r="E263" s="17">
        <v>0.0</v>
      </c>
      <c r="F263" s="18">
        <v>0.0</v>
      </c>
      <c r="G263" s="17">
        <v>0.0</v>
      </c>
      <c r="H263" s="17">
        <v>0.0</v>
      </c>
      <c r="I263" s="19">
        <v>0.0</v>
      </c>
      <c r="J263" s="19">
        <f t="shared" si="737"/>
        <v>0</v>
      </c>
      <c r="K263" s="19">
        <f>+D263-P263</f>
        <v>0</v>
      </c>
      <c r="L263" s="17">
        <v>0.0</v>
      </c>
      <c r="M263" s="19" t="str">
        <f t="shared" si="738"/>
        <v>#REF!</v>
      </c>
      <c r="N263" s="19">
        <v>5.898834354545455E7</v>
      </c>
      <c r="O263" s="19">
        <f t="shared" si="739"/>
        <v>0</v>
      </c>
      <c r="P263" s="19">
        <f t="shared" si="740"/>
        <v>0</v>
      </c>
      <c r="Q263" s="19">
        <f t="shared" si="741"/>
        <v>0</v>
      </c>
      <c r="R263" s="19">
        <f t="shared" si="742"/>
        <v>0</v>
      </c>
      <c r="S263" s="19">
        <f t="shared" si="743"/>
        <v>0</v>
      </c>
      <c r="T263" s="20"/>
      <c r="U263" s="20"/>
      <c r="V263" s="20"/>
      <c r="W263" s="20"/>
      <c r="X263" s="20"/>
      <c r="Y263" s="20"/>
      <c r="Z263" s="20"/>
    </row>
    <row r="264" ht="15.75" customHeight="1" outlineLevel="1">
      <c r="A264" s="21" t="s">
        <v>193</v>
      </c>
      <c r="B264" s="22"/>
      <c r="C264" s="22"/>
      <c r="D264" s="23">
        <f t="shared" ref="D264:E264" si="744">SUBTOTAL(9,D260:D263)</f>
        <v>58988344</v>
      </c>
      <c r="E264" s="24">
        <f t="shared" si="744"/>
        <v>3908091</v>
      </c>
      <c r="F264" s="25">
        <v>1.0</v>
      </c>
      <c r="G264" s="24">
        <f t="shared" ref="G264:H264" si="745">SUBTOTAL(9,G260:G263)</f>
        <v>0</v>
      </c>
      <c r="H264" s="24" t="str">
        <f t="shared" si="745"/>
        <v>#REF!</v>
      </c>
      <c r="I264" s="26"/>
      <c r="J264" s="26">
        <f t="shared" ref="J264:L264" si="746">SUBTOTAL(9,J260:J263)</f>
        <v>0</v>
      </c>
      <c r="K264" s="26">
        <f t="shared" si="746"/>
        <v>0</v>
      </c>
      <c r="L264" s="24" t="str">
        <f t="shared" si="746"/>
        <v>#REF!</v>
      </c>
      <c r="M264" s="26"/>
      <c r="N264" s="26"/>
      <c r="O264" s="26">
        <f t="shared" ref="O264:S264" si="747">SUBTOTAL(9,O260:O263)</f>
        <v>58988344</v>
      </c>
      <c r="P264" s="26">
        <f t="shared" si="747"/>
        <v>58988345</v>
      </c>
      <c r="Q264" s="26">
        <f t="shared" si="747"/>
        <v>58988345</v>
      </c>
      <c r="R264" s="26">
        <f t="shared" si="747"/>
        <v>0</v>
      </c>
      <c r="S264" s="26">
        <f t="shared" si="747"/>
        <v>58988345</v>
      </c>
      <c r="T264" s="25"/>
      <c r="U264" s="25"/>
      <c r="V264" s="25"/>
      <c r="W264" s="25"/>
      <c r="X264" s="25"/>
      <c r="Y264" s="25"/>
      <c r="Z264" s="25"/>
    </row>
    <row r="265" ht="30.0" customHeight="1" outlineLevel="2">
      <c r="A265" s="27" t="s">
        <v>194</v>
      </c>
      <c r="B265" s="15" t="s">
        <v>27</v>
      </c>
      <c r="C265" s="15" t="s">
        <v>28</v>
      </c>
      <c r="D265" s="16">
        <v>4.381130881E7</v>
      </c>
      <c r="E265" s="17">
        <v>2104449.77</v>
      </c>
      <c r="F265" s="18">
        <v>0.8929964713323267</v>
      </c>
      <c r="G265" s="17" t="str">
        <f>VLOOKUP(A265,'[1]Hoja1'!$B$1:$F$126,3,0)</f>
        <v>#REF!</v>
      </c>
      <c r="H265" s="19" t="str">
        <f>VLOOKUP(A265,'[1]Hoja1'!$B$1:$F$126,2,0)</f>
        <v>#REF!</v>
      </c>
      <c r="I265" s="19">
        <v>3032438.3636363638</v>
      </c>
      <c r="J265" s="19">
        <f t="shared" ref="J265:J267" si="748">+F265*I265</f>
        <v>2707956.758</v>
      </c>
      <c r="K265" s="19">
        <f t="shared" ref="K265:K267" si="749">+D265-P265</f>
        <v>2707956.81</v>
      </c>
      <c r="L265" s="17" t="str">
        <f>VLOOKUP(A265,'[1]Hoja1'!$B$1:$F$126,5,0)</f>
        <v>#REF!</v>
      </c>
      <c r="M265" s="19" t="str">
        <f t="shared" ref="M265:M267" si="750">VLOOKUP(A265,'[1]Hoja1'!$B$1:$F$126,4,0)</f>
        <v>#REF!</v>
      </c>
      <c r="N265" s="19">
        <v>4.602857154545455E7</v>
      </c>
      <c r="O265" s="19">
        <f t="shared" ref="O265:O267" si="751">+D265-J265</f>
        <v>41103352.05</v>
      </c>
      <c r="P265" s="19">
        <f t="shared" ref="P265:P267" si="752">+ROUND(O265,0)</f>
        <v>41103352</v>
      </c>
      <c r="Q265" s="19">
        <f t="shared" ref="Q265:Q267" si="753">+K265+P265</f>
        <v>43811308.81</v>
      </c>
      <c r="R265" s="19">
        <f t="shared" ref="R265:R267" si="754">+IF(D265-K265-P265&gt;1,D265-K265-P265,0)</f>
        <v>0</v>
      </c>
      <c r="S265" s="19">
        <f t="shared" ref="S265:S267" si="755">+P265</f>
        <v>41103352</v>
      </c>
      <c r="T265" s="20"/>
      <c r="U265" s="20"/>
      <c r="V265" s="20"/>
      <c r="W265" s="20"/>
      <c r="X265" s="20"/>
      <c r="Y265" s="20"/>
      <c r="Z265" s="20"/>
    </row>
    <row r="266" ht="30.0" customHeight="1" outlineLevel="2">
      <c r="A266" s="27" t="s">
        <v>194</v>
      </c>
      <c r="B266" s="15" t="s">
        <v>71</v>
      </c>
      <c r="C266" s="15" t="s">
        <v>72</v>
      </c>
      <c r="D266" s="16">
        <v>3959278.2</v>
      </c>
      <c r="E266" s="17">
        <v>190181.54</v>
      </c>
      <c r="F266" s="18">
        <v>0.08070111479563914</v>
      </c>
      <c r="G266" s="17">
        <v>0.0</v>
      </c>
      <c r="H266" s="17">
        <v>0.0</v>
      </c>
      <c r="I266" s="19">
        <v>3032438.3636363638</v>
      </c>
      <c r="J266" s="19">
        <f t="shared" si="748"/>
        <v>244721.1565</v>
      </c>
      <c r="K266" s="19">
        <f t="shared" si="749"/>
        <v>244721.2</v>
      </c>
      <c r="L266" s="17">
        <v>0.0</v>
      </c>
      <c r="M266" s="19" t="str">
        <f t="shared" si="750"/>
        <v>#REF!</v>
      </c>
      <c r="N266" s="19">
        <v>4.602857154545455E7</v>
      </c>
      <c r="O266" s="19">
        <f t="shared" si="751"/>
        <v>3714557.044</v>
      </c>
      <c r="P266" s="19">
        <f t="shared" si="752"/>
        <v>3714557</v>
      </c>
      <c r="Q266" s="19">
        <f t="shared" si="753"/>
        <v>3959278.2</v>
      </c>
      <c r="R266" s="19">
        <f t="shared" si="754"/>
        <v>0</v>
      </c>
      <c r="S266" s="19">
        <f t="shared" si="755"/>
        <v>3714557</v>
      </c>
      <c r="T266" s="20"/>
      <c r="U266" s="20"/>
      <c r="V266" s="20"/>
      <c r="W266" s="20"/>
      <c r="X266" s="20"/>
      <c r="Y266" s="20"/>
      <c r="Z266" s="20"/>
    </row>
    <row r="267" ht="30.0" customHeight="1" outlineLevel="2">
      <c r="A267" s="27" t="s">
        <v>194</v>
      </c>
      <c r="B267" s="15" t="s">
        <v>51</v>
      </c>
      <c r="C267" s="15" t="s">
        <v>52</v>
      </c>
      <c r="D267" s="16">
        <v>1290422.99</v>
      </c>
      <c r="E267" s="17">
        <v>61984.69</v>
      </c>
      <c r="F267" s="18">
        <v>0.02630241387203402</v>
      </c>
      <c r="G267" s="17">
        <v>0.0</v>
      </c>
      <c r="H267" s="17">
        <v>0.0</v>
      </c>
      <c r="I267" s="19">
        <v>3032438.3636363638</v>
      </c>
      <c r="J267" s="19">
        <f t="shared" si="748"/>
        <v>79760.44888</v>
      </c>
      <c r="K267" s="19">
        <f t="shared" si="749"/>
        <v>79759.99</v>
      </c>
      <c r="L267" s="17">
        <v>0.0</v>
      </c>
      <c r="M267" s="19" t="str">
        <f t="shared" si="750"/>
        <v>#REF!</v>
      </c>
      <c r="N267" s="19">
        <v>4.602857154545455E7</v>
      </c>
      <c r="O267" s="19">
        <f t="shared" si="751"/>
        <v>1210662.541</v>
      </c>
      <c r="P267" s="19">
        <f t="shared" si="752"/>
        <v>1210663</v>
      </c>
      <c r="Q267" s="19">
        <f t="shared" si="753"/>
        <v>1290422.99</v>
      </c>
      <c r="R267" s="19">
        <f t="shared" si="754"/>
        <v>0</v>
      </c>
      <c r="S267" s="19">
        <f t="shared" si="755"/>
        <v>1210663</v>
      </c>
      <c r="T267" s="20"/>
      <c r="U267" s="20"/>
      <c r="V267" s="20"/>
      <c r="W267" s="20"/>
      <c r="X267" s="20"/>
      <c r="Y267" s="20"/>
      <c r="Z267" s="20"/>
    </row>
    <row r="268" ht="15.75" customHeight="1" outlineLevel="1">
      <c r="A268" s="21" t="s">
        <v>195</v>
      </c>
      <c r="B268" s="22"/>
      <c r="C268" s="22"/>
      <c r="D268" s="23">
        <f t="shared" ref="D268:E268" si="756">SUBTOTAL(9,D265:D267)</f>
        <v>49061010</v>
      </c>
      <c r="E268" s="24">
        <f t="shared" si="756"/>
        <v>2356616</v>
      </c>
      <c r="F268" s="25">
        <v>0.9999999999999999</v>
      </c>
      <c r="G268" s="24" t="str">
        <f t="shared" ref="G268:H268" si="757">SUBTOTAL(9,G265:G267)</f>
        <v>#REF!</v>
      </c>
      <c r="H268" s="24" t="str">
        <f t="shared" si="757"/>
        <v>#REF!</v>
      </c>
      <c r="I268" s="26"/>
      <c r="J268" s="26">
        <f t="shared" ref="J268:L268" si="758">SUBTOTAL(9,J265:J267)</f>
        <v>3032438.364</v>
      </c>
      <c r="K268" s="26">
        <f t="shared" si="758"/>
        <v>3032438</v>
      </c>
      <c r="L268" s="24" t="str">
        <f t="shared" si="758"/>
        <v>#REF!</v>
      </c>
      <c r="M268" s="26"/>
      <c r="N268" s="26"/>
      <c r="O268" s="26">
        <f t="shared" ref="O268:S268" si="759">SUBTOTAL(9,O265:O267)</f>
        <v>46028571.64</v>
      </c>
      <c r="P268" s="26">
        <f t="shared" si="759"/>
        <v>46028572</v>
      </c>
      <c r="Q268" s="26">
        <f t="shared" si="759"/>
        <v>49061010</v>
      </c>
      <c r="R268" s="26">
        <f t="shared" si="759"/>
        <v>0</v>
      </c>
      <c r="S268" s="26">
        <f t="shared" si="759"/>
        <v>46028572</v>
      </c>
      <c r="T268" s="25"/>
      <c r="U268" s="25"/>
      <c r="V268" s="25"/>
      <c r="W268" s="25"/>
      <c r="X268" s="25"/>
      <c r="Y268" s="25"/>
      <c r="Z268" s="25"/>
    </row>
    <row r="269" ht="30.0" customHeight="1" outlineLevel="2">
      <c r="A269" s="27" t="s">
        <v>196</v>
      </c>
      <c r="B269" s="15" t="s">
        <v>27</v>
      </c>
      <c r="C269" s="15" t="s">
        <v>28</v>
      </c>
      <c r="D269" s="16">
        <v>1.118650534E8</v>
      </c>
      <c r="E269" s="17">
        <v>5195391.43</v>
      </c>
      <c r="F269" s="18">
        <v>0.5016562516416408</v>
      </c>
      <c r="G269" s="17" t="str">
        <f>VLOOKUP(A269,'[1]Hoja1'!$B$1:$F$126,3,0)</f>
        <v>#REF!</v>
      </c>
      <c r="H269" s="19" t="str">
        <f>VLOOKUP(A269,'[1]Hoja1'!$B$1:$F$126,2,0)</f>
        <v>#REF!</v>
      </c>
      <c r="I269" s="19">
        <v>0.0</v>
      </c>
      <c r="J269" s="19">
        <f t="shared" ref="J269:J272" si="760">+F269*I269</f>
        <v>0</v>
      </c>
      <c r="K269" s="19">
        <v>0.0</v>
      </c>
      <c r="L269" s="17" t="str">
        <f>VLOOKUP(A269,'[1]Hoja1'!$B$1:$F$126,5,0)</f>
        <v>#REF!</v>
      </c>
      <c r="M269" s="19" t="str">
        <f t="shared" ref="M269:M272" si="761">VLOOKUP(A269,'[1]Hoja1'!$B$1:$F$126,4,0)</f>
        <v>#REF!</v>
      </c>
      <c r="N269" s="19">
        <v>5.738150550909091E8</v>
      </c>
      <c r="O269" s="19">
        <f t="shared" ref="O269:O272" si="762">+D269-J269</f>
        <v>111865053.4</v>
      </c>
      <c r="P269" s="19">
        <f t="shared" ref="P269:P272" si="763">+ROUND(O269,0)</f>
        <v>111865053</v>
      </c>
      <c r="Q269" s="19">
        <f t="shared" ref="Q269:Q272" si="764">+K269+P269</f>
        <v>111865053</v>
      </c>
      <c r="R269" s="19">
        <f t="shared" ref="R269:R272" si="765">+IF(D269-K269-P269&gt;1,D269-K269-P269,0)</f>
        <v>0</v>
      </c>
      <c r="S269" s="19">
        <f t="shared" ref="S269:S272" si="766">+P269</f>
        <v>111865053</v>
      </c>
      <c r="T269" s="20"/>
      <c r="U269" s="20"/>
      <c r="V269" s="20"/>
      <c r="W269" s="20"/>
      <c r="X269" s="20"/>
      <c r="Y269" s="20"/>
      <c r="Z269" s="20"/>
    </row>
    <row r="270" ht="30.0" customHeight="1" outlineLevel="2">
      <c r="A270" s="27" t="s">
        <v>196</v>
      </c>
      <c r="B270" s="15" t="s">
        <v>35</v>
      </c>
      <c r="C270" s="15" t="s">
        <v>36</v>
      </c>
      <c r="D270" s="16">
        <v>1.21904734E7</v>
      </c>
      <c r="E270" s="17">
        <v>566166.82</v>
      </c>
      <c r="F270" s="18">
        <v>0.054667896771246074</v>
      </c>
      <c r="G270" s="17">
        <v>0.0</v>
      </c>
      <c r="H270" s="17">
        <v>0.0</v>
      </c>
      <c r="I270" s="19">
        <v>0.0</v>
      </c>
      <c r="J270" s="19">
        <f t="shared" si="760"/>
        <v>0</v>
      </c>
      <c r="K270" s="19">
        <v>0.0</v>
      </c>
      <c r="L270" s="17">
        <v>0.0</v>
      </c>
      <c r="M270" s="19" t="str">
        <f t="shared" si="761"/>
        <v>#REF!</v>
      </c>
      <c r="N270" s="19">
        <v>5.738150550909091E8</v>
      </c>
      <c r="O270" s="19">
        <f t="shared" si="762"/>
        <v>12190473.4</v>
      </c>
      <c r="P270" s="19">
        <f t="shared" si="763"/>
        <v>12190473</v>
      </c>
      <c r="Q270" s="19">
        <f t="shared" si="764"/>
        <v>12190473</v>
      </c>
      <c r="R270" s="19">
        <f t="shared" si="765"/>
        <v>0</v>
      </c>
      <c r="S270" s="19">
        <f t="shared" si="766"/>
        <v>12190473</v>
      </c>
      <c r="T270" s="20"/>
      <c r="U270" s="20"/>
      <c r="V270" s="20"/>
      <c r="W270" s="20"/>
      <c r="X270" s="20"/>
      <c r="Y270" s="20"/>
      <c r="Z270" s="20"/>
    </row>
    <row r="271" ht="15.75" customHeight="1" outlineLevel="2">
      <c r="A271" s="27" t="s">
        <v>196</v>
      </c>
      <c r="B271" s="15" t="s">
        <v>65</v>
      </c>
      <c r="C271" s="15" t="s">
        <v>66</v>
      </c>
      <c r="D271" s="16">
        <v>1.275628217E7</v>
      </c>
      <c r="E271" s="17">
        <v>592444.89</v>
      </c>
      <c r="F271" s="18">
        <v>0.05720525314910632</v>
      </c>
      <c r="G271" s="17">
        <v>0.0</v>
      </c>
      <c r="H271" s="17">
        <v>0.0</v>
      </c>
      <c r="I271" s="19">
        <v>0.0</v>
      </c>
      <c r="J271" s="19">
        <f t="shared" si="760"/>
        <v>0</v>
      </c>
      <c r="K271" s="19">
        <v>0.0</v>
      </c>
      <c r="L271" s="17">
        <v>0.0</v>
      </c>
      <c r="M271" s="19" t="str">
        <f t="shared" si="761"/>
        <v>#REF!</v>
      </c>
      <c r="N271" s="19">
        <v>5.738150550909091E8</v>
      </c>
      <c r="O271" s="19">
        <f t="shared" si="762"/>
        <v>12756282.17</v>
      </c>
      <c r="P271" s="19">
        <f t="shared" si="763"/>
        <v>12756282</v>
      </c>
      <c r="Q271" s="19">
        <f t="shared" si="764"/>
        <v>12756282</v>
      </c>
      <c r="R271" s="19">
        <f t="shared" si="765"/>
        <v>0</v>
      </c>
      <c r="S271" s="19">
        <f t="shared" si="766"/>
        <v>12756282</v>
      </c>
      <c r="T271" s="20"/>
      <c r="U271" s="20"/>
      <c r="V271" s="20"/>
      <c r="W271" s="20"/>
      <c r="X271" s="20"/>
      <c r="Y271" s="20"/>
      <c r="Z271" s="20"/>
    </row>
    <row r="272" ht="30.0" customHeight="1" outlineLevel="2">
      <c r="A272" s="27" t="s">
        <v>196</v>
      </c>
      <c r="B272" s="15" t="s">
        <v>31</v>
      </c>
      <c r="C272" s="15" t="s">
        <v>32</v>
      </c>
      <c r="D272" s="16">
        <v>8.617963793E7</v>
      </c>
      <c r="E272" s="17">
        <v>4002473.86</v>
      </c>
      <c r="F272" s="18">
        <v>0.38647059843800674</v>
      </c>
      <c r="G272" s="17">
        <v>0.0</v>
      </c>
      <c r="H272" s="17">
        <v>0.0</v>
      </c>
      <c r="I272" s="19">
        <v>0.0</v>
      </c>
      <c r="J272" s="19">
        <f t="shared" si="760"/>
        <v>0</v>
      </c>
      <c r="K272" s="19">
        <v>0.0</v>
      </c>
      <c r="L272" s="17">
        <v>0.0</v>
      </c>
      <c r="M272" s="19" t="str">
        <f t="shared" si="761"/>
        <v>#REF!</v>
      </c>
      <c r="N272" s="19">
        <v>5.738150550909091E8</v>
      </c>
      <c r="O272" s="19">
        <f t="shared" si="762"/>
        <v>86179637.93</v>
      </c>
      <c r="P272" s="19">
        <f t="shared" si="763"/>
        <v>86179638</v>
      </c>
      <c r="Q272" s="19">
        <f t="shared" si="764"/>
        <v>86179638</v>
      </c>
      <c r="R272" s="19">
        <f t="shared" si="765"/>
        <v>0</v>
      </c>
      <c r="S272" s="19">
        <f t="shared" si="766"/>
        <v>86179638</v>
      </c>
      <c r="T272" s="20"/>
      <c r="U272" s="20"/>
      <c r="V272" s="20"/>
      <c r="W272" s="20"/>
      <c r="X272" s="20"/>
      <c r="Y272" s="20"/>
      <c r="Z272" s="20"/>
    </row>
    <row r="273" ht="15.75" customHeight="1" outlineLevel="1">
      <c r="A273" s="21" t="s">
        <v>197</v>
      </c>
      <c r="B273" s="22"/>
      <c r="C273" s="22"/>
      <c r="D273" s="23">
        <f t="shared" ref="D273:E273" si="767">SUBTOTAL(9,D269:D272)</f>
        <v>222991446.9</v>
      </c>
      <c r="E273" s="24">
        <f t="shared" si="767"/>
        <v>10356477</v>
      </c>
      <c r="F273" s="25">
        <v>1.0</v>
      </c>
      <c r="G273" s="24" t="str">
        <f t="shared" ref="G273:H273" si="768">SUBTOTAL(9,G269:G272)</f>
        <v>#REF!</v>
      </c>
      <c r="H273" s="24" t="str">
        <f t="shared" si="768"/>
        <v>#REF!</v>
      </c>
      <c r="I273" s="26"/>
      <c r="J273" s="26">
        <f t="shared" ref="J273:L273" si="769">SUBTOTAL(9,J269:J272)</f>
        <v>0</v>
      </c>
      <c r="K273" s="26">
        <f t="shared" si="769"/>
        <v>0</v>
      </c>
      <c r="L273" s="24" t="str">
        <f t="shared" si="769"/>
        <v>#REF!</v>
      </c>
      <c r="M273" s="26"/>
      <c r="N273" s="26"/>
      <c r="O273" s="26">
        <f t="shared" ref="O273:S273" si="770">SUBTOTAL(9,O269:O272)</f>
        <v>222991446.9</v>
      </c>
      <c r="P273" s="26">
        <f t="shared" si="770"/>
        <v>222991446</v>
      </c>
      <c r="Q273" s="26">
        <f t="shared" si="770"/>
        <v>222991446</v>
      </c>
      <c r="R273" s="26">
        <f t="shared" si="770"/>
        <v>0</v>
      </c>
      <c r="S273" s="26">
        <f t="shared" si="770"/>
        <v>222991446</v>
      </c>
      <c r="T273" s="25"/>
      <c r="U273" s="25"/>
      <c r="V273" s="25"/>
      <c r="W273" s="25"/>
      <c r="X273" s="25"/>
      <c r="Y273" s="25"/>
      <c r="Z273" s="25"/>
    </row>
    <row r="274" ht="30.0" customHeight="1" outlineLevel="2">
      <c r="A274" s="27" t="s">
        <v>198</v>
      </c>
      <c r="B274" s="15" t="s">
        <v>35</v>
      </c>
      <c r="C274" s="15" t="s">
        <v>36</v>
      </c>
      <c r="D274" s="16">
        <v>2.25829908E7</v>
      </c>
      <c r="E274" s="17">
        <v>2153876.41</v>
      </c>
      <c r="F274" s="18">
        <v>0.39516484477161595</v>
      </c>
      <c r="G274" s="17" t="str">
        <f>VLOOKUP(A274,'[1]Hoja1'!$B$1:$F$126,3,0)</f>
        <v>#REF!</v>
      </c>
      <c r="H274" s="19" t="str">
        <f>VLOOKUP(A274,'[1]Hoja1'!$B$1:$F$126,2,0)</f>
        <v>#REF!</v>
      </c>
      <c r="I274" s="19">
        <v>3751136.272727273</v>
      </c>
      <c r="J274" s="19">
        <f t="shared" ref="J274:J275" si="771">+F274*I274</f>
        <v>1482317.183</v>
      </c>
      <c r="K274" s="19">
        <f t="shared" ref="K274:K275" si="772">+D274-P274</f>
        <v>1482316.8</v>
      </c>
      <c r="L274" s="17" t="str">
        <f>VLOOKUP(A274,'[1]Hoja1'!$B$1:$F$126,5,0)</f>
        <v>#REF!</v>
      </c>
      <c r="M274" s="19" t="str">
        <f t="shared" ref="M274:M275" si="773">VLOOKUP(A274,'[1]Hoja1'!$B$1:$F$126,4,0)</f>
        <v>#REF!</v>
      </c>
      <c r="N274" s="19">
        <v>5.339714281818182E7</v>
      </c>
      <c r="O274" s="19">
        <f t="shared" ref="O274:O275" si="774">+D274-J274</f>
        <v>21100673.62</v>
      </c>
      <c r="P274" s="19">
        <f t="shared" ref="P274:P275" si="775">+ROUND(O274,0)</f>
        <v>21100674</v>
      </c>
      <c r="Q274" s="19">
        <f t="shared" ref="Q274:Q275" si="776">+K274+P274</f>
        <v>22582990.8</v>
      </c>
      <c r="R274" s="19">
        <f t="shared" ref="R274:R275" si="777">+IF(D274-K274-P274&gt;1,D274-K274-P274,0)</f>
        <v>0</v>
      </c>
      <c r="S274" s="19">
        <f t="shared" ref="S274:S275" si="778">+P274</f>
        <v>21100674</v>
      </c>
      <c r="T274" s="20"/>
      <c r="U274" s="20"/>
      <c r="V274" s="20"/>
      <c r="W274" s="20"/>
      <c r="X274" s="20"/>
      <c r="Y274" s="20"/>
      <c r="Z274" s="20"/>
    </row>
    <row r="275" ht="30.0" customHeight="1" outlineLevel="2">
      <c r="A275" s="27" t="s">
        <v>198</v>
      </c>
      <c r="B275" s="15" t="s">
        <v>37</v>
      </c>
      <c r="C275" s="15" t="s">
        <v>38</v>
      </c>
      <c r="D275" s="16">
        <v>3.45652882E7</v>
      </c>
      <c r="E275" s="17">
        <v>3296700.59</v>
      </c>
      <c r="F275" s="18">
        <v>0.604835155228384</v>
      </c>
      <c r="G275" s="17">
        <v>0.0</v>
      </c>
      <c r="H275" s="17">
        <v>0.0</v>
      </c>
      <c r="I275" s="19">
        <v>3751136.272727273</v>
      </c>
      <c r="J275" s="19">
        <f t="shared" si="771"/>
        <v>2268819.09</v>
      </c>
      <c r="K275" s="19">
        <f t="shared" si="772"/>
        <v>2268819.2</v>
      </c>
      <c r="L275" s="17">
        <v>0.0</v>
      </c>
      <c r="M275" s="19" t="str">
        <f t="shared" si="773"/>
        <v>#REF!</v>
      </c>
      <c r="N275" s="19">
        <v>5.339714281818182E7</v>
      </c>
      <c r="O275" s="19">
        <f t="shared" si="774"/>
        <v>32296469.11</v>
      </c>
      <c r="P275" s="19">
        <f t="shared" si="775"/>
        <v>32296469</v>
      </c>
      <c r="Q275" s="19">
        <f t="shared" si="776"/>
        <v>34565288.2</v>
      </c>
      <c r="R275" s="19">
        <f t="shared" si="777"/>
        <v>0</v>
      </c>
      <c r="S275" s="19">
        <f t="shared" si="778"/>
        <v>32296469</v>
      </c>
      <c r="T275" s="20"/>
      <c r="U275" s="20"/>
      <c r="V275" s="20"/>
      <c r="W275" s="20"/>
      <c r="X275" s="20"/>
      <c r="Y275" s="20"/>
      <c r="Z275" s="20"/>
    </row>
    <row r="276" ht="15.75" customHeight="1" outlineLevel="1">
      <c r="A276" s="21" t="s">
        <v>199</v>
      </c>
      <c r="B276" s="22"/>
      <c r="C276" s="22"/>
      <c r="D276" s="23">
        <f t="shared" ref="D276:E276" si="779">SUBTOTAL(9,D274:D275)</f>
        <v>57148279</v>
      </c>
      <c r="E276" s="24">
        <f t="shared" si="779"/>
        <v>5450577</v>
      </c>
      <c r="F276" s="25">
        <v>1.0</v>
      </c>
      <c r="G276" s="24" t="str">
        <f t="shared" ref="G276:H276" si="780">SUBTOTAL(9,G274:G275)</f>
        <v>#REF!</v>
      </c>
      <c r="H276" s="24" t="str">
        <f t="shared" si="780"/>
        <v>#REF!</v>
      </c>
      <c r="I276" s="26"/>
      <c r="J276" s="26">
        <f t="shared" ref="J276:L276" si="781">SUBTOTAL(9,J274:J275)</f>
        <v>3751136.273</v>
      </c>
      <c r="K276" s="26">
        <f t="shared" si="781"/>
        <v>3751136</v>
      </c>
      <c r="L276" s="24" t="str">
        <f t="shared" si="781"/>
        <v>#REF!</v>
      </c>
      <c r="M276" s="26"/>
      <c r="N276" s="26"/>
      <c r="O276" s="26">
        <f t="shared" ref="O276:S276" si="782">SUBTOTAL(9,O274:O275)</f>
        <v>53397142.73</v>
      </c>
      <c r="P276" s="26">
        <f t="shared" si="782"/>
        <v>53397143</v>
      </c>
      <c r="Q276" s="26">
        <f t="shared" si="782"/>
        <v>57148279</v>
      </c>
      <c r="R276" s="26">
        <f t="shared" si="782"/>
        <v>0</v>
      </c>
      <c r="S276" s="26">
        <f t="shared" si="782"/>
        <v>53397143</v>
      </c>
      <c r="T276" s="25"/>
      <c r="U276" s="25"/>
      <c r="V276" s="25"/>
      <c r="W276" s="25"/>
      <c r="X276" s="25"/>
      <c r="Y276" s="25"/>
      <c r="Z276" s="25"/>
    </row>
    <row r="277" ht="30.0" customHeight="1" outlineLevel="2">
      <c r="A277" s="27" t="s">
        <v>200</v>
      </c>
      <c r="B277" s="15" t="s">
        <v>27</v>
      </c>
      <c r="C277" s="15" t="s">
        <v>28</v>
      </c>
      <c r="D277" s="16">
        <v>1484289.0</v>
      </c>
      <c r="E277" s="17">
        <v>443828.0</v>
      </c>
      <c r="F277" s="18">
        <v>1.0</v>
      </c>
      <c r="G277" s="17" t="str">
        <f>VLOOKUP(A277,'[1]Hoja1'!$B$1:$F$126,3,0)</f>
        <v>#REF!</v>
      </c>
      <c r="H277" s="19" t="str">
        <f>VLOOKUP(A277,'[1]Hoja1'!$B$1:$F$126,2,0)</f>
        <v>#REF!</v>
      </c>
      <c r="I277" s="19">
        <v>0.0</v>
      </c>
      <c r="J277" s="19">
        <f>+F277*I277</f>
        <v>0</v>
      </c>
      <c r="K277" s="19">
        <f>+D277-P277</f>
        <v>0</v>
      </c>
      <c r="L277" s="17" t="str">
        <f>VLOOKUP(A277,'[1]Hoja1'!$B$1:$F$126,5,0)</f>
        <v>#REF!</v>
      </c>
      <c r="M277" s="19" t="str">
        <f>VLOOKUP(A277,'[1]Hoja1'!$B$1:$F$126,4,0)</f>
        <v>#REF!</v>
      </c>
      <c r="N277" s="19">
        <v>1484289.0</v>
      </c>
      <c r="O277" s="19">
        <f>+D277-J277</f>
        <v>1484289</v>
      </c>
      <c r="P277" s="19">
        <f>+ROUND(O277,0)</f>
        <v>1484289</v>
      </c>
      <c r="Q277" s="19">
        <f>+K277+P277</f>
        <v>1484289</v>
      </c>
      <c r="R277" s="19">
        <f>+IF(D277-K277-P277&gt;1,D277-K277-P277,0)</f>
        <v>0</v>
      </c>
      <c r="S277" s="19">
        <f>+P277</f>
        <v>1484289</v>
      </c>
      <c r="T277" s="20"/>
      <c r="U277" s="20"/>
      <c r="V277" s="20"/>
      <c r="W277" s="20"/>
      <c r="X277" s="20"/>
      <c r="Y277" s="20"/>
      <c r="Z277" s="20"/>
    </row>
    <row r="278" ht="15.75" customHeight="1" outlineLevel="1">
      <c r="A278" s="21" t="s">
        <v>201</v>
      </c>
      <c r="B278" s="22"/>
      <c r="C278" s="22"/>
      <c r="D278" s="23">
        <f t="shared" ref="D278:E278" si="783">SUBTOTAL(9,D277)</f>
        <v>1484289</v>
      </c>
      <c r="E278" s="24">
        <f t="shared" si="783"/>
        <v>443828</v>
      </c>
      <c r="F278" s="25">
        <v>1.0</v>
      </c>
      <c r="G278" s="24" t="str">
        <f t="shared" ref="G278:H278" si="784">SUBTOTAL(9,G277)</f>
        <v>#REF!</v>
      </c>
      <c r="H278" s="26" t="str">
        <f t="shared" si="784"/>
        <v>#REF!</v>
      </c>
      <c r="I278" s="26"/>
      <c r="J278" s="26">
        <f t="shared" ref="J278:L278" si="785">SUBTOTAL(9,J277)</f>
        <v>0</v>
      </c>
      <c r="K278" s="26">
        <f t="shared" si="785"/>
        <v>0</v>
      </c>
      <c r="L278" s="24" t="str">
        <f t="shared" si="785"/>
        <v>#REF!</v>
      </c>
      <c r="M278" s="26"/>
      <c r="N278" s="26"/>
      <c r="O278" s="26">
        <f t="shared" ref="O278:S278" si="786">SUBTOTAL(9,O277)</f>
        <v>1484289</v>
      </c>
      <c r="P278" s="26">
        <f t="shared" si="786"/>
        <v>1484289</v>
      </c>
      <c r="Q278" s="26">
        <f t="shared" si="786"/>
        <v>1484289</v>
      </c>
      <c r="R278" s="26">
        <f t="shared" si="786"/>
        <v>0</v>
      </c>
      <c r="S278" s="26">
        <f t="shared" si="786"/>
        <v>1484289</v>
      </c>
      <c r="T278" s="25"/>
      <c r="U278" s="25"/>
      <c r="V278" s="25"/>
      <c r="W278" s="25"/>
      <c r="X278" s="25"/>
      <c r="Y278" s="25"/>
      <c r="Z278" s="25"/>
    </row>
    <row r="279" ht="30.0" customHeight="1" outlineLevel="2">
      <c r="A279" s="27" t="s">
        <v>202</v>
      </c>
      <c r="B279" s="15" t="s">
        <v>27</v>
      </c>
      <c r="C279" s="15" t="s">
        <v>28</v>
      </c>
      <c r="D279" s="16">
        <v>2.985459924E7</v>
      </c>
      <c r="E279" s="17">
        <v>8115320.43</v>
      </c>
      <c r="F279" s="18">
        <v>0.5917684242203453</v>
      </c>
      <c r="G279" s="17">
        <v>0.0</v>
      </c>
      <c r="H279" s="19" t="str">
        <f>VLOOKUP(A279,'[1]Hoja1'!$B$1:$F$126,2,0)</f>
        <v>#REF!</v>
      </c>
      <c r="I279" s="19">
        <v>0.0</v>
      </c>
      <c r="J279" s="19">
        <f t="shared" ref="J279:J281" si="787">+F279*I279</f>
        <v>0</v>
      </c>
      <c r="K279" s="19">
        <v>0.0</v>
      </c>
      <c r="L279" s="17" t="str">
        <f>VLOOKUP(A279,'[1]Hoja1'!$B$1:$F$126,5,0)</f>
        <v>#REF!</v>
      </c>
      <c r="M279" s="19" t="str">
        <f t="shared" ref="M279:M281" si="788">VLOOKUP(A279,'[1]Hoja1'!$B$1:$F$126,4,0)</f>
        <v>#REF!</v>
      </c>
      <c r="N279" s="19">
        <v>5.044980136363637E7</v>
      </c>
      <c r="O279" s="19">
        <f>+D279-J279</f>
        <v>29854599.24</v>
      </c>
      <c r="P279" s="19">
        <f t="shared" ref="P279:P281" si="789">+ROUND(O279,0)</f>
        <v>29854599</v>
      </c>
      <c r="Q279" s="19">
        <f t="shared" ref="Q279:Q281" si="790">+K279+P279</f>
        <v>29854599</v>
      </c>
      <c r="R279" s="19">
        <f t="shared" ref="R279:R281" si="791">+IF(D279-K279-P279&gt;1,D279-K279-P279,0)</f>
        <v>0</v>
      </c>
      <c r="S279" s="19">
        <f t="shared" ref="S279:S281" si="792">+P279</f>
        <v>29854599</v>
      </c>
      <c r="T279" s="20"/>
      <c r="U279" s="20"/>
      <c r="V279" s="20"/>
      <c r="W279" s="20"/>
      <c r="X279" s="20"/>
      <c r="Y279" s="20"/>
      <c r="Z279" s="20"/>
    </row>
    <row r="280" ht="30.0" customHeight="1" outlineLevel="2">
      <c r="A280" s="27" t="s">
        <v>202</v>
      </c>
      <c r="B280" s="15" t="s">
        <v>35</v>
      </c>
      <c r="C280" s="15" t="s">
        <v>36</v>
      </c>
      <c r="D280" s="16">
        <v>102376.24</v>
      </c>
      <c r="E280" s="17">
        <v>27828.75</v>
      </c>
      <c r="F280" s="18">
        <v>0.0020292694514295506</v>
      </c>
      <c r="G280" s="17">
        <v>0.0</v>
      </c>
      <c r="H280" s="17">
        <v>0.0</v>
      </c>
      <c r="I280" s="19">
        <v>0.0</v>
      </c>
      <c r="J280" s="19">
        <f t="shared" si="787"/>
        <v>0</v>
      </c>
      <c r="K280" s="19">
        <v>0.0</v>
      </c>
      <c r="L280" s="17">
        <v>0.0</v>
      </c>
      <c r="M280" s="19" t="str">
        <f t="shared" si="788"/>
        <v>#REF!</v>
      </c>
      <c r="N280" s="19">
        <v>5.044980136363637E7</v>
      </c>
      <c r="O280" s="28">
        <v>0.0</v>
      </c>
      <c r="P280" s="28">
        <f t="shared" si="789"/>
        <v>0</v>
      </c>
      <c r="Q280" s="19">
        <f t="shared" si="790"/>
        <v>0</v>
      </c>
      <c r="R280" s="19">
        <f t="shared" si="791"/>
        <v>102376.24</v>
      </c>
      <c r="S280" s="19">
        <f t="shared" si="792"/>
        <v>0</v>
      </c>
      <c r="T280" s="20"/>
      <c r="U280" s="20"/>
      <c r="V280" s="20"/>
      <c r="W280" s="20"/>
      <c r="X280" s="20"/>
      <c r="Y280" s="20"/>
      <c r="Z280" s="20"/>
    </row>
    <row r="281" ht="30.0" customHeight="1" outlineLevel="2">
      <c r="A281" s="27" t="s">
        <v>202</v>
      </c>
      <c r="B281" s="15" t="s">
        <v>51</v>
      </c>
      <c r="C281" s="15" t="s">
        <v>52</v>
      </c>
      <c r="D281" s="16">
        <v>2.049282552E7</v>
      </c>
      <c r="E281" s="17">
        <v>5570526.82</v>
      </c>
      <c r="F281" s="18">
        <v>0.4062023063282251</v>
      </c>
      <c r="G281" s="17">
        <v>0.0</v>
      </c>
      <c r="H281" s="17">
        <v>0.0</v>
      </c>
      <c r="I281" s="19">
        <v>0.0</v>
      </c>
      <c r="J281" s="19">
        <f t="shared" si="787"/>
        <v>0</v>
      </c>
      <c r="K281" s="19">
        <v>0.0</v>
      </c>
      <c r="L281" s="17">
        <v>0.0</v>
      </c>
      <c r="M281" s="19" t="str">
        <f t="shared" si="788"/>
        <v>#REF!</v>
      </c>
      <c r="N281" s="19">
        <v>5.044980136363637E7</v>
      </c>
      <c r="O281" s="19">
        <f>+D281-J281</f>
        <v>20492825.52</v>
      </c>
      <c r="P281" s="19">
        <f t="shared" si="789"/>
        <v>20492826</v>
      </c>
      <c r="Q281" s="19">
        <f t="shared" si="790"/>
        <v>20492826</v>
      </c>
      <c r="R281" s="19">
        <f t="shared" si="791"/>
        <v>0</v>
      </c>
      <c r="S281" s="19">
        <f t="shared" si="792"/>
        <v>20492826</v>
      </c>
      <c r="T281" s="20"/>
      <c r="U281" s="20"/>
      <c r="V281" s="20"/>
      <c r="W281" s="20"/>
      <c r="X281" s="20"/>
      <c r="Y281" s="20"/>
      <c r="Z281" s="20"/>
    </row>
    <row r="282" ht="15.75" customHeight="1" outlineLevel="1">
      <c r="A282" s="21" t="s">
        <v>203</v>
      </c>
      <c r="B282" s="22"/>
      <c r="C282" s="22"/>
      <c r="D282" s="23">
        <f t="shared" ref="D282:E282" si="793">SUBTOTAL(9,D279:D281)</f>
        <v>50449801</v>
      </c>
      <c r="E282" s="24">
        <f t="shared" si="793"/>
        <v>13713676</v>
      </c>
      <c r="F282" s="25">
        <v>1.0</v>
      </c>
      <c r="G282" s="24">
        <f t="shared" ref="G282:H282" si="794">SUBTOTAL(9,G279:G281)</f>
        <v>0</v>
      </c>
      <c r="H282" s="24" t="str">
        <f t="shared" si="794"/>
        <v>#REF!</v>
      </c>
      <c r="I282" s="26"/>
      <c r="J282" s="26">
        <f t="shared" ref="J282:L282" si="795">SUBTOTAL(9,J279:J281)</f>
        <v>0</v>
      </c>
      <c r="K282" s="26">
        <f t="shared" si="795"/>
        <v>0</v>
      </c>
      <c r="L282" s="24" t="str">
        <f t="shared" si="795"/>
        <v>#REF!</v>
      </c>
      <c r="M282" s="26"/>
      <c r="N282" s="26"/>
      <c r="O282" s="26">
        <f t="shared" ref="O282:S282" si="796">SUBTOTAL(9,O279:O281)</f>
        <v>50347424.76</v>
      </c>
      <c r="P282" s="26">
        <f t="shared" si="796"/>
        <v>50347425</v>
      </c>
      <c r="Q282" s="26">
        <f t="shared" si="796"/>
        <v>50347425</v>
      </c>
      <c r="R282" s="26">
        <f t="shared" si="796"/>
        <v>102376.24</v>
      </c>
      <c r="S282" s="26">
        <f t="shared" si="796"/>
        <v>50347425</v>
      </c>
      <c r="T282" s="25"/>
      <c r="U282" s="25"/>
      <c r="V282" s="25"/>
      <c r="W282" s="25"/>
      <c r="X282" s="25"/>
      <c r="Y282" s="25"/>
      <c r="Z282" s="25"/>
    </row>
    <row r="283" ht="30.0" customHeight="1" outlineLevel="2">
      <c r="A283" s="27" t="s">
        <v>204</v>
      </c>
      <c r="B283" s="15" t="s">
        <v>27</v>
      </c>
      <c r="C283" s="15" t="s">
        <v>28</v>
      </c>
      <c r="D283" s="16">
        <v>919109.73</v>
      </c>
      <c r="E283" s="17">
        <v>495544.79</v>
      </c>
      <c r="F283" s="18">
        <v>0.2928379652389626</v>
      </c>
      <c r="G283" s="17">
        <v>0.0</v>
      </c>
      <c r="H283" s="19" t="str">
        <f>VLOOKUP(A283,'[1]Hoja1'!$B$1:$F$126,2,0)</f>
        <v>#REF!</v>
      </c>
      <c r="I283" s="19">
        <v>0.0</v>
      </c>
      <c r="J283" s="19">
        <f t="shared" ref="J283:J285" si="797">+F283*I283</f>
        <v>0</v>
      </c>
      <c r="K283" s="19">
        <v>0.0</v>
      </c>
      <c r="L283" s="17" t="str">
        <f>VLOOKUP(A283,'[1]Hoja1'!$B$1:$F$126,5,0)</f>
        <v>#REF!</v>
      </c>
      <c r="M283" s="19" t="str">
        <f t="shared" ref="M283:M285" si="798">VLOOKUP(A283,'[1]Hoja1'!$B$1:$F$126,4,0)</f>
        <v>#REF!</v>
      </c>
      <c r="N283" s="19">
        <v>3138629.272727273</v>
      </c>
      <c r="O283" s="19">
        <f t="shared" ref="O283:O285" si="799">+D283-J283</f>
        <v>919109.73</v>
      </c>
      <c r="P283" s="19">
        <f t="shared" ref="P283:P285" si="800">+ROUND(O283,0)</f>
        <v>919110</v>
      </c>
      <c r="Q283" s="19">
        <f t="shared" ref="Q283:Q285" si="801">+K283+P283</f>
        <v>919110</v>
      </c>
      <c r="R283" s="19">
        <f t="shared" ref="R283:R285" si="802">+IF(D283-K283-P283&gt;1,D283-K283-P283,0)</f>
        <v>0</v>
      </c>
      <c r="S283" s="19">
        <f t="shared" ref="S283:S285" si="803">+P283</f>
        <v>919110</v>
      </c>
      <c r="T283" s="20"/>
      <c r="U283" s="20"/>
      <c r="V283" s="20"/>
      <c r="W283" s="20"/>
      <c r="X283" s="20"/>
      <c r="Y283" s="20"/>
      <c r="Z283" s="20"/>
    </row>
    <row r="284" ht="30.0" customHeight="1" outlineLevel="2">
      <c r="A284" s="27" t="s">
        <v>204</v>
      </c>
      <c r="B284" s="15" t="s">
        <v>35</v>
      </c>
      <c r="C284" s="15" t="s">
        <v>36</v>
      </c>
      <c r="D284" s="16">
        <v>654542.76</v>
      </c>
      <c r="E284" s="17">
        <v>352901.56</v>
      </c>
      <c r="F284" s="18">
        <v>0.20854416370969617</v>
      </c>
      <c r="G284" s="17">
        <v>0.0</v>
      </c>
      <c r="H284" s="17">
        <v>0.0</v>
      </c>
      <c r="I284" s="19">
        <v>0.0</v>
      </c>
      <c r="J284" s="19">
        <f t="shared" si="797"/>
        <v>0</v>
      </c>
      <c r="K284" s="19">
        <v>0.0</v>
      </c>
      <c r="L284" s="17">
        <v>0.0</v>
      </c>
      <c r="M284" s="19" t="str">
        <f t="shared" si="798"/>
        <v>#REF!</v>
      </c>
      <c r="N284" s="19">
        <v>3138629.272727273</v>
      </c>
      <c r="O284" s="19">
        <f t="shared" si="799"/>
        <v>654542.76</v>
      </c>
      <c r="P284" s="19">
        <f t="shared" si="800"/>
        <v>654543</v>
      </c>
      <c r="Q284" s="19">
        <f t="shared" si="801"/>
        <v>654543</v>
      </c>
      <c r="R284" s="19">
        <f t="shared" si="802"/>
        <v>0</v>
      </c>
      <c r="S284" s="19">
        <f t="shared" si="803"/>
        <v>654543</v>
      </c>
      <c r="T284" s="20"/>
      <c r="U284" s="20"/>
      <c r="V284" s="20"/>
      <c r="W284" s="20"/>
      <c r="X284" s="20"/>
      <c r="Y284" s="20"/>
      <c r="Z284" s="20"/>
    </row>
    <row r="285" ht="30.0" customHeight="1" outlineLevel="2">
      <c r="A285" s="27" t="s">
        <v>204</v>
      </c>
      <c r="B285" s="15" t="s">
        <v>37</v>
      </c>
      <c r="C285" s="15" t="s">
        <v>38</v>
      </c>
      <c r="D285" s="16">
        <v>1564976.51</v>
      </c>
      <c r="E285" s="17">
        <v>843768.65</v>
      </c>
      <c r="F285" s="18">
        <v>0.4986178710513412</v>
      </c>
      <c r="G285" s="17">
        <v>0.0</v>
      </c>
      <c r="H285" s="17">
        <v>0.0</v>
      </c>
      <c r="I285" s="19">
        <v>0.0</v>
      </c>
      <c r="J285" s="19">
        <f t="shared" si="797"/>
        <v>0</v>
      </c>
      <c r="K285" s="19">
        <v>0.0</v>
      </c>
      <c r="L285" s="17">
        <v>0.0</v>
      </c>
      <c r="M285" s="19" t="str">
        <f t="shared" si="798"/>
        <v>#REF!</v>
      </c>
      <c r="N285" s="19">
        <v>3138629.272727273</v>
      </c>
      <c r="O285" s="19">
        <f t="shared" si="799"/>
        <v>1564976.51</v>
      </c>
      <c r="P285" s="19">
        <f t="shared" si="800"/>
        <v>1564977</v>
      </c>
      <c r="Q285" s="19">
        <f t="shared" si="801"/>
        <v>1564977</v>
      </c>
      <c r="R285" s="19">
        <f t="shared" si="802"/>
        <v>0</v>
      </c>
      <c r="S285" s="19">
        <f t="shared" si="803"/>
        <v>1564977</v>
      </c>
      <c r="T285" s="20"/>
      <c r="U285" s="20"/>
      <c r="V285" s="20"/>
      <c r="W285" s="20"/>
      <c r="X285" s="20"/>
      <c r="Y285" s="20"/>
      <c r="Z285" s="20"/>
    </row>
    <row r="286" ht="15.75" customHeight="1" outlineLevel="1">
      <c r="A286" s="21" t="s">
        <v>205</v>
      </c>
      <c r="B286" s="22"/>
      <c r="C286" s="22"/>
      <c r="D286" s="23">
        <f t="shared" ref="D286:E286" si="804">SUBTOTAL(9,D283:D285)</f>
        <v>3138629</v>
      </c>
      <c r="E286" s="24">
        <f t="shared" si="804"/>
        <v>1692215</v>
      </c>
      <c r="F286" s="25">
        <v>1.0</v>
      </c>
      <c r="G286" s="24">
        <f t="shared" ref="G286:H286" si="805">SUBTOTAL(9,G283:G285)</f>
        <v>0</v>
      </c>
      <c r="H286" s="24" t="str">
        <f t="shared" si="805"/>
        <v>#REF!</v>
      </c>
      <c r="I286" s="26"/>
      <c r="J286" s="26">
        <f t="shared" ref="J286:L286" si="806">SUBTOTAL(9,J283:J285)</f>
        <v>0</v>
      </c>
      <c r="K286" s="26">
        <f t="shared" si="806"/>
        <v>0</v>
      </c>
      <c r="L286" s="24" t="str">
        <f t="shared" si="806"/>
        <v>#REF!</v>
      </c>
      <c r="M286" s="26"/>
      <c r="N286" s="26"/>
      <c r="O286" s="26">
        <f t="shared" ref="O286:S286" si="807">SUBTOTAL(9,O283:O285)</f>
        <v>3138629</v>
      </c>
      <c r="P286" s="26">
        <f t="shared" si="807"/>
        <v>3138630</v>
      </c>
      <c r="Q286" s="26">
        <f t="shared" si="807"/>
        <v>3138630</v>
      </c>
      <c r="R286" s="26">
        <f t="shared" si="807"/>
        <v>0</v>
      </c>
      <c r="S286" s="26">
        <f t="shared" si="807"/>
        <v>3138630</v>
      </c>
      <c r="T286" s="25"/>
      <c r="U286" s="25"/>
      <c r="V286" s="25"/>
      <c r="W286" s="25"/>
      <c r="X286" s="25"/>
      <c r="Y286" s="25"/>
      <c r="Z286" s="25"/>
    </row>
    <row r="287" ht="30.0" customHeight="1" outlineLevel="2">
      <c r="A287" s="27" t="s">
        <v>206</v>
      </c>
      <c r="B287" s="15" t="s">
        <v>27</v>
      </c>
      <c r="C287" s="15" t="s">
        <v>28</v>
      </c>
      <c r="D287" s="16">
        <v>4266240.68</v>
      </c>
      <c r="E287" s="17">
        <v>223299.94</v>
      </c>
      <c r="F287" s="18">
        <v>0.1468467044756667</v>
      </c>
      <c r="G287" s="17" t="str">
        <f>VLOOKUP(A287,'[1]Hoja1'!$B$1:$F$126,3,0)</f>
        <v>#REF!</v>
      </c>
      <c r="H287" s="19" t="str">
        <f>VLOOKUP(A287,'[1]Hoja1'!$B$1:$F$126,2,0)</f>
        <v>#REF!</v>
      </c>
      <c r="I287" s="19">
        <v>935256.4545454546</v>
      </c>
      <c r="J287" s="19">
        <f t="shared" ref="J287:J291" si="808">+F287*I287</f>
        <v>137339.3282</v>
      </c>
      <c r="K287" s="19">
        <f t="shared" ref="K287:K291" si="809">+D287-P287</f>
        <v>137339.68</v>
      </c>
      <c r="L287" s="17" t="str">
        <f>VLOOKUP(A287,'[1]Hoja1'!$B$1:$F$126,5,0)</f>
        <v>#REF!</v>
      </c>
      <c r="M287" s="19" t="str">
        <f t="shared" ref="M287:M291" si="810">VLOOKUP(A287,'[1]Hoja1'!$B$1:$F$126,4,0)</f>
        <v>#REF!</v>
      </c>
      <c r="N287" s="19">
        <v>2.8117085363636363E7</v>
      </c>
      <c r="O287" s="19">
        <f t="shared" ref="O287:O291" si="811">+D287-J287</f>
        <v>4128901.352</v>
      </c>
      <c r="P287" s="19">
        <f t="shared" ref="P287:P291" si="812">+ROUND(O287,0)</f>
        <v>4128901</v>
      </c>
      <c r="Q287" s="19">
        <f t="shared" ref="Q287:Q291" si="813">+K287+P287</f>
        <v>4266240.68</v>
      </c>
      <c r="R287" s="19">
        <f t="shared" ref="R287:R291" si="814">+IF(D287-K287-P287&gt;1,D287-K287-P287,0)</f>
        <v>0</v>
      </c>
      <c r="S287" s="19">
        <f t="shared" ref="S287:S291" si="815">+P287</f>
        <v>4128901</v>
      </c>
      <c r="T287" s="20"/>
      <c r="U287" s="20"/>
      <c r="V287" s="20"/>
      <c r="W287" s="20"/>
      <c r="X287" s="20"/>
      <c r="Y287" s="20"/>
      <c r="Z287" s="20"/>
    </row>
    <row r="288" ht="30.0" customHeight="1" outlineLevel="2">
      <c r="A288" s="27" t="s">
        <v>206</v>
      </c>
      <c r="B288" s="15" t="s">
        <v>35</v>
      </c>
      <c r="C288" s="15" t="s">
        <v>36</v>
      </c>
      <c r="D288" s="16">
        <v>6914534.83</v>
      </c>
      <c r="E288" s="17">
        <v>361914.71</v>
      </c>
      <c r="F288" s="18">
        <v>0.238002665327291</v>
      </c>
      <c r="G288" s="17">
        <v>0.0</v>
      </c>
      <c r="H288" s="17">
        <v>0.0</v>
      </c>
      <c r="I288" s="19">
        <v>935256.4545454546</v>
      </c>
      <c r="J288" s="19">
        <f t="shared" si="808"/>
        <v>222593.5289</v>
      </c>
      <c r="K288" s="19">
        <f t="shared" si="809"/>
        <v>222593.83</v>
      </c>
      <c r="L288" s="17">
        <v>0.0</v>
      </c>
      <c r="M288" s="19" t="str">
        <f t="shared" si="810"/>
        <v>#REF!</v>
      </c>
      <c r="N288" s="19">
        <v>2.8117085363636363E7</v>
      </c>
      <c r="O288" s="19">
        <f t="shared" si="811"/>
        <v>6691941.301</v>
      </c>
      <c r="P288" s="19">
        <f t="shared" si="812"/>
        <v>6691941</v>
      </c>
      <c r="Q288" s="19">
        <f t="shared" si="813"/>
        <v>6914534.83</v>
      </c>
      <c r="R288" s="19">
        <f t="shared" si="814"/>
        <v>0</v>
      </c>
      <c r="S288" s="19">
        <f t="shared" si="815"/>
        <v>6691941</v>
      </c>
      <c r="T288" s="20"/>
      <c r="U288" s="20"/>
      <c r="V288" s="20"/>
      <c r="W288" s="20"/>
      <c r="X288" s="20"/>
      <c r="Y288" s="20"/>
      <c r="Z288" s="20"/>
    </row>
    <row r="289" ht="60.0" customHeight="1" outlineLevel="2">
      <c r="A289" s="27" t="s">
        <v>206</v>
      </c>
      <c r="B289" s="15" t="s">
        <v>49</v>
      </c>
      <c r="C289" s="15" t="s">
        <v>50</v>
      </c>
      <c r="D289" s="16">
        <v>0.0</v>
      </c>
      <c r="E289" s="17">
        <v>0.0</v>
      </c>
      <c r="F289" s="18">
        <v>0.0</v>
      </c>
      <c r="G289" s="17">
        <v>0.0</v>
      </c>
      <c r="H289" s="17">
        <v>0.0</v>
      </c>
      <c r="I289" s="19">
        <v>935256.4545454546</v>
      </c>
      <c r="J289" s="19">
        <f t="shared" si="808"/>
        <v>0</v>
      </c>
      <c r="K289" s="19">
        <f t="shared" si="809"/>
        <v>0</v>
      </c>
      <c r="L289" s="17">
        <v>0.0</v>
      </c>
      <c r="M289" s="19" t="str">
        <f t="shared" si="810"/>
        <v>#REF!</v>
      </c>
      <c r="N289" s="19">
        <v>2.8117085363636363E7</v>
      </c>
      <c r="O289" s="19">
        <f t="shared" si="811"/>
        <v>0</v>
      </c>
      <c r="P289" s="19">
        <f t="shared" si="812"/>
        <v>0</v>
      </c>
      <c r="Q289" s="19">
        <f t="shared" si="813"/>
        <v>0</v>
      </c>
      <c r="R289" s="19">
        <f t="shared" si="814"/>
        <v>0</v>
      </c>
      <c r="S289" s="19">
        <f t="shared" si="815"/>
        <v>0</v>
      </c>
      <c r="T289" s="20"/>
      <c r="U289" s="20"/>
      <c r="V289" s="20"/>
      <c r="W289" s="20"/>
      <c r="X289" s="20"/>
      <c r="Y289" s="20"/>
      <c r="Z289" s="20"/>
    </row>
    <row r="290" ht="30.0" customHeight="1" outlineLevel="2">
      <c r="A290" s="27" t="s">
        <v>206</v>
      </c>
      <c r="B290" s="15" t="s">
        <v>37</v>
      </c>
      <c r="C290" s="15" t="s">
        <v>38</v>
      </c>
      <c r="D290" s="16">
        <v>1.656052935E7</v>
      </c>
      <c r="E290" s="17">
        <v>866797.16</v>
      </c>
      <c r="F290" s="18">
        <v>0.5700239020317192</v>
      </c>
      <c r="G290" s="17">
        <v>0.0</v>
      </c>
      <c r="H290" s="17">
        <v>0.0</v>
      </c>
      <c r="I290" s="19">
        <v>935256.4545454546</v>
      </c>
      <c r="J290" s="19">
        <f t="shared" si="808"/>
        <v>533118.5336</v>
      </c>
      <c r="K290" s="19">
        <f t="shared" si="809"/>
        <v>533118.35</v>
      </c>
      <c r="L290" s="17">
        <v>0.0</v>
      </c>
      <c r="M290" s="19" t="str">
        <f t="shared" si="810"/>
        <v>#REF!</v>
      </c>
      <c r="N290" s="19">
        <v>2.8117085363636363E7</v>
      </c>
      <c r="O290" s="19">
        <f t="shared" si="811"/>
        <v>16027410.82</v>
      </c>
      <c r="P290" s="19">
        <f t="shared" si="812"/>
        <v>16027411</v>
      </c>
      <c r="Q290" s="19">
        <f t="shared" si="813"/>
        <v>16560529.35</v>
      </c>
      <c r="R290" s="19">
        <f t="shared" si="814"/>
        <v>0</v>
      </c>
      <c r="S290" s="19">
        <f t="shared" si="815"/>
        <v>16027411</v>
      </c>
      <c r="T290" s="20"/>
      <c r="U290" s="20"/>
      <c r="V290" s="20"/>
      <c r="W290" s="20"/>
      <c r="X290" s="20"/>
      <c r="Y290" s="20"/>
      <c r="Z290" s="20"/>
    </row>
    <row r="291" ht="30.0" customHeight="1" outlineLevel="2">
      <c r="A291" s="27" t="s">
        <v>206</v>
      </c>
      <c r="B291" s="15" t="s">
        <v>51</v>
      </c>
      <c r="C291" s="15" t="s">
        <v>52</v>
      </c>
      <c r="D291" s="16">
        <v>1311037.14</v>
      </c>
      <c r="E291" s="17">
        <v>68621.19</v>
      </c>
      <c r="F291" s="18">
        <v>0.04512672816532312</v>
      </c>
      <c r="G291" s="17">
        <v>0.0</v>
      </c>
      <c r="H291" s="17">
        <v>0.0</v>
      </c>
      <c r="I291" s="19">
        <v>935256.4545454546</v>
      </c>
      <c r="J291" s="19">
        <f t="shared" si="808"/>
        <v>42205.06379</v>
      </c>
      <c r="K291" s="19">
        <f t="shared" si="809"/>
        <v>42205.14</v>
      </c>
      <c r="L291" s="17">
        <v>0.0</v>
      </c>
      <c r="M291" s="19" t="str">
        <f t="shared" si="810"/>
        <v>#REF!</v>
      </c>
      <c r="N291" s="19">
        <v>2.8117085363636363E7</v>
      </c>
      <c r="O291" s="19">
        <f t="shared" si="811"/>
        <v>1268832.076</v>
      </c>
      <c r="P291" s="19">
        <f t="shared" si="812"/>
        <v>1268832</v>
      </c>
      <c r="Q291" s="19">
        <f t="shared" si="813"/>
        <v>1311037.14</v>
      </c>
      <c r="R291" s="19">
        <f t="shared" si="814"/>
        <v>0</v>
      </c>
      <c r="S291" s="19">
        <f t="shared" si="815"/>
        <v>1268832</v>
      </c>
      <c r="T291" s="20"/>
      <c r="U291" s="20"/>
      <c r="V291" s="20"/>
      <c r="W291" s="20"/>
      <c r="X291" s="20"/>
      <c r="Y291" s="20"/>
      <c r="Z291" s="20"/>
    </row>
    <row r="292" ht="25.5" customHeight="1" outlineLevel="1">
      <c r="A292" s="21" t="s">
        <v>207</v>
      </c>
      <c r="B292" s="22"/>
      <c r="C292" s="22"/>
      <c r="D292" s="23">
        <f t="shared" ref="D292:E292" si="816">SUBTOTAL(9,D287:D291)</f>
        <v>29052342</v>
      </c>
      <c r="E292" s="24">
        <f t="shared" si="816"/>
        <v>1520633</v>
      </c>
      <c r="F292" s="25">
        <v>1.0</v>
      </c>
      <c r="G292" s="24" t="str">
        <f t="shared" ref="G292:H292" si="817">SUBTOTAL(9,G287:G291)</f>
        <v>#REF!</v>
      </c>
      <c r="H292" s="24" t="str">
        <f t="shared" si="817"/>
        <v>#REF!</v>
      </c>
      <c r="I292" s="26"/>
      <c r="J292" s="26">
        <f t="shared" ref="J292:L292" si="818">SUBTOTAL(9,J287:J291)</f>
        <v>935256.4545</v>
      </c>
      <c r="K292" s="26">
        <f t="shared" si="818"/>
        <v>935257</v>
      </c>
      <c r="L292" s="24" t="str">
        <f t="shared" si="818"/>
        <v>#REF!</v>
      </c>
      <c r="M292" s="26"/>
      <c r="N292" s="26"/>
      <c r="O292" s="26">
        <f t="shared" ref="O292:S292" si="819">SUBTOTAL(9,O287:O291)</f>
        <v>28117085.55</v>
      </c>
      <c r="P292" s="26">
        <f t="shared" si="819"/>
        <v>28117085</v>
      </c>
      <c r="Q292" s="26">
        <f t="shared" si="819"/>
        <v>29052342</v>
      </c>
      <c r="R292" s="26">
        <f t="shared" si="819"/>
        <v>0</v>
      </c>
      <c r="S292" s="26">
        <f t="shared" si="819"/>
        <v>28117085</v>
      </c>
      <c r="T292" s="25"/>
      <c r="U292" s="25"/>
      <c r="V292" s="25"/>
      <c r="W292" s="25"/>
      <c r="X292" s="25"/>
      <c r="Y292" s="25"/>
      <c r="Z292" s="25"/>
    </row>
    <row r="293" ht="30.0" customHeight="1" outlineLevel="2">
      <c r="A293" s="27" t="s">
        <v>208</v>
      </c>
      <c r="B293" s="15" t="s">
        <v>27</v>
      </c>
      <c r="C293" s="15" t="s">
        <v>28</v>
      </c>
      <c r="D293" s="16">
        <v>3.2065112365E8</v>
      </c>
      <c r="E293" s="17">
        <v>2.613529849E7</v>
      </c>
      <c r="F293" s="18">
        <v>0.9930954714847238</v>
      </c>
      <c r="G293" s="17" t="str">
        <f>VLOOKUP(A293,'[1]Hoja1'!$B$1:$F$126,3,0)</f>
        <v>#REF!</v>
      </c>
      <c r="H293" s="19" t="str">
        <f>VLOOKUP(A293,'[1]Hoja1'!$B$1:$F$126,2,0)</f>
        <v>#REF!</v>
      </c>
      <c r="I293" s="19">
        <v>8.274346645454545E7</v>
      </c>
      <c r="J293" s="19">
        <f t="shared" ref="J293:J295" si="820">+F293*I293</f>
        <v>82172161.83</v>
      </c>
      <c r="K293" s="19">
        <f t="shared" ref="K293:K295" si="821">+D293-P293</f>
        <v>82172161.65</v>
      </c>
      <c r="L293" s="17" t="str">
        <f>VLOOKUP(A293,'[1]Hoja1'!$B$1:$F$126,5,0)</f>
        <v>#REF!</v>
      </c>
      <c r="M293" s="19" t="str">
        <f t="shared" ref="M293:M295" si="822">VLOOKUP(A293,'[1]Hoja1'!$B$1:$F$126,4,0)</f>
        <v>#REF!</v>
      </c>
      <c r="N293" s="19">
        <v>2.401369939090909E8</v>
      </c>
      <c r="O293" s="19">
        <f t="shared" ref="O293:O295" si="823">+D293-J293</f>
        <v>238478961.8</v>
      </c>
      <c r="P293" s="19">
        <f t="shared" ref="P293:P295" si="824">+ROUND(O293,0)</f>
        <v>238478962</v>
      </c>
      <c r="Q293" s="19">
        <f t="shared" ref="Q293:Q295" si="825">+K293+P293</f>
        <v>320651123.7</v>
      </c>
      <c r="R293" s="19">
        <f t="shared" ref="R293:R295" si="826">+IF(D293-K293-P293&gt;1,D293-K293-P293,0)</f>
        <v>0</v>
      </c>
      <c r="S293" s="19">
        <f t="shared" ref="S293:S295" si="827">+P293</f>
        <v>238478962</v>
      </c>
      <c r="T293" s="20"/>
      <c r="U293" s="20"/>
      <c r="V293" s="20"/>
      <c r="W293" s="20"/>
      <c r="X293" s="20"/>
      <c r="Y293" s="20"/>
      <c r="Z293" s="20"/>
    </row>
    <row r="294" ht="30.0" customHeight="1" outlineLevel="2">
      <c r="A294" s="27" t="s">
        <v>208</v>
      </c>
      <c r="B294" s="15" t="s">
        <v>35</v>
      </c>
      <c r="C294" s="15" t="s">
        <v>36</v>
      </c>
      <c r="D294" s="16">
        <v>2229337.35</v>
      </c>
      <c r="E294" s="17">
        <v>181706.51</v>
      </c>
      <c r="F294" s="18">
        <v>0.006904528515276123</v>
      </c>
      <c r="G294" s="17">
        <v>0.0</v>
      </c>
      <c r="H294" s="17">
        <v>0.0</v>
      </c>
      <c r="I294" s="19">
        <v>8.274346645454545E7</v>
      </c>
      <c r="J294" s="19">
        <f t="shared" si="820"/>
        <v>571304.6236</v>
      </c>
      <c r="K294" s="19">
        <f t="shared" si="821"/>
        <v>571304.35</v>
      </c>
      <c r="L294" s="17">
        <v>0.0</v>
      </c>
      <c r="M294" s="19" t="str">
        <f t="shared" si="822"/>
        <v>#REF!</v>
      </c>
      <c r="N294" s="19">
        <v>2.401369939090909E8</v>
      </c>
      <c r="O294" s="19">
        <f t="shared" si="823"/>
        <v>1658032.726</v>
      </c>
      <c r="P294" s="19">
        <f t="shared" si="824"/>
        <v>1658033</v>
      </c>
      <c r="Q294" s="19">
        <f t="shared" si="825"/>
        <v>2229337.35</v>
      </c>
      <c r="R294" s="19">
        <f t="shared" si="826"/>
        <v>0</v>
      </c>
      <c r="S294" s="19">
        <f t="shared" si="827"/>
        <v>1658033</v>
      </c>
      <c r="T294" s="20"/>
      <c r="U294" s="20"/>
      <c r="V294" s="20"/>
      <c r="W294" s="20"/>
      <c r="X294" s="20"/>
      <c r="Y294" s="20"/>
      <c r="Z294" s="20"/>
    </row>
    <row r="295" ht="30.0" customHeight="1" outlineLevel="2">
      <c r="A295" s="27" t="s">
        <v>208</v>
      </c>
      <c r="B295" s="15" t="s">
        <v>31</v>
      </c>
      <c r="C295" s="15" t="s">
        <v>32</v>
      </c>
      <c r="D295" s="16">
        <v>0.0</v>
      </c>
      <c r="E295" s="17">
        <v>0.0</v>
      </c>
      <c r="F295" s="18">
        <v>0.0</v>
      </c>
      <c r="G295" s="17">
        <v>0.0</v>
      </c>
      <c r="H295" s="17">
        <v>0.0</v>
      </c>
      <c r="I295" s="19">
        <v>8.274346645454545E7</v>
      </c>
      <c r="J295" s="19">
        <f t="shared" si="820"/>
        <v>0</v>
      </c>
      <c r="K295" s="19">
        <f t="shared" si="821"/>
        <v>0</v>
      </c>
      <c r="L295" s="17">
        <v>0.0</v>
      </c>
      <c r="M295" s="19" t="str">
        <f t="shared" si="822"/>
        <v>#REF!</v>
      </c>
      <c r="N295" s="19">
        <v>2.401369939090909E8</v>
      </c>
      <c r="O295" s="19">
        <f t="shared" si="823"/>
        <v>0</v>
      </c>
      <c r="P295" s="19">
        <f t="shared" si="824"/>
        <v>0</v>
      </c>
      <c r="Q295" s="19">
        <f t="shared" si="825"/>
        <v>0</v>
      </c>
      <c r="R295" s="19">
        <f t="shared" si="826"/>
        <v>0</v>
      </c>
      <c r="S295" s="19">
        <f t="shared" si="827"/>
        <v>0</v>
      </c>
      <c r="T295" s="20"/>
      <c r="U295" s="20"/>
      <c r="V295" s="20"/>
      <c r="W295" s="20"/>
      <c r="X295" s="20"/>
      <c r="Y295" s="20"/>
      <c r="Z295" s="20"/>
    </row>
    <row r="296" ht="25.5" customHeight="1" outlineLevel="1">
      <c r="A296" s="21" t="s">
        <v>209</v>
      </c>
      <c r="B296" s="22"/>
      <c r="C296" s="22"/>
      <c r="D296" s="23">
        <f t="shared" ref="D296:E296" si="828">SUBTOTAL(9,D293:D295)</f>
        <v>322880461</v>
      </c>
      <c r="E296" s="24">
        <f t="shared" si="828"/>
        <v>26317005</v>
      </c>
      <c r="F296" s="25">
        <v>0.9999999999999999</v>
      </c>
      <c r="G296" s="24" t="str">
        <f t="shared" ref="G296:H296" si="829">SUBTOTAL(9,G293:G295)</f>
        <v>#REF!</v>
      </c>
      <c r="H296" s="24" t="str">
        <f t="shared" si="829"/>
        <v>#REF!</v>
      </c>
      <c r="I296" s="26"/>
      <c r="J296" s="26">
        <f t="shared" ref="J296:L296" si="830">SUBTOTAL(9,J293:J295)</f>
        <v>82743466.45</v>
      </c>
      <c r="K296" s="26">
        <f t="shared" si="830"/>
        <v>82743466</v>
      </c>
      <c r="L296" s="24" t="str">
        <f t="shared" si="830"/>
        <v>#REF!</v>
      </c>
      <c r="M296" s="26"/>
      <c r="N296" s="26"/>
      <c r="O296" s="26">
        <f t="shared" ref="O296:S296" si="831">SUBTOTAL(9,O293:O295)</f>
        <v>240136994.5</v>
      </c>
      <c r="P296" s="26">
        <f t="shared" si="831"/>
        <v>240136995</v>
      </c>
      <c r="Q296" s="26">
        <f t="shared" si="831"/>
        <v>322880461</v>
      </c>
      <c r="R296" s="26">
        <f t="shared" si="831"/>
        <v>0</v>
      </c>
      <c r="S296" s="26">
        <f t="shared" si="831"/>
        <v>240136995</v>
      </c>
      <c r="T296" s="25"/>
      <c r="U296" s="25"/>
      <c r="V296" s="25"/>
      <c r="W296" s="25"/>
      <c r="X296" s="25"/>
      <c r="Y296" s="25"/>
      <c r="Z296" s="25"/>
    </row>
    <row r="297" ht="30.0" customHeight="1" outlineLevel="2">
      <c r="A297" s="27" t="s">
        <v>210</v>
      </c>
      <c r="B297" s="15" t="s">
        <v>27</v>
      </c>
      <c r="C297" s="15" t="s">
        <v>28</v>
      </c>
      <c r="D297" s="16">
        <v>4.952150225E7</v>
      </c>
      <c r="E297" s="17">
        <v>3393173.68</v>
      </c>
      <c r="F297" s="18">
        <v>0.7616030049903012</v>
      </c>
      <c r="G297" s="17" t="str">
        <f>VLOOKUP(A297,'[1]Hoja1'!$B$1:$F$126,3,0)</f>
        <v>#REF!</v>
      </c>
      <c r="H297" s="19" t="str">
        <f>VLOOKUP(A297,'[1]Hoja1'!$B$1:$F$126,2,0)</f>
        <v>#REF!</v>
      </c>
      <c r="I297" s="19">
        <v>0.0</v>
      </c>
      <c r="J297" s="19">
        <f t="shared" ref="J297:J298" si="832">+F297*I297</f>
        <v>0</v>
      </c>
      <c r="K297" s="19">
        <v>0.0</v>
      </c>
      <c r="L297" s="17" t="str">
        <f>VLOOKUP(A297,'[1]Hoja1'!$B$1:$F$126,5,0)</f>
        <v>#REF!</v>
      </c>
      <c r="M297" s="19" t="str">
        <f t="shared" ref="M297:M298" si="833">VLOOKUP(A297,'[1]Hoja1'!$B$1:$F$126,4,0)</f>
        <v>#REF!</v>
      </c>
      <c r="N297" s="19">
        <v>6.717538845454545E7</v>
      </c>
      <c r="O297" s="19">
        <f t="shared" ref="O297:O298" si="834">+D297-J297</f>
        <v>49521502.25</v>
      </c>
      <c r="P297" s="19">
        <f t="shared" ref="P297:P298" si="835">+ROUND(O297,0)</f>
        <v>49521502</v>
      </c>
      <c r="Q297" s="19">
        <f t="shared" ref="Q297:Q298" si="836">+K297+P297</f>
        <v>49521502</v>
      </c>
      <c r="R297" s="19">
        <f t="shared" ref="R297:R298" si="837">+IF(D297-K297-P297&gt;1,D297-K297-P297,0)</f>
        <v>0</v>
      </c>
      <c r="S297" s="19">
        <f t="shared" ref="S297:S298" si="838">+P297</f>
        <v>49521502</v>
      </c>
      <c r="T297" s="20"/>
      <c r="U297" s="20"/>
      <c r="V297" s="20"/>
      <c r="W297" s="20"/>
      <c r="X297" s="20"/>
      <c r="Y297" s="20"/>
      <c r="Z297" s="20"/>
    </row>
    <row r="298" ht="30.0" customHeight="1" outlineLevel="2">
      <c r="A298" s="27" t="s">
        <v>210</v>
      </c>
      <c r="B298" s="15" t="s">
        <v>51</v>
      </c>
      <c r="C298" s="15" t="s">
        <v>52</v>
      </c>
      <c r="D298" s="16">
        <v>1.550122209E7</v>
      </c>
      <c r="E298" s="17">
        <v>1062131.32</v>
      </c>
      <c r="F298" s="18">
        <v>0.23839699500969877</v>
      </c>
      <c r="G298" s="17">
        <v>0.0</v>
      </c>
      <c r="H298" s="17">
        <v>0.0</v>
      </c>
      <c r="I298" s="19">
        <v>0.0</v>
      </c>
      <c r="J298" s="19">
        <f t="shared" si="832"/>
        <v>0</v>
      </c>
      <c r="K298" s="19">
        <v>0.0</v>
      </c>
      <c r="L298" s="17">
        <v>0.0</v>
      </c>
      <c r="M298" s="19" t="str">
        <f t="shared" si="833"/>
        <v>#REF!</v>
      </c>
      <c r="N298" s="19">
        <v>6.717538845454545E7</v>
      </c>
      <c r="O298" s="19">
        <f t="shared" si="834"/>
        <v>15501222.09</v>
      </c>
      <c r="P298" s="19">
        <f t="shared" si="835"/>
        <v>15501222</v>
      </c>
      <c r="Q298" s="19">
        <f t="shared" si="836"/>
        <v>15501222</v>
      </c>
      <c r="R298" s="19">
        <f t="shared" si="837"/>
        <v>0</v>
      </c>
      <c r="S298" s="19">
        <f t="shared" si="838"/>
        <v>15501222</v>
      </c>
      <c r="T298" s="20"/>
      <c r="U298" s="20"/>
      <c r="V298" s="20"/>
      <c r="W298" s="20"/>
      <c r="X298" s="20"/>
      <c r="Y298" s="20"/>
      <c r="Z298" s="20"/>
    </row>
    <row r="299" ht="25.5" customHeight="1" outlineLevel="1">
      <c r="A299" s="21" t="s">
        <v>211</v>
      </c>
      <c r="B299" s="22"/>
      <c r="C299" s="22"/>
      <c r="D299" s="23">
        <f t="shared" ref="D299:E299" si="839">SUBTOTAL(9,D297:D298)</f>
        <v>65022724.34</v>
      </c>
      <c r="E299" s="24">
        <f t="shared" si="839"/>
        <v>4455305</v>
      </c>
      <c r="F299" s="25">
        <v>1.0</v>
      </c>
      <c r="G299" s="24" t="str">
        <f t="shared" ref="G299:H299" si="840">SUBTOTAL(9,G297:G298)</f>
        <v>#REF!</v>
      </c>
      <c r="H299" s="24" t="str">
        <f t="shared" si="840"/>
        <v>#REF!</v>
      </c>
      <c r="I299" s="26"/>
      <c r="J299" s="26">
        <f t="shared" ref="J299:L299" si="841">SUBTOTAL(9,J297:J298)</f>
        <v>0</v>
      </c>
      <c r="K299" s="26">
        <f t="shared" si="841"/>
        <v>0</v>
      </c>
      <c r="L299" s="24" t="str">
        <f t="shared" si="841"/>
        <v>#REF!</v>
      </c>
      <c r="M299" s="26"/>
      <c r="N299" s="26"/>
      <c r="O299" s="26">
        <f t="shared" ref="O299:S299" si="842">SUBTOTAL(9,O297:O298)</f>
        <v>65022724.34</v>
      </c>
      <c r="P299" s="26">
        <f t="shared" si="842"/>
        <v>65022724</v>
      </c>
      <c r="Q299" s="26">
        <f t="shared" si="842"/>
        <v>65022724</v>
      </c>
      <c r="R299" s="26">
        <f t="shared" si="842"/>
        <v>0</v>
      </c>
      <c r="S299" s="26">
        <f t="shared" si="842"/>
        <v>65022724</v>
      </c>
      <c r="T299" s="25"/>
      <c r="U299" s="25"/>
      <c r="V299" s="25"/>
      <c r="W299" s="25"/>
      <c r="X299" s="25"/>
      <c r="Y299" s="25"/>
      <c r="Z299" s="25"/>
    </row>
    <row r="300" ht="30.0" customHeight="1" outlineLevel="2">
      <c r="A300" s="27" t="s">
        <v>212</v>
      </c>
      <c r="B300" s="15" t="s">
        <v>27</v>
      </c>
      <c r="C300" s="15" t="s">
        <v>28</v>
      </c>
      <c r="D300" s="16">
        <v>6.282897274E7</v>
      </c>
      <c r="E300" s="17">
        <v>1837324.54</v>
      </c>
      <c r="F300" s="18">
        <v>0.7744826433604927</v>
      </c>
      <c r="G300" s="17">
        <v>0.0</v>
      </c>
      <c r="H300" s="19" t="str">
        <f>VLOOKUP(A300,'[1]Hoja1'!$B$1:$F$126,2,0)</f>
        <v>#REF!</v>
      </c>
      <c r="I300" s="19">
        <v>0.0</v>
      </c>
      <c r="J300" s="19">
        <f t="shared" ref="J300:J301" si="843">+F300*I300</f>
        <v>0</v>
      </c>
      <c r="K300" s="19">
        <v>0.0</v>
      </c>
      <c r="L300" s="17" t="str">
        <f>VLOOKUP(A300,'[1]Hoja1'!$B$1:$F$126,5,0)</f>
        <v>#REF!</v>
      </c>
      <c r="M300" s="19" t="str">
        <f t="shared" ref="M300:M301" si="844">VLOOKUP(A300,'[1]Hoja1'!$B$1:$F$126,4,0)</f>
        <v>#REF!</v>
      </c>
      <c r="N300" s="19">
        <v>8.236522363636364E7</v>
      </c>
      <c r="O300" s="19">
        <f t="shared" ref="O300:O301" si="845">+D300-J300</f>
        <v>62828972.74</v>
      </c>
      <c r="P300" s="19">
        <f t="shared" ref="P300:P301" si="846">+ROUND(O300,0)</f>
        <v>62828973</v>
      </c>
      <c r="Q300" s="19">
        <f t="shared" ref="Q300:Q301" si="847">+K300+P300</f>
        <v>62828973</v>
      </c>
      <c r="R300" s="19">
        <f t="shared" ref="R300:R301" si="848">+IF(D300-K300-P300&gt;1,D300-K300-P300,0)</f>
        <v>0</v>
      </c>
      <c r="S300" s="19">
        <f t="shared" ref="S300:S301" si="849">+P300</f>
        <v>62828973</v>
      </c>
      <c r="T300" s="20"/>
      <c r="U300" s="20"/>
      <c r="V300" s="20"/>
      <c r="W300" s="20"/>
      <c r="X300" s="20"/>
      <c r="Y300" s="20"/>
      <c r="Z300" s="20"/>
    </row>
    <row r="301" ht="30.0" customHeight="1" outlineLevel="2">
      <c r="A301" s="27" t="s">
        <v>212</v>
      </c>
      <c r="B301" s="15" t="s">
        <v>51</v>
      </c>
      <c r="C301" s="15" t="s">
        <v>52</v>
      </c>
      <c r="D301" s="16">
        <v>1.829482426E7</v>
      </c>
      <c r="E301" s="17">
        <v>535000.46</v>
      </c>
      <c r="F301" s="18">
        <v>0.22551735663950742</v>
      </c>
      <c r="G301" s="17">
        <v>0.0</v>
      </c>
      <c r="H301" s="17">
        <v>0.0</v>
      </c>
      <c r="I301" s="19">
        <v>0.0</v>
      </c>
      <c r="J301" s="19">
        <f t="shared" si="843"/>
        <v>0</v>
      </c>
      <c r="K301" s="19">
        <v>0.0</v>
      </c>
      <c r="L301" s="17">
        <v>0.0</v>
      </c>
      <c r="M301" s="19" t="str">
        <f t="shared" si="844"/>
        <v>#REF!</v>
      </c>
      <c r="N301" s="19">
        <v>8.236522363636364E7</v>
      </c>
      <c r="O301" s="19">
        <f t="shared" si="845"/>
        <v>18294824.26</v>
      </c>
      <c r="P301" s="19">
        <f t="shared" si="846"/>
        <v>18294824</v>
      </c>
      <c r="Q301" s="19">
        <f t="shared" si="847"/>
        <v>18294824</v>
      </c>
      <c r="R301" s="19">
        <f t="shared" si="848"/>
        <v>0</v>
      </c>
      <c r="S301" s="19">
        <f t="shared" si="849"/>
        <v>18294824</v>
      </c>
      <c r="T301" s="20"/>
      <c r="U301" s="20"/>
      <c r="V301" s="20"/>
      <c r="W301" s="20"/>
      <c r="X301" s="20"/>
      <c r="Y301" s="20"/>
      <c r="Z301" s="20"/>
    </row>
    <row r="302" ht="25.5" customHeight="1" outlineLevel="1">
      <c r="A302" s="21" t="s">
        <v>213</v>
      </c>
      <c r="B302" s="22"/>
      <c r="C302" s="22"/>
      <c r="D302" s="23">
        <f t="shared" ref="D302:E302" si="850">SUBTOTAL(9,D300:D301)</f>
        <v>81123797</v>
      </c>
      <c r="E302" s="24">
        <f t="shared" si="850"/>
        <v>2372325</v>
      </c>
      <c r="F302" s="25">
        <v>1.0</v>
      </c>
      <c r="G302" s="24">
        <f t="shared" ref="G302:H302" si="851">SUBTOTAL(9,G300:G301)</f>
        <v>0</v>
      </c>
      <c r="H302" s="24" t="str">
        <f t="shared" si="851"/>
        <v>#REF!</v>
      </c>
      <c r="I302" s="26"/>
      <c r="J302" s="26">
        <f t="shared" ref="J302:L302" si="852">SUBTOTAL(9,J300:J301)</f>
        <v>0</v>
      </c>
      <c r="K302" s="26">
        <f t="shared" si="852"/>
        <v>0</v>
      </c>
      <c r="L302" s="24" t="str">
        <f t="shared" si="852"/>
        <v>#REF!</v>
      </c>
      <c r="M302" s="26"/>
      <c r="N302" s="26"/>
      <c r="O302" s="26">
        <f t="shared" ref="O302:S302" si="853">SUBTOTAL(9,O300:O301)</f>
        <v>81123797</v>
      </c>
      <c r="P302" s="26">
        <f t="shared" si="853"/>
        <v>81123797</v>
      </c>
      <c r="Q302" s="26">
        <f t="shared" si="853"/>
        <v>81123797</v>
      </c>
      <c r="R302" s="26">
        <f t="shared" si="853"/>
        <v>0</v>
      </c>
      <c r="S302" s="26">
        <f t="shared" si="853"/>
        <v>81123797</v>
      </c>
      <c r="T302" s="25"/>
      <c r="U302" s="25"/>
      <c r="V302" s="25"/>
      <c r="W302" s="25"/>
      <c r="X302" s="25"/>
      <c r="Y302" s="25"/>
      <c r="Z302" s="25"/>
    </row>
    <row r="303" ht="30.0" customHeight="1" outlineLevel="2">
      <c r="A303" s="27" t="s">
        <v>214</v>
      </c>
      <c r="B303" s="15" t="s">
        <v>27</v>
      </c>
      <c r="C303" s="15" t="s">
        <v>28</v>
      </c>
      <c r="D303" s="16">
        <v>2.167845793E7</v>
      </c>
      <c r="E303" s="17">
        <v>786084.01</v>
      </c>
      <c r="F303" s="18">
        <v>0.16472569018021133</v>
      </c>
      <c r="G303" s="17" t="str">
        <f>VLOOKUP(A303,'[1]Hoja1'!$B$1:$F$126,3,0)</f>
        <v>#REF!</v>
      </c>
      <c r="H303" s="19" t="str">
        <f>VLOOKUP(A303,'[1]Hoja1'!$B$1:$F$126,2,0)</f>
        <v>#REF!</v>
      </c>
      <c r="I303" s="19">
        <v>1.0873197727272727E7</v>
      </c>
      <c r="J303" s="19">
        <f t="shared" ref="J303:J305" si="854">+F303*I303</f>
        <v>1791095</v>
      </c>
      <c r="K303" s="19">
        <f t="shared" ref="K303:K305" si="855">+D303-P303</f>
        <v>1791094.93</v>
      </c>
      <c r="L303" s="17" t="str">
        <f>VLOOKUP(A303,'[1]Hoja1'!$B$1:$F$126,5,0)</f>
        <v>#REF!</v>
      </c>
      <c r="M303" s="19" t="str">
        <f t="shared" ref="M303:M305" si="856">VLOOKUP(A303,'[1]Hoja1'!$B$1:$F$126,4,0)</f>
        <v>#REF!</v>
      </c>
      <c r="N303" s="19">
        <v>1.207301839090909E8</v>
      </c>
      <c r="O303" s="19">
        <f t="shared" ref="O303:O305" si="857">+D303-J303</f>
        <v>19887362.93</v>
      </c>
      <c r="P303" s="19">
        <f t="shared" ref="P303:P305" si="858">+ROUND(O303,0)</f>
        <v>19887363</v>
      </c>
      <c r="Q303" s="19">
        <f t="shared" ref="Q303:Q305" si="859">+K303+P303</f>
        <v>21678457.93</v>
      </c>
      <c r="R303" s="19">
        <f t="shared" ref="R303:R305" si="860">+IF(D303-K303-P303&gt;1,D303-K303-P303,0)</f>
        <v>0</v>
      </c>
      <c r="S303" s="19">
        <f t="shared" ref="S303:S305" si="861">+P303</f>
        <v>19887363</v>
      </c>
      <c r="T303" s="20"/>
      <c r="U303" s="20"/>
      <c r="V303" s="20"/>
      <c r="W303" s="20"/>
      <c r="X303" s="20"/>
      <c r="Y303" s="20"/>
      <c r="Z303" s="20"/>
    </row>
    <row r="304" ht="30.0" customHeight="1" outlineLevel="2">
      <c r="A304" s="27" t="s">
        <v>214</v>
      </c>
      <c r="B304" s="15" t="s">
        <v>35</v>
      </c>
      <c r="C304" s="15" t="s">
        <v>36</v>
      </c>
      <c r="D304" s="16">
        <v>2.994953918E7</v>
      </c>
      <c r="E304" s="17">
        <v>1086002.23</v>
      </c>
      <c r="F304" s="18">
        <v>0.22757423650404365</v>
      </c>
      <c r="G304" s="17">
        <v>0.0</v>
      </c>
      <c r="H304" s="17">
        <v>0.0</v>
      </c>
      <c r="I304" s="19">
        <v>1.0873197727272727E7</v>
      </c>
      <c r="J304" s="19">
        <f t="shared" si="854"/>
        <v>2474459.671</v>
      </c>
      <c r="K304" s="19">
        <f t="shared" si="855"/>
        <v>2474459.18</v>
      </c>
      <c r="L304" s="17">
        <v>0.0</v>
      </c>
      <c r="M304" s="19" t="str">
        <f t="shared" si="856"/>
        <v>#REF!</v>
      </c>
      <c r="N304" s="19">
        <v>1.207301839090909E8</v>
      </c>
      <c r="O304" s="19">
        <f t="shared" si="857"/>
        <v>27475079.51</v>
      </c>
      <c r="P304" s="19">
        <f t="shared" si="858"/>
        <v>27475080</v>
      </c>
      <c r="Q304" s="19">
        <f t="shared" si="859"/>
        <v>29949539.18</v>
      </c>
      <c r="R304" s="19">
        <f t="shared" si="860"/>
        <v>0</v>
      </c>
      <c r="S304" s="19">
        <f t="shared" si="861"/>
        <v>27475080</v>
      </c>
      <c r="T304" s="20"/>
      <c r="U304" s="20"/>
      <c r="V304" s="20"/>
      <c r="W304" s="20"/>
      <c r="X304" s="20"/>
      <c r="Y304" s="20"/>
      <c r="Z304" s="20"/>
    </row>
    <row r="305" ht="30.0" customHeight="1" outlineLevel="2">
      <c r="A305" s="27" t="s">
        <v>214</v>
      </c>
      <c r="B305" s="15" t="s">
        <v>37</v>
      </c>
      <c r="C305" s="15" t="s">
        <v>38</v>
      </c>
      <c r="D305" s="16">
        <v>7.997538489E7</v>
      </c>
      <c r="E305" s="17">
        <v>2899992.76</v>
      </c>
      <c r="F305" s="18">
        <v>0.607700073315745</v>
      </c>
      <c r="G305" s="17">
        <v>0.0</v>
      </c>
      <c r="H305" s="17">
        <v>0.0</v>
      </c>
      <c r="I305" s="19">
        <v>1.0873197727272727E7</v>
      </c>
      <c r="J305" s="19">
        <f t="shared" si="854"/>
        <v>6607643.056</v>
      </c>
      <c r="K305" s="19">
        <f t="shared" si="855"/>
        <v>6607642.89</v>
      </c>
      <c r="L305" s="17">
        <v>0.0</v>
      </c>
      <c r="M305" s="19" t="str">
        <f t="shared" si="856"/>
        <v>#REF!</v>
      </c>
      <c r="N305" s="19">
        <v>1.207301839090909E8</v>
      </c>
      <c r="O305" s="19">
        <f t="shared" si="857"/>
        <v>73367741.83</v>
      </c>
      <c r="P305" s="19">
        <f t="shared" si="858"/>
        <v>73367742</v>
      </c>
      <c r="Q305" s="19">
        <f t="shared" si="859"/>
        <v>79975384.89</v>
      </c>
      <c r="R305" s="19">
        <f t="shared" si="860"/>
        <v>0</v>
      </c>
      <c r="S305" s="19">
        <f t="shared" si="861"/>
        <v>73367742</v>
      </c>
      <c r="T305" s="20"/>
      <c r="U305" s="20"/>
      <c r="V305" s="20"/>
      <c r="W305" s="20"/>
      <c r="X305" s="20"/>
      <c r="Y305" s="20"/>
      <c r="Z305" s="20"/>
    </row>
    <row r="306" ht="15.75" customHeight="1" outlineLevel="1">
      <c r="A306" s="21" t="s">
        <v>215</v>
      </c>
      <c r="B306" s="22"/>
      <c r="C306" s="22"/>
      <c r="D306" s="23">
        <f t="shared" ref="D306:E306" si="862">SUBTOTAL(9,D303:D305)</f>
        <v>131603382</v>
      </c>
      <c r="E306" s="24">
        <f t="shared" si="862"/>
        <v>4772079</v>
      </c>
      <c r="F306" s="25">
        <v>1.0</v>
      </c>
      <c r="G306" s="24" t="str">
        <f t="shared" ref="G306:H306" si="863">SUBTOTAL(9,G303:G305)</f>
        <v>#REF!</v>
      </c>
      <c r="H306" s="24" t="str">
        <f t="shared" si="863"/>
        <v>#REF!</v>
      </c>
      <c r="I306" s="26"/>
      <c r="J306" s="26">
        <f t="shared" ref="J306:L306" si="864">SUBTOTAL(9,J303:J305)</f>
        <v>10873197.73</v>
      </c>
      <c r="K306" s="26">
        <f t="shared" si="864"/>
        <v>10873197</v>
      </c>
      <c r="L306" s="24" t="str">
        <f t="shared" si="864"/>
        <v>#REF!</v>
      </c>
      <c r="M306" s="26"/>
      <c r="N306" s="26"/>
      <c r="O306" s="26">
        <f t="shared" ref="O306:S306" si="865">SUBTOTAL(9,O303:O305)</f>
        <v>120730184.3</v>
      </c>
      <c r="P306" s="26">
        <f t="shared" si="865"/>
        <v>120730185</v>
      </c>
      <c r="Q306" s="26">
        <f t="shared" si="865"/>
        <v>131603382</v>
      </c>
      <c r="R306" s="26">
        <f t="shared" si="865"/>
        <v>0</v>
      </c>
      <c r="S306" s="26">
        <f t="shared" si="865"/>
        <v>120730185</v>
      </c>
      <c r="T306" s="25"/>
      <c r="U306" s="25"/>
      <c r="V306" s="25"/>
      <c r="W306" s="25"/>
      <c r="X306" s="25"/>
      <c r="Y306" s="25"/>
      <c r="Z306" s="25"/>
    </row>
    <row r="307" ht="30.0" customHeight="1" outlineLevel="2">
      <c r="A307" s="27" t="s">
        <v>216</v>
      </c>
      <c r="B307" s="15" t="s">
        <v>27</v>
      </c>
      <c r="C307" s="15" t="s">
        <v>28</v>
      </c>
      <c r="D307" s="16">
        <v>6047498.41</v>
      </c>
      <c r="E307" s="17">
        <v>1.177550997E7</v>
      </c>
      <c r="F307" s="18">
        <v>0.8862473441882236</v>
      </c>
      <c r="G307" s="17" t="str">
        <f>VLOOKUP(A307,'[1]Hoja1'!$B$1:$F$126,3,0)</f>
        <v>#REF!</v>
      </c>
      <c r="H307" s="19" t="str">
        <f>VLOOKUP(A307,'[1]Hoja1'!$B$1:$F$126,2,0)</f>
        <v>#REF!</v>
      </c>
      <c r="I307" s="19">
        <v>0.0</v>
      </c>
      <c r="J307" s="19">
        <f t="shared" ref="J307:J309" si="866">+F307*I307</f>
        <v>0</v>
      </c>
      <c r="K307" s="19">
        <v>0.0</v>
      </c>
      <c r="L307" s="17" t="str">
        <f>VLOOKUP(A307,'[1]Hoja1'!$B$1:$F$126,5,0)</f>
        <v>#REF!</v>
      </c>
      <c r="M307" s="19" t="str">
        <f t="shared" ref="M307:M309" si="867">VLOOKUP(A307,'[1]Hoja1'!$B$1:$F$126,4,0)</f>
        <v>#REF!</v>
      </c>
      <c r="N307" s="19">
        <v>6823713.636363637</v>
      </c>
      <c r="O307" s="19">
        <f t="shared" ref="O307:O309" si="868">+D307-J307</f>
        <v>6047498.41</v>
      </c>
      <c r="P307" s="19">
        <f t="shared" ref="P307:P309" si="869">+ROUND(O307,0)</f>
        <v>6047498</v>
      </c>
      <c r="Q307" s="19">
        <f t="shared" ref="Q307:Q309" si="870">+K307+P307</f>
        <v>6047498</v>
      </c>
      <c r="R307" s="19">
        <f t="shared" ref="R307:R309" si="871">+IF(D307-K307-P307&gt;1,D307-K307-P307,0)</f>
        <v>0</v>
      </c>
      <c r="S307" s="19">
        <f t="shared" ref="S307:S309" si="872">+P307</f>
        <v>6047498</v>
      </c>
      <c r="T307" s="20"/>
      <c r="U307" s="20"/>
      <c r="V307" s="20"/>
      <c r="W307" s="20"/>
      <c r="X307" s="20"/>
      <c r="Y307" s="20"/>
      <c r="Z307" s="20"/>
    </row>
    <row r="308" ht="60.0" customHeight="1" outlineLevel="2">
      <c r="A308" s="27" t="s">
        <v>216</v>
      </c>
      <c r="B308" s="15" t="s">
        <v>49</v>
      </c>
      <c r="C308" s="15" t="s">
        <v>50</v>
      </c>
      <c r="D308" s="16">
        <v>0.0</v>
      </c>
      <c r="E308" s="17">
        <v>0.0</v>
      </c>
      <c r="F308" s="18">
        <v>0.0</v>
      </c>
      <c r="G308" s="17">
        <v>0.0</v>
      </c>
      <c r="H308" s="17">
        <v>0.0</v>
      </c>
      <c r="I308" s="19">
        <v>0.0</v>
      </c>
      <c r="J308" s="19">
        <f t="shared" si="866"/>
        <v>0</v>
      </c>
      <c r="K308" s="19">
        <v>0.0</v>
      </c>
      <c r="L308" s="17">
        <v>0.0</v>
      </c>
      <c r="M308" s="19" t="str">
        <f t="shared" si="867"/>
        <v>#REF!</v>
      </c>
      <c r="N308" s="19">
        <v>6823713.636363637</v>
      </c>
      <c r="O308" s="19">
        <f t="shared" si="868"/>
        <v>0</v>
      </c>
      <c r="P308" s="19">
        <f t="shared" si="869"/>
        <v>0</v>
      </c>
      <c r="Q308" s="19">
        <f t="shared" si="870"/>
        <v>0</v>
      </c>
      <c r="R308" s="19">
        <f t="shared" si="871"/>
        <v>0</v>
      </c>
      <c r="S308" s="19">
        <f t="shared" si="872"/>
        <v>0</v>
      </c>
      <c r="T308" s="20"/>
      <c r="U308" s="20"/>
      <c r="V308" s="20"/>
      <c r="W308" s="20"/>
      <c r="X308" s="20"/>
      <c r="Y308" s="20"/>
      <c r="Z308" s="20"/>
    </row>
    <row r="309" ht="30.0" customHeight="1" outlineLevel="2">
      <c r="A309" s="27" t="s">
        <v>216</v>
      </c>
      <c r="B309" s="15" t="s">
        <v>51</v>
      </c>
      <c r="C309" s="15" t="s">
        <v>52</v>
      </c>
      <c r="D309" s="16">
        <v>776215.59</v>
      </c>
      <c r="E309" s="17">
        <v>1511424.03</v>
      </c>
      <c r="F309" s="18">
        <v>0.1137526558117764</v>
      </c>
      <c r="G309" s="17">
        <v>0.0</v>
      </c>
      <c r="H309" s="17">
        <v>0.0</v>
      </c>
      <c r="I309" s="19">
        <v>0.0</v>
      </c>
      <c r="J309" s="19">
        <f t="shared" si="866"/>
        <v>0</v>
      </c>
      <c r="K309" s="19">
        <v>0.0</v>
      </c>
      <c r="L309" s="17">
        <v>0.0</v>
      </c>
      <c r="M309" s="19" t="str">
        <f t="shared" si="867"/>
        <v>#REF!</v>
      </c>
      <c r="N309" s="19">
        <v>6823713.636363637</v>
      </c>
      <c r="O309" s="19">
        <f t="shared" si="868"/>
        <v>776215.59</v>
      </c>
      <c r="P309" s="19">
        <f t="shared" si="869"/>
        <v>776216</v>
      </c>
      <c r="Q309" s="19">
        <f t="shared" si="870"/>
        <v>776216</v>
      </c>
      <c r="R309" s="19">
        <f t="shared" si="871"/>
        <v>0</v>
      </c>
      <c r="S309" s="19">
        <f t="shared" si="872"/>
        <v>776216</v>
      </c>
      <c r="T309" s="20"/>
      <c r="U309" s="20"/>
      <c r="V309" s="20"/>
      <c r="W309" s="20"/>
      <c r="X309" s="20"/>
      <c r="Y309" s="20"/>
      <c r="Z309" s="20"/>
    </row>
    <row r="310" ht="15.75" customHeight="1" outlineLevel="1">
      <c r="A310" s="21" t="s">
        <v>217</v>
      </c>
      <c r="B310" s="22"/>
      <c r="C310" s="22"/>
      <c r="D310" s="23">
        <f t="shared" ref="D310:E310" si="873">SUBTOTAL(9,D307:D309)</f>
        <v>6823714</v>
      </c>
      <c r="E310" s="24">
        <f t="shared" si="873"/>
        <v>13286934</v>
      </c>
      <c r="F310" s="25">
        <v>1.0</v>
      </c>
      <c r="G310" s="24" t="str">
        <f t="shared" ref="G310:H310" si="874">SUBTOTAL(9,G307:G309)</f>
        <v>#REF!</v>
      </c>
      <c r="H310" s="24" t="str">
        <f t="shared" si="874"/>
        <v>#REF!</v>
      </c>
      <c r="I310" s="26"/>
      <c r="J310" s="26">
        <f t="shared" ref="J310:L310" si="875">SUBTOTAL(9,J307:J309)</f>
        <v>0</v>
      </c>
      <c r="K310" s="26">
        <f t="shared" si="875"/>
        <v>0</v>
      </c>
      <c r="L310" s="24" t="str">
        <f t="shared" si="875"/>
        <v>#REF!</v>
      </c>
      <c r="M310" s="26"/>
      <c r="N310" s="26"/>
      <c r="O310" s="26">
        <f t="shared" ref="O310:S310" si="876">SUBTOTAL(9,O307:O309)</f>
        <v>6823714</v>
      </c>
      <c r="P310" s="26">
        <f t="shared" si="876"/>
        <v>6823714</v>
      </c>
      <c r="Q310" s="26">
        <f t="shared" si="876"/>
        <v>6823714</v>
      </c>
      <c r="R310" s="26">
        <f t="shared" si="876"/>
        <v>0</v>
      </c>
      <c r="S310" s="26">
        <f t="shared" si="876"/>
        <v>6823714</v>
      </c>
      <c r="T310" s="25"/>
      <c r="U310" s="25"/>
      <c r="V310" s="25"/>
      <c r="W310" s="25"/>
      <c r="X310" s="25"/>
      <c r="Y310" s="25"/>
      <c r="Z310" s="25"/>
    </row>
    <row r="311" ht="30.0" customHeight="1" outlineLevel="2">
      <c r="A311" s="27" t="s">
        <v>218</v>
      </c>
      <c r="B311" s="15" t="s">
        <v>27</v>
      </c>
      <c r="C311" s="15" t="s">
        <v>28</v>
      </c>
      <c r="D311" s="16">
        <v>0.0</v>
      </c>
      <c r="E311" s="17">
        <v>2.303175599E7</v>
      </c>
      <c r="F311" s="20">
        <v>0.0</v>
      </c>
      <c r="G311" s="17">
        <v>0.0</v>
      </c>
      <c r="H311" s="19" t="str">
        <f>VLOOKUP(A311,'[1]Hoja1'!$B$1:$F$126,2,0)</f>
        <v>#REF!</v>
      </c>
      <c r="I311" s="19">
        <v>0.0</v>
      </c>
      <c r="J311" s="19">
        <f t="shared" ref="J311:J312" si="877">+F311*I311</f>
        <v>0</v>
      </c>
      <c r="K311" s="19">
        <f t="shared" ref="K311:K312" si="878">+D311-P311</f>
        <v>0</v>
      </c>
      <c r="L311" s="17" t="str">
        <f>VLOOKUP(A311,'[1]Hoja1'!$B$1:$F$126,5,0)</f>
        <v>#REF!</v>
      </c>
      <c r="M311" s="19" t="str">
        <f t="shared" ref="M311:M312" si="879">VLOOKUP(A311,'[1]Hoja1'!$B$1:$F$126,4,0)</f>
        <v>#REF!</v>
      </c>
      <c r="N311" s="19">
        <v>0.0</v>
      </c>
      <c r="O311" s="19">
        <f t="shared" ref="O311:O312" si="880">+D311-J311</f>
        <v>0</v>
      </c>
      <c r="P311" s="19">
        <f t="shared" ref="P311:P312" si="881">+ROUND(O311,0)</f>
        <v>0</v>
      </c>
      <c r="Q311" s="19">
        <f t="shared" ref="Q311:Q312" si="882">+K311+P311</f>
        <v>0</v>
      </c>
      <c r="R311" s="19">
        <f t="shared" ref="R311:R312" si="883">+IF(D311-K311-P311&gt;1,D311-K311-P311,0)</f>
        <v>0</v>
      </c>
      <c r="S311" s="19">
        <f t="shared" ref="S311:S312" si="884">+P311</f>
        <v>0</v>
      </c>
      <c r="T311" s="20"/>
      <c r="U311" s="20"/>
      <c r="V311" s="20"/>
      <c r="W311" s="20"/>
      <c r="X311" s="20"/>
      <c r="Y311" s="20"/>
      <c r="Z311" s="20"/>
    </row>
    <row r="312" ht="30.0" customHeight="1" outlineLevel="2">
      <c r="A312" s="27" t="s">
        <v>218</v>
      </c>
      <c r="B312" s="15" t="s">
        <v>51</v>
      </c>
      <c r="C312" s="15" t="s">
        <v>52</v>
      </c>
      <c r="D312" s="16">
        <v>0.0</v>
      </c>
      <c r="E312" s="17">
        <v>3098911.01</v>
      </c>
      <c r="F312" s="20">
        <v>0.0</v>
      </c>
      <c r="G312" s="17">
        <v>0.0</v>
      </c>
      <c r="H312" s="17">
        <v>0.0</v>
      </c>
      <c r="I312" s="19">
        <v>0.0</v>
      </c>
      <c r="J312" s="19">
        <f t="shared" si="877"/>
        <v>0</v>
      </c>
      <c r="K312" s="19">
        <f t="shared" si="878"/>
        <v>0</v>
      </c>
      <c r="L312" s="17">
        <v>0.0</v>
      </c>
      <c r="M312" s="19" t="str">
        <f t="shared" si="879"/>
        <v>#REF!</v>
      </c>
      <c r="N312" s="19">
        <v>0.0</v>
      </c>
      <c r="O312" s="19">
        <f t="shared" si="880"/>
        <v>0</v>
      </c>
      <c r="P312" s="19">
        <f t="shared" si="881"/>
        <v>0</v>
      </c>
      <c r="Q312" s="19">
        <f t="shared" si="882"/>
        <v>0</v>
      </c>
      <c r="R312" s="19">
        <f t="shared" si="883"/>
        <v>0</v>
      </c>
      <c r="S312" s="19">
        <f t="shared" si="884"/>
        <v>0</v>
      </c>
      <c r="T312" s="20"/>
      <c r="U312" s="20"/>
      <c r="V312" s="20"/>
      <c r="W312" s="20"/>
      <c r="X312" s="20"/>
      <c r="Y312" s="20"/>
      <c r="Z312" s="20"/>
    </row>
    <row r="313" ht="15.75" customHeight="1" outlineLevel="1">
      <c r="A313" s="21" t="s">
        <v>219</v>
      </c>
      <c r="B313" s="22"/>
      <c r="C313" s="22"/>
      <c r="D313" s="23">
        <f t="shared" ref="D313:E313" si="885">SUBTOTAL(9,D311:D312)</f>
        <v>0</v>
      </c>
      <c r="E313" s="24">
        <f t="shared" si="885"/>
        <v>26130667</v>
      </c>
      <c r="F313" s="25">
        <v>1.0</v>
      </c>
      <c r="G313" s="24">
        <f t="shared" ref="G313:H313" si="886">SUBTOTAL(9,G311:G312)</f>
        <v>0</v>
      </c>
      <c r="H313" s="24" t="str">
        <f t="shared" si="886"/>
        <v>#REF!</v>
      </c>
      <c r="I313" s="26"/>
      <c r="J313" s="26">
        <f t="shared" ref="J313:L313" si="887">SUBTOTAL(9,J311:J312)</f>
        <v>0</v>
      </c>
      <c r="K313" s="26">
        <f t="shared" si="887"/>
        <v>0</v>
      </c>
      <c r="L313" s="24" t="str">
        <f t="shared" si="887"/>
        <v>#REF!</v>
      </c>
      <c r="M313" s="26"/>
      <c r="N313" s="26"/>
      <c r="O313" s="26">
        <f t="shared" ref="O313:S313" si="888">SUBTOTAL(9,O311:O312)</f>
        <v>0</v>
      </c>
      <c r="P313" s="26">
        <f t="shared" si="888"/>
        <v>0</v>
      </c>
      <c r="Q313" s="26">
        <f t="shared" si="888"/>
        <v>0</v>
      </c>
      <c r="R313" s="26">
        <f t="shared" si="888"/>
        <v>0</v>
      </c>
      <c r="S313" s="26">
        <f t="shared" si="888"/>
        <v>0</v>
      </c>
      <c r="T313" s="25"/>
      <c r="U313" s="25"/>
      <c r="V313" s="25"/>
      <c r="W313" s="25"/>
      <c r="X313" s="25"/>
      <c r="Y313" s="25"/>
      <c r="Z313" s="25"/>
    </row>
    <row r="314" ht="30.0" customHeight="1" outlineLevel="2">
      <c r="A314" s="27" t="s">
        <v>220</v>
      </c>
      <c r="B314" s="15" t="s">
        <v>27</v>
      </c>
      <c r="C314" s="15" t="s">
        <v>28</v>
      </c>
      <c r="D314" s="16">
        <v>2.569163665E7</v>
      </c>
      <c r="E314" s="17">
        <v>1425242.65</v>
      </c>
      <c r="F314" s="18">
        <v>0.8701619722460062</v>
      </c>
      <c r="G314" s="17">
        <v>0.0</v>
      </c>
      <c r="H314" s="19" t="str">
        <f>VLOOKUP(A314,'[1]Hoja1'!$B$1:$F$126,2,0)</f>
        <v>#REF!</v>
      </c>
      <c r="I314" s="19">
        <v>0.0</v>
      </c>
      <c r="J314" s="19">
        <f t="shared" ref="J314:J316" si="889">+F314*I314</f>
        <v>0</v>
      </c>
      <c r="K314" s="19">
        <v>0.0</v>
      </c>
      <c r="L314" s="17" t="str">
        <f>VLOOKUP(A314,'[1]Hoja1'!$B$1:$F$126,5,0)</f>
        <v>#REF!</v>
      </c>
      <c r="M314" s="19" t="str">
        <f t="shared" ref="M314:M316" si="890">VLOOKUP(A314,'[1]Hoja1'!$B$1:$F$126,4,0)</f>
        <v>#REF!</v>
      </c>
      <c r="N314" s="19">
        <v>2.9525119818181816E7</v>
      </c>
      <c r="O314" s="19">
        <f t="shared" ref="O314:O315" si="891">+D314-J314</f>
        <v>25691636.65</v>
      </c>
      <c r="P314" s="19">
        <f t="shared" ref="P314:P316" si="892">+ROUND(O314,0)</f>
        <v>25691637</v>
      </c>
      <c r="Q314" s="19">
        <f t="shared" ref="Q314:Q316" si="893">+K314+P314</f>
        <v>25691637</v>
      </c>
      <c r="R314" s="19">
        <f t="shared" ref="R314:R316" si="894">+IF(D314-K314-P314&gt;1,D314-K314-P314,0)</f>
        <v>0</v>
      </c>
      <c r="S314" s="19">
        <f t="shared" ref="S314:S316" si="895">+P314</f>
        <v>25691637</v>
      </c>
      <c r="T314" s="20"/>
      <c r="U314" s="20"/>
      <c r="V314" s="20"/>
      <c r="W314" s="20"/>
      <c r="X314" s="20"/>
      <c r="Y314" s="20"/>
      <c r="Z314" s="20"/>
    </row>
    <row r="315" ht="30.0" customHeight="1" outlineLevel="2">
      <c r="A315" s="27" t="s">
        <v>220</v>
      </c>
      <c r="B315" s="15" t="s">
        <v>35</v>
      </c>
      <c r="C315" s="15" t="s">
        <v>36</v>
      </c>
      <c r="D315" s="16">
        <v>3347467.11</v>
      </c>
      <c r="E315" s="17">
        <v>185700.62</v>
      </c>
      <c r="F315" s="18">
        <v>0.11337691802776755</v>
      </c>
      <c r="G315" s="17">
        <v>0.0</v>
      </c>
      <c r="H315" s="17">
        <v>0.0</v>
      </c>
      <c r="I315" s="19">
        <v>0.0</v>
      </c>
      <c r="J315" s="19">
        <f t="shared" si="889"/>
        <v>0</v>
      </c>
      <c r="K315" s="19">
        <v>0.0</v>
      </c>
      <c r="L315" s="17">
        <v>0.0</v>
      </c>
      <c r="M315" s="19" t="str">
        <f t="shared" si="890"/>
        <v>#REF!</v>
      </c>
      <c r="N315" s="19">
        <v>2.9525119818181816E7</v>
      </c>
      <c r="O315" s="19">
        <f t="shared" si="891"/>
        <v>3347467.11</v>
      </c>
      <c r="P315" s="19">
        <f t="shared" si="892"/>
        <v>3347467</v>
      </c>
      <c r="Q315" s="19">
        <f t="shared" si="893"/>
        <v>3347467</v>
      </c>
      <c r="R315" s="19">
        <f t="shared" si="894"/>
        <v>0</v>
      </c>
      <c r="S315" s="19">
        <f t="shared" si="895"/>
        <v>3347467</v>
      </c>
      <c r="T315" s="20"/>
      <c r="U315" s="20"/>
      <c r="V315" s="20"/>
      <c r="W315" s="20"/>
      <c r="X315" s="20"/>
      <c r="Y315" s="20"/>
      <c r="Z315" s="20"/>
    </row>
    <row r="316" ht="30.0" customHeight="1" outlineLevel="2">
      <c r="A316" s="27" t="s">
        <v>220</v>
      </c>
      <c r="B316" s="15" t="s">
        <v>51</v>
      </c>
      <c r="C316" s="15" t="s">
        <v>52</v>
      </c>
      <c r="D316" s="16">
        <v>486016.24</v>
      </c>
      <c r="E316" s="17">
        <v>26961.73</v>
      </c>
      <c r="F316" s="18">
        <v>0.016461109726226348</v>
      </c>
      <c r="G316" s="17">
        <v>0.0</v>
      </c>
      <c r="H316" s="17">
        <v>0.0</v>
      </c>
      <c r="I316" s="19">
        <v>0.0</v>
      </c>
      <c r="J316" s="19">
        <f t="shared" si="889"/>
        <v>0</v>
      </c>
      <c r="K316" s="19">
        <v>0.0</v>
      </c>
      <c r="L316" s="17">
        <v>0.0</v>
      </c>
      <c r="M316" s="19" t="str">
        <f t="shared" si="890"/>
        <v>#REF!</v>
      </c>
      <c r="N316" s="19">
        <v>2.9525119818181816E7</v>
      </c>
      <c r="O316" s="28">
        <v>0.0</v>
      </c>
      <c r="P316" s="28">
        <f t="shared" si="892"/>
        <v>0</v>
      </c>
      <c r="Q316" s="19">
        <f t="shared" si="893"/>
        <v>0</v>
      </c>
      <c r="R316" s="19">
        <f t="shared" si="894"/>
        <v>486016.24</v>
      </c>
      <c r="S316" s="19">
        <f t="shared" si="895"/>
        <v>0</v>
      </c>
      <c r="T316" s="20"/>
      <c r="U316" s="20"/>
      <c r="V316" s="20"/>
      <c r="W316" s="20"/>
      <c r="X316" s="20"/>
      <c r="Y316" s="20"/>
      <c r="Z316" s="20"/>
    </row>
    <row r="317" ht="25.5" customHeight="1" outlineLevel="1">
      <c r="A317" s="21" t="s">
        <v>221</v>
      </c>
      <c r="B317" s="22"/>
      <c r="C317" s="22"/>
      <c r="D317" s="23">
        <f t="shared" ref="D317:E317" si="896">SUBTOTAL(9,D314:D316)</f>
        <v>29525120</v>
      </c>
      <c r="E317" s="24">
        <f t="shared" si="896"/>
        <v>1637905</v>
      </c>
      <c r="F317" s="25">
        <v>1.0</v>
      </c>
      <c r="G317" s="24">
        <f t="shared" ref="G317:H317" si="897">SUBTOTAL(9,G314:G316)</f>
        <v>0</v>
      </c>
      <c r="H317" s="24" t="str">
        <f t="shared" si="897"/>
        <v>#REF!</v>
      </c>
      <c r="I317" s="26"/>
      <c r="J317" s="26">
        <f t="shared" ref="J317:L317" si="898">SUBTOTAL(9,J314:J316)</f>
        <v>0</v>
      </c>
      <c r="K317" s="26">
        <f t="shared" si="898"/>
        <v>0</v>
      </c>
      <c r="L317" s="24" t="str">
        <f t="shared" si="898"/>
        <v>#REF!</v>
      </c>
      <c r="M317" s="26"/>
      <c r="N317" s="26"/>
      <c r="O317" s="26">
        <f t="shared" ref="O317:S317" si="899">SUBTOTAL(9,O314:O316)</f>
        <v>29039103.76</v>
      </c>
      <c r="P317" s="26">
        <f t="shared" si="899"/>
        <v>29039104</v>
      </c>
      <c r="Q317" s="26">
        <f t="shared" si="899"/>
        <v>29039104</v>
      </c>
      <c r="R317" s="26">
        <f t="shared" si="899"/>
        <v>486016.24</v>
      </c>
      <c r="S317" s="26">
        <f t="shared" si="899"/>
        <v>29039104</v>
      </c>
      <c r="T317" s="25"/>
      <c r="U317" s="25"/>
      <c r="V317" s="25"/>
      <c r="W317" s="25"/>
      <c r="X317" s="25"/>
      <c r="Y317" s="25"/>
      <c r="Z317" s="25"/>
    </row>
    <row r="318" ht="30.0" customHeight="1" outlineLevel="2">
      <c r="A318" s="27" t="s">
        <v>222</v>
      </c>
      <c r="B318" s="15" t="s">
        <v>27</v>
      </c>
      <c r="C318" s="15" t="s">
        <v>28</v>
      </c>
      <c r="D318" s="16">
        <v>0.0</v>
      </c>
      <c r="E318" s="17">
        <v>3.822196082E7</v>
      </c>
      <c r="F318" s="20">
        <v>0.0</v>
      </c>
      <c r="G318" s="17">
        <v>0.0</v>
      </c>
      <c r="H318" s="19" t="str">
        <f>VLOOKUP(A318,'[1]Hoja1'!$B$1:$F$126,2,0)</f>
        <v>#REF!</v>
      </c>
      <c r="I318" s="19">
        <v>0.0</v>
      </c>
      <c r="J318" s="19">
        <f t="shared" ref="J318:J319" si="900">+F318*I318</f>
        <v>0</v>
      </c>
      <c r="K318" s="19">
        <f t="shared" ref="K318:K319" si="901">+D318-P318</f>
        <v>0</v>
      </c>
      <c r="L318" s="17" t="str">
        <f>VLOOKUP(A318,'[1]Hoja1'!$B$1:$F$126,5,0)</f>
        <v>#REF!</v>
      </c>
      <c r="M318" s="19" t="str">
        <f t="shared" ref="M318:M319" si="902">VLOOKUP(A318,'[1]Hoja1'!$B$1:$F$126,4,0)</f>
        <v>#REF!</v>
      </c>
      <c r="N318" s="19">
        <v>0.0</v>
      </c>
      <c r="O318" s="19">
        <f t="shared" ref="O318:O319" si="903">+D318-J318</f>
        <v>0</v>
      </c>
      <c r="P318" s="19">
        <f t="shared" ref="P318:P319" si="904">+ROUND(O318,0)</f>
        <v>0</v>
      </c>
      <c r="Q318" s="19">
        <f t="shared" ref="Q318:Q319" si="905">+K318+P318</f>
        <v>0</v>
      </c>
      <c r="R318" s="19">
        <f t="shared" ref="R318:R319" si="906">+IF(D318-K318-P318&gt;1,D318-K318-P318,0)</f>
        <v>0</v>
      </c>
      <c r="S318" s="19">
        <f t="shared" ref="S318:S319" si="907">+P318</f>
        <v>0</v>
      </c>
      <c r="T318" s="20"/>
      <c r="U318" s="20"/>
      <c r="V318" s="20"/>
      <c r="W318" s="20"/>
      <c r="X318" s="20"/>
      <c r="Y318" s="20"/>
      <c r="Z318" s="20"/>
    </row>
    <row r="319" ht="30.0" customHeight="1" outlineLevel="2">
      <c r="A319" s="27" t="s">
        <v>222</v>
      </c>
      <c r="B319" s="15" t="s">
        <v>35</v>
      </c>
      <c r="C319" s="15" t="s">
        <v>36</v>
      </c>
      <c r="D319" s="16">
        <v>0.0</v>
      </c>
      <c r="E319" s="17">
        <v>434438.18</v>
      </c>
      <c r="F319" s="20">
        <v>0.0</v>
      </c>
      <c r="G319" s="17">
        <v>0.0</v>
      </c>
      <c r="H319" s="17">
        <v>0.0</v>
      </c>
      <c r="I319" s="19">
        <v>0.0</v>
      </c>
      <c r="J319" s="19">
        <f t="shared" si="900"/>
        <v>0</v>
      </c>
      <c r="K319" s="19">
        <f t="shared" si="901"/>
        <v>0</v>
      </c>
      <c r="L319" s="17">
        <v>0.0</v>
      </c>
      <c r="M319" s="19" t="str">
        <f t="shared" si="902"/>
        <v>#REF!</v>
      </c>
      <c r="N319" s="19">
        <v>0.0</v>
      </c>
      <c r="O319" s="19">
        <f t="shared" si="903"/>
        <v>0</v>
      </c>
      <c r="P319" s="19">
        <f t="shared" si="904"/>
        <v>0</v>
      </c>
      <c r="Q319" s="19">
        <f t="shared" si="905"/>
        <v>0</v>
      </c>
      <c r="R319" s="19">
        <f t="shared" si="906"/>
        <v>0</v>
      </c>
      <c r="S319" s="19">
        <f t="shared" si="907"/>
        <v>0</v>
      </c>
      <c r="T319" s="20"/>
      <c r="U319" s="20"/>
      <c r="V319" s="20"/>
      <c r="W319" s="20"/>
      <c r="X319" s="20"/>
      <c r="Y319" s="20"/>
      <c r="Z319" s="20"/>
    </row>
    <row r="320" ht="15.75" customHeight="1" outlineLevel="1">
      <c r="A320" s="21" t="s">
        <v>223</v>
      </c>
      <c r="B320" s="22"/>
      <c r="C320" s="22"/>
      <c r="D320" s="23">
        <f t="shared" ref="D320:E320" si="908">SUBTOTAL(9,D318:D319)</f>
        <v>0</v>
      </c>
      <c r="E320" s="24">
        <f t="shared" si="908"/>
        <v>38656399</v>
      </c>
      <c r="F320" s="25">
        <v>1.0</v>
      </c>
      <c r="G320" s="24">
        <f t="shared" ref="G320:H320" si="909">SUBTOTAL(9,G318:G319)</f>
        <v>0</v>
      </c>
      <c r="H320" s="24" t="str">
        <f t="shared" si="909"/>
        <v>#REF!</v>
      </c>
      <c r="I320" s="26"/>
      <c r="J320" s="26">
        <f t="shared" ref="J320:L320" si="910">SUBTOTAL(9,J318:J319)</f>
        <v>0</v>
      </c>
      <c r="K320" s="26">
        <f t="shared" si="910"/>
        <v>0</v>
      </c>
      <c r="L320" s="24" t="str">
        <f t="shared" si="910"/>
        <v>#REF!</v>
      </c>
      <c r="M320" s="26"/>
      <c r="N320" s="26"/>
      <c r="O320" s="26">
        <f t="shared" ref="O320:S320" si="911">SUBTOTAL(9,O318:O319)</f>
        <v>0</v>
      </c>
      <c r="P320" s="26">
        <f t="shared" si="911"/>
        <v>0</v>
      </c>
      <c r="Q320" s="26">
        <f t="shared" si="911"/>
        <v>0</v>
      </c>
      <c r="R320" s="26">
        <f t="shared" si="911"/>
        <v>0</v>
      </c>
      <c r="S320" s="26">
        <f t="shared" si="911"/>
        <v>0</v>
      </c>
      <c r="T320" s="25"/>
      <c r="U320" s="25"/>
      <c r="V320" s="25"/>
      <c r="W320" s="25"/>
      <c r="X320" s="25"/>
      <c r="Y320" s="25"/>
      <c r="Z320" s="25"/>
    </row>
    <row r="321" ht="30.0" customHeight="1" outlineLevel="2">
      <c r="A321" s="27" t="s">
        <v>224</v>
      </c>
      <c r="B321" s="15" t="s">
        <v>27</v>
      </c>
      <c r="C321" s="15" t="s">
        <v>28</v>
      </c>
      <c r="D321" s="16">
        <v>2.233812459E7</v>
      </c>
      <c r="E321" s="17">
        <v>2304259.71</v>
      </c>
      <c r="F321" s="18">
        <v>0.4504714580094212</v>
      </c>
      <c r="G321" s="17">
        <v>0.0</v>
      </c>
      <c r="H321" s="19" t="str">
        <f>VLOOKUP(A321,'[1]Hoja1'!$B$1:$F$126,2,0)</f>
        <v>#REF!</v>
      </c>
      <c r="I321" s="19">
        <v>0.0</v>
      </c>
      <c r="J321" s="19">
        <f t="shared" ref="J321:J322" si="912">+F321*I321</f>
        <v>0</v>
      </c>
      <c r="K321" s="19">
        <v>0.0</v>
      </c>
      <c r="L321" s="17" t="str">
        <f>VLOOKUP(A321,'[1]Hoja1'!$B$1:$F$126,5,0)</f>
        <v>#REF!</v>
      </c>
      <c r="M321" s="19" t="str">
        <f t="shared" ref="M321:M322" si="913">VLOOKUP(A321,'[1]Hoja1'!$B$1:$F$126,4,0)</f>
        <v>#REF!</v>
      </c>
      <c r="N321" s="19">
        <v>4.976774436363637E7</v>
      </c>
      <c r="O321" s="19">
        <f t="shared" ref="O321:O322" si="914">+D321-J321</f>
        <v>22338124.59</v>
      </c>
      <c r="P321" s="19">
        <f t="shared" ref="P321:P322" si="915">+ROUND(O321,0)</f>
        <v>22338125</v>
      </c>
      <c r="Q321" s="19">
        <f t="shared" ref="Q321:Q322" si="916">+K321+P321</f>
        <v>22338125</v>
      </c>
      <c r="R321" s="19">
        <f t="shared" ref="R321:R322" si="917">+IF(D321-K321-P321&gt;1,D321-K321-P321,0)</f>
        <v>0</v>
      </c>
      <c r="S321" s="19">
        <f t="shared" ref="S321:S322" si="918">+P321</f>
        <v>22338125</v>
      </c>
      <c r="T321" s="20"/>
      <c r="U321" s="20"/>
      <c r="V321" s="20"/>
      <c r="W321" s="20"/>
      <c r="X321" s="20"/>
      <c r="Y321" s="20"/>
      <c r="Z321" s="20"/>
    </row>
    <row r="322" ht="30.0" customHeight="1" outlineLevel="2">
      <c r="A322" s="27" t="s">
        <v>224</v>
      </c>
      <c r="B322" s="15" t="s">
        <v>51</v>
      </c>
      <c r="C322" s="15" t="s">
        <v>52</v>
      </c>
      <c r="D322" s="16">
        <v>2.725019936E7</v>
      </c>
      <c r="E322" s="17">
        <v>2810958.29</v>
      </c>
      <c r="F322" s="18">
        <v>0.5495285419905788</v>
      </c>
      <c r="G322" s="17">
        <v>0.0</v>
      </c>
      <c r="H322" s="17">
        <v>0.0</v>
      </c>
      <c r="I322" s="19">
        <v>0.0</v>
      </c>
      <c r="J322" s="19">
        <f t="shared" si="912"/>
        <v>0</v>
      </c>
      <c r="K322" s="19">
        <v>0.0</v>
      </c>
      <c r="L322" s="17">
        <v>0.0</v>
      </c>
      <c r="M322" s="19" t="str">
        <f t="shared" si="913"/>
        <v>#REF!</v>
      </c>
      <c r="N322" s="19">
        <v>4.976774436363637E7</v>
      </c>
      <c r="O322" s="19">
        <f t="shared" si="914"/>
        <v>27250199.36</v>
      </c>
      <c r="P322" s="19">
        <f t="shared" si="915"/>
        <v>27250199</v>
      </c>
      <c r="Q322" s="19">
        <f t="shared" si="916"/>
        <v>27250199</v>
      </c>
      <c r="R322" s="19">
        <f t="shared" si="917"/>
        <v>0</v>
      </c>
      <c r="S322" s="19">
        <f t="shared" si="918"/>
        <v>27250199</v>
      </c>
      <c r="T322" s="20"/>
      <c r="U322" s="20"/>
      <c r="V322" s="20"/>
      <c r="W322" s="20"/>
      <c r="X322" s="20"/>
      <c r="Y322" s="20"/>
      <c r="Z322" s="20"/>
    </row>
    <row r="323" ht="15.75" customHeight="1" outlineLevel="1">
      <c r="A323" s="21" t="s">
        <v>225</v>
      </c>
      <c r="B323" s="22"/>
      <c r="C323" s="22"/>
      <c r="D323" s="23">
        <f t="shared" ref="D323:E323" si="919">SUBTOTAL(9,D321:D322)</f>
        <v>49588323.95</v>
      </c>
      <c r="E323" s="24">
        <f t="shared" si="919"/>
        <v>5115218</v>
      </c>
      <c r="F323" s="25">
        <v>1.0</v>
      </c>
      <c r="G323" s="24">
        <f t="shared" ref="G323:H323" si="920">SUBTOTAL(9,G321:G322)</f>
        <v>0</v>
      </c>
      <c r="H323" s="24" t="str">
        <f t="shared" si="920"/>
        <v>#REF!</v>
      </c>
      <c r="I323" s="26"/>
      <c r="J323" s="26">
        <f t="shared" ref="J323:L323" si="921">SUBTOTAL(9,J321:J322)</f>
        <v>0</v>
      </c>
      <c r="K323" s="26">
        <f t="shared" si="921"/>
        <v>0</v>
      </c>
      <c r="L323" s="24" t="str">
        <f t="shared" si="921"/>
        <v>#REF!</v>
      </c>
      <c r="M323" s="26"/>
      <c r="N323" s="26"/>
      <c r="O323" s="26">
        <f t="shared" ref="O323:S323" si="922">SUBTOTAL(9,O321:O322)</f>
        <v>49588323.95</v>
      </c>
      <c r="P323" s="26">
        <f t="shared" si="922"/>
        <v>49588324</v>
      </c>
      <c r="Q323" s="26">
        <f t="shared" si="922"/>
        <v>49588324</v>
      </c>
      <c r="R323" s="26">
        <f t="shared" si="922"/>
        <v>0</v>
      </c>
      <c r="S323" s="26">
        <f t="shared" si="922"/>
        <v>49588324</v>
      </c>
      <c r="T323" s="25"/>
      <c r="U323" s="25"/>
      <c r="V323" s="25"/>
      <c r="W323" s="25"/>
      <c r="X323" s="25"/>
      <c r="Y323" s="25"/>
      <c r="Z323" s="25"/>
    </row>
    <row r="324" ht="30.0" customHeight="1" outlineLevel="2">
      <c r="A324" s="27" t="s">
        <v>226</v>
      </c>
      <c r="B324" s="15" t="s">
        <v>27</v>
      </c>
      <c r="C324" s="15" t="s">
        <v>28</v>
      </c>
      <c r="D324" s="16">
        <v>1.103780007E7</v>
      </c>
      <c r="E324" s="17">
        <v>891599.69</v>
      </c>
      <c r="F324" s="18">
        <v>0.7320987937395996</v>
      </c>
      <c r="G324" s="17">
        <v>0.0</v>
      </c>
      <c r="H324" s="19" t="str">
        <f>VLOOKUP(A324,'[1]Hoja1'!$B$1:$F$126,2,0)</f>
        <v>#REF!</v>
      </c>
      <c r="I324" s="19">
        <v>0.0</v>
      </c>
      <c r="J324" s="19">
        <f t="shared" ref="J324:J325" si="923">+F324*I324</f>
        <v>0</v>
      </c>
      <c r="K324" s="19">
        <v>0.0</v>
      </c>
      <c r="L324" s="17" t="str">
        <f>VLOOKUP(A324,'[1]Hoja1'!$B$1:$F$126,5,0)</f>
        <v>#REF!</v>
      </c>
      <c r="M324" s="19" t="str">
        <f t="shared" ref="M324:M325" si="924">VLOOKUP(A324,'[1]Hoja1'!$B$1:$F$126,4,0)</f>
        <v>#REF!</v>
      </c>
      <c r="N324" s="19">
        <v>1.5076926727272727E7</v>
      </c>
      <c r="O324" s="19">
        <f t="shared" ref="O324:O325" si="925">+D324-J324</f>
        <v>11037800.07</v>
      </c>
      <c r="P324" s="19">
        <f t="shared" ref="P324:P325" si="926">+ROUND(O324,0)</f>
        <v>11037800</v>
      </c>
      <c r="Q324" s="19">
        <f t="shared" ref="Q324:Q325" si="927">+K324+P324</f>
        <v>11037800</v>
      </c>
      <c r="R324" s="19">
        <f t="shared" ref="R324:R325" si="928">+IF(D324-K324-P324&gt;1,D324-K324-P324,0)</f>
        <v>0</v>
      </c>
      <c r="S324" s="19">
        <f t="shared" ref="S324:S325" si="929">+P324</f>
        <v>11037800</v>
      </c>
      <c r="T324" s="20"/>
      <c r="U324" s="20"/>
      <c r="V324" s="20"/>
      <c r="W324" s="20"/>
      <c r="X324" s="20"/>
      <c r="Y324" s="20"/>
      <c r="Z324" s="20"/>
    </row>
    <row r="325" ht="30.0" customHeight="1" outlineLevel="2">
      <c r="A325" s="27" t="s">
        <v>226</v>
      </c>
      <c r="B325" s="15" t="s">
        <v>35</v>
      </c>
      <c r="C325" s="15" t="s">
        <v>36</v>
      </c>
      <c r="D325" s="16">
        <v>4039126.93</v>
      </c>
      <c r="E325" s="17">
        <v>326268.31</v>
      </c>
      <c r="F325" s="18">
        <v>0.2679012062604004</v>
      </c>
      <c r="G325" s="17">
        <v>0.0</v>
      </c>
      <c r="H325" s="17">
        <v>0.0</v>
      </c>
      <c r="I325" s="19">
        <v>0.0</v>
      </c>
      <c r="J325" s="19">
        <f t="shared" si="923"/>
        <v>0</v>
      </c>
      <c r="K325" s="19">
        <v>0.0</v>
      </c>
      <c r="L325" s="17">
        <v>0.0</v>
      </c>
      <c r="M325" s="19" t="str">
        <f t="shared" si="924"/>
        <v>#REF!</v>
      </c>
      <c r="N325" s="19">
        <v>1.5076926727272727E7</v>
      </c>
      <c r="O325" s="19">
        <f t="shared" si="925"/>
        <v>4039126.93</v>
      </c>
      <c r="P325" s="19">
        <f t="shared" si="926"/>
        <v>4039127</v>
      </c>
      <c r="Q325" s="19">
        <f t="shared" si="927"/>
        <v>4039127</v>
      </c>
      <c r="R325" s="19">
        <f t="shared" si="928"/>
        <v>0</v>
      </c>
      <c r="S325" s="19">
        <f t="shared" si="929"/>
        <v>4039127</v>
      </c>
      <c r="T325" s="20"/>
      <c r="U325" s="20"/>
      <c r="V325" s="20"/>
      <c r="W325" s="20"/>
      <c r="X325" s="20"/>
      <c r="Y325" s="20"/>
      <c r="Z325" s="20"/>
    </row>
    <row r="326" ht="25.5" customHeight="1" outlineLevel="1">
      <c r="A326" s="21" t="s">
        <v>227</v>
      </c>
      <c r="B326" s="22"/>
      <c r="C326" s="22"/>
      <c r="D326" s="23">
        <f t="shared" ref="D326:E326" si="930">SUBTOTAL(9,D324:D325)</f>
        <v>15076927</v>
      </c>
      <c r="E326" s="24">
        <f t="shared" si="930"/>
        <v>1217868</v>
      </c>
      <c r="F326" s="25">
        <v>1.0</v>
      </c>
      <c r="G326" s="24">
        <f t="shared" ref="G326:H326" si="931">SUBTOTAL(9,G324:G325)</f>
        <v>0</v>
      </c>
      <c r="H326" s="24" t="str">
        <f t="shared" si="931"/>
        <v>#REF!</v>
      </c>
      <c r="I326" s="26"/>
      <c r="J326" s="26">
        <f t="shared" ref="J326:L326" si="932">SUBTOTAL(9,J324:J325)</f>
        <v>0</v>
      </c>
      <c r="K326" s="26">
        <f t="shared" si="932"/>
        <v>0</v>
      </c>
      <c r="L326" s="24" t="str">
        <f t="shared" si="932"/>
        <v>#REF!</v>
      </c>
      <c r="M326" s="26"/>
      <c r="N326" s="26"/>
      <c r="O326" s="26">
        <f t="shared" ref="O326:S326" si="933">SUBTOTAL(9,O324:O325)</f>
        <v>15076927</v>
      </c>
      <c r="P326" s="26">
        <f t="shared" si="933"/>
        <v>15076927</v>
      </c>
      <c r="Q326" s="26">
        <f t="shared" si="933"/>
        <v>15076927</v>
      </c>
      <c r="R326" s="26">
        <f t="shared" si="933"/>
        <v>0</v>
      </c>
      <c r="S326" s="26">
        <f t="shared" si="933"/>
        <v>15076927</v>
      </c>
      <c r="T326" s="25"/>
      <c r="U326" s="25"/>
      <c r="V326" s="25"/>
      <c r="W326" s="25"/>
      <c r="X326" s="25"/>
      <c r="Y326" s="25"/>
      <c r="Z326" s="25"/>
    </row>
    <row r="327" ht="30.0" customHeight="1" outlineLevel="2">
      <c r="A327" s="27" t="s">
        <v>228</v>
      </c>
      <c r="B327" s="15" t="s">
        <v>27</v>
      </c>
      <c r="C327" s="15" t="s">
        <v>28</v>
      </c>
      <c r="D327" s="16">
        <v>0.0</v>
      </c>
      <c r="E327" s="17">
        <v>2037122.85</v>
      </c>
      <c r="F327" s="20">
        <v>0.0</v>
      </c>
      <c r="G327" s="17">
        <v>0.0</v>
      </c>
      <c r="H327" s="19" t="str">
        <f>VLOOKUP(A327,'[1]Hoja1'!$B$1:$F$126,2,0)</f>
        <v>#REF!</v>
      </c>
      <c r="I327" s="19">
        <v>0.0</v>
      </c>
      <c r="J327" s="19">
        <f t="shared" ref="J327:J328" si="934">+F327*I327</f>
        <v>0</v>
      </c>
      <c r="K327" s="19">
        <f t="shared" ref="K327:K328" si="935">+D327-P327</f>
        <v>0</v>
      </c>
      <c r="L327" s="17" t="str">
        <f>VLOOKUP(A327,'[1]Hoja1'!$B$1:$F$126,5,0)</f>
        <v>#REF!</v>
      </c>
      <c r="M327" s="19" t="str">
        <f t="shared" ref="M327:M328" si="936">VLOOKUP(A327,'[1]Hoja1'!$B$1:$F$126,4,0)</f>
        <v>#REF!</v>
      </c>
      <c r="N327" s="19">
        <v>0.0</v>
      </c>
      <c r="O327" s="19">
        <f t="shared" ref="O327:O328" si="937">+D327-J327</f>
        <v>0</v>
      </c>
      <c r="P327" s="19">
        <f t="shared" ref="P327:P328" si="938">+ROUND(O327,0)</f>
        <v>0</v>
      </c>
      <c r="Q327" s="19">
        <f t="shared" ref="Q327:Q328" si="939">+K327+P327</f>
        <v>0</v>
      </c>
      <c r="R327" s="19">
        <f t="shared" ref="R327:R328" si="940">+IF(D327-K327-P327&gt;1,D327-K327-P327,0)</f>
        <v>0</v>
      </c>
      <c r="S327" s="19">
        <f t="shared" ref="S327:S328" si="941">+P327</f>
        <v>0</v>
      </c>
      <c r="T327" s="20"/>
      <c r="U327" s="20"/>
      <c r="V327" s="20"/>
      <c r="W327" s="20"/>
      <c r="X327" s="20"/>
      <c r="Y327" s="20"/>
      <c r="Z327" s="20"/>
    </row>
    <row r="328" ht="30.0" customHeight="1" outlineLevel="2">
      <c r="A328" s="27" t="s">
        <v>228</v>
      </c>
      <c r="B328" s="15" t="s">
        <v>51</v>
      </c>
      <c r="C328" s="15" t="s">
        <v>52</v>
      </c>
      <c r="D328" s="16">
        <v>0.0</v>
      </c>
      <c r="E328" s="17">
        <v>1309725.15</v>
      </c>
      <c r="F328" s="20">
        <v>0.0</v>
      </c>
      <c r="G328" s="17">
        <v>0.0</v>
      </c>
      <c r="H328" s="17">
        <v>0.0</v>
      </c>
      <c r="I328" s="19">
        <v>0.0</v>
      </c>
      <c r="J328" s="19">
        <f t="shared" si="934"/>
        <v>0</v>
      </c>
      <c r="K328" s="19">
        <f t="shared" si="935"/>
        <v>0</v>
      </c>
      <c r="L328" s="17">
        <v>0.0</v>
      </c>
      <c r="M328" s="19" t="str">
        <f t="shared" si="936"/>
        <v>#REF!</v>
      </c>
      <c r="N328" s="19">
        <v>0.0</v>
      </c>
      <c r="O328" s="19">
        <f t="shared" si="937"/>
        <v>0</v>
      </c>
      <c r="P328" s="19">
        <f t="shared" si="938"/>
        <v>0</v>
      </c>
      <c r="Q328" s="19">
        <f t="shared" si="939"/>
        <v>0</v>
      </c>
      <c r="R328" s="19">
        <f t="shared" si="940"/>
        <v>0</v>
      </c>
      <c r="S328" s="19">
        <f t="shared" si="941"/>
        <v>0</v>
      </c>
      <c r="T328" s="20"/>
      <c r="U328" s="20"/>
      <c r="V328" s="20"/>
      <c r="W328" s="20"/>
      <c r="X328" s="20"/>
      <c r="Y328" s="20"/>
      <c r="Z328" s="20"/>
    </row>
    <row r="329" ht="25.5" customHeight="1" outlineLevel="1">
      <c r="A329" s="21" t="s">
        <v>229</v>
      </c>
      <c r="B329" s="22"/>
      <c r="C329" s="22"/>
      <c r="D329" s="23">
        <f t="shared" ref="D329:E329" si="942">SUBTOTAL(9,D327:D328)</f>
        <v>0</v>
      </c>
      <c r="E329" s="24">
        <f t="shared" si="942"/>
        <v>3346848</v>
      </c>
      <c r="F329" s="25">
        <v>1.0</v>
      </c>
      <c r="G329" s="24">
        <f t="shared" ref="G329:H329" si="943">SUBTOTAL(9,G327:G328)</f>
        <v>0</v>
      </c>
      <c r="H329" s="24" t="str">
        <f t="shared" si="943"/>
        <v>#REF!</v>
      </c>
      <c r="I329" s="26"/>
      <c r="J329" s="26">
        <f t="shared" ref="J329:L329" si="944">SUBTOTAL(9,J327:J328)</f>
        <v>0</v>
      </c>
      <c r="K329" s="26">
        <f t="shared" si="944"/>
        <v>0</v>
      </c>
      <c r="L329" s="24" t="str">
        <f t="shared" si="944"/>
        <v>#REF!</v>
      </c>
      <c r="M329" s="26"/>
      <c r="N329" s="26"/>
      <c r="O329" s="26">
        <f t="shared" ref="O329:S329" si="945">SUBTOTAL(9,O327:O328)</f>
        <v>0</v>
      </c>
      <c r="P329" s="26">
        <f t="shared" si="945"/>
        <v>0</v>
      </c>
      <c r="Q329" s="26">
        <f t="shared" si="945"/>
        <v>0</v>
      </c>
      <c r="R329" s="26">
        <f t="shared" si="945"/>
        <v>0</v>
      </c>
      <c r="S329" s="26">
        <f t="shared" si="945"/>
        <v>0</v>
      </c>
      <c r="T329" s="25"/>
      <c r="U329" s="25"/>
      <c r="V329" s="25"/>
      <c r="W329" s="25"/>
      <c r="X329" s="25"/>
      <c r="Y329" s="25"/>
      <c r="Z329" s="25"/>
    </row>
    <row r="330" ht="30.0" customHeight="1" outlineLevel="2">
      <c r="A330" s="27" t="s">
        <v>230</v>
      </c>
      <c r="B330" s="15" t="s">
        <v>27</v>
      </c>
      <c r="C330" s="15" t="s">
        <v>28</v>
      </c>
      <c r="D330" s="16">
        <v>918691.54</v>
      </c>
      <c r="E330" s="17">
        <v>1320668.19</v>
      </c>
      <c r="F330" s="18">
        <v>0.9905831091462922</v>
      </c>
      <c r="G330" s="17">
        <v>0.0</v>
      </c>
      <c r="H330" s="19" t="str">
        <f>VLOOKUP(A330,'[1]Hoja1'!$B$1:$F$126,2,0)</f>
        <v>#REF!</v>
      </c>
      <c r="I330" s="19">
        <v>0.0</v>
      </c>
      <c r="J330" s="19">
        <f t="shared" ref="J330:J331" si="946">+F330*I330</f>
        <v>0</v>
      </c>
      <c r="K330" s="19">
        <v>0.0</v>
      </c>
      <c r="L330" s="17" t="str">
        <f>VLOOKUP(A330,'[1]Hoja1'!$B$1:$F$126,5,0)</f>
        <v>#REF!</v>
      </c>
      <c r="M330" s="19" t="str">
        <f t="shared" ref="M330:M331" si="947">VLOOKUP(A330,'[1]Hoja1'!$B$1:$F$126,4,0)</f>
        <v>#REF!</v>
      </c>
      <c r="N330" s="19">
        <v>927425.3636363636</v>
      </c>
      <c r="O330" s="19">
        <f>+D330-J330</f>
        <v>918691.54</v>
      </c>
      <c r="P330" s="19">
        <f t="shared" ref="P330:P331" si="948">+ROUND(O330,0)</f>
        <v>918692</v>
      </c>
      <c r="Q330" s="19">
        <f t="shared" ref="Q330:Q331" si="949">+K330+P330</f>
        <v>918692</v>
      </c>
      <c r="R330" s="19">
        <f t="shared" ref="R330:R331" si="950">+IF(D330-K330-P330&gt;1,D330-K330-P330,0)</f>
        <v>0</v>
      </c>
      <c r="S330" s="19">
        <f t="shared" ref="S330:S331" si="951">+P330</f>
        <v>918692</v>
      </c>
      <c r="T330" s="20"/>
      <c r="U330" s="20"/>
      <c r="V330" s="20"/>
      <c r="W330" s="20"/>
      <c r="X330" s="20"/>
      <c r="Y330" s="20"/>
      <c r="Z330" s="20"/>
    </row>
    <row r="331" ht="30.0" customHeight="1" outlineLevel="2">
      <c r="A331" s="27" t="s">
        <v>230</v>
      </c>
      <c r="B331" s="15" t="s">
        <v>35</v>
      </c>
      <c r="C331" s="15" t="s">
        <v>36</v>
      </c>
      <c r="D331" s="16">
        <v>8733.46</v>
      </c>
      <c r="E331" s="17">
        <v>12554.81</v>
      </c>
      <c r="F331" s="18">
        <v>0.009416890853707846</v>
      </c>
      <c r="G331" s="17">
        <v>0.0</v>
      </c>
      <c r="H331" s="17">
        <v>0.0</v>
      </c>
      <c r="I331" s="19">
        <v>0.0</v>
      </c>
      <c r="J331" s="19">
        <f t="shared" si="946"/>
        <v>0</v>
      </c>
      <c r="K331" s="19">
        <v>0.0</v>
      </c>
      <c r="L331" s="17">
        <v>0.0</v>
      </c>
      <c r="M331" s="19" t="str">
        <f t="shared" si="947"/>
        <v>#REF!</v>
      </c>
      <c r="N331" s="19">
        <v>927425.3636363636</v>
      </c>
      <c r="O331" s="28">
        <v>0.0</v>
      </c>
      <c r="P331" s="28">
        <f t="shared" si="948"/>
        <v>0</v>
      </c>
      <c r="Q331" s="19">
        <f t="shared" si="949"/>
        <v>0</v>
      </c>
      <c r="R331" s="19">
        <f t="shared" si="950"/>
        <v>8733.46</v>
      </c>
      <c r="S331" s="19">
        <f t="shared" si="951"/>
        <v>0</v>
      </c>
      <c r="T331" s="20"/>
      <c r="U331" s="20"/>
      <c r="V331" s="20"/>
      <c r="W331" s="20"/>
      <c r="X331" s="20"/>
      <c r="Y331" s="20"/>
      <c r="Z331" s="20"/>
    </row>
    <row r="332" ht="25.5" customHeight="1" outlineLevel="1">
      <c r="A332" s="21" t="s">
        <v>231</v>
      </c>
      <c r="B332" s="22"/>
      <c r="C332" s="22"/>
      <c r="D332" s="23">
        <f t="shared" ref="D332:E332" si="952">SUBTOTAL(9,D330:D331)</f>
        <v>927425</v>
      </c>
      <c r="E332" s="24">
        <f t="shared" si="952"/>
        <v>1333223</v>
      </c>
      <c r="F332" s="25">
        <v>1.0</v>
      </c>
      <c r="G332" s="24">
        <f t="shared" ref="G332:H332" si="953">SUBTOTAL(9,G330:G331)</f>
        <v>0</v>
      </c>
      <c r="H332" s="24" t="str">
        <f t="shared" si="953"/>
        <v>#REF!</v>
      </c>
      <c r="I332" s="26"/>
      <c r="J332" s="26">
        <f t="shared" ref="J332:L332" si="954">SUBTOTAL(9,J330:J331)</f>
        <v>0</v>
      </c>
      <c r="K332" s="26">
        <f t="shared" si="954"/>
        <v>0</v>
      </c>
      <c r="L332" s="24" t="str">
        <f t="shared" si="954"/>
        <v>#REF!</v>
      </c>
      <c r="M332" s="26"/>
      <c r="N332" s="26"/>
      <c r="O332" s="26">
        <f t="shared" ref="O332:S332" si="955">SUBTOTAL(9,O330:O331)</f>
        <v>918691.54</v>
      </c>
      <c r="P332" s="26">
        <f t="shared" si="955"/>
        <v>918692</v>
      </c>
      <c r="Q332" s="26">
        <f t="shared" si="955"/>
        <v>918692</v>
      </c>
      <c r="R332" s="26">
        <f t="shared" si="955"/>
        <v>8733.46</v>
      </c>
      <c r="S332" s="26">
        <f t="shared" si="955"/>
        <v>918692</v>
      </c>
      <c r="T332" s="25"/>
      <c r="U332" s="25"/>
      <c r="V332" s="25"/>
      <c r="W332" s="25"/>
      <c r="X332" s="25"/>
      <c r="Y332" s="25"/>
      <c r="Z332" s="25"/>
    </row>
    <row r="333" ht="30.0" customHeight="1" outlineLevel="2">
      <c r="A333" s="27" t="s">
        <v>232</v>
      </c>
      <c r="B333" s="15" t="s">
        <v>27</v>
      </c>
      <c r="C333" s="15" t="s">
        <v>28</v>
      </c>
      <c r="D333" s="16">
        <v>1.178812467E7</v>
      </c>
      <c r="E333" s="17">
        <v>664718.88</v>
      </c>
      <c r="F333" s="18">
        <v>0.24041691682637525</v>
      </c>
      <c r="G333" s="17" t="str">
        <f>VLOOKUP(A333,'[1]Hoja1'!$B$1:$F$126,3,0)</f>
        <v>#REF!</v>
      </c>
      <c r="H333" s="19" t="str">
        <f>VLOOKUP(A333,'[1]Hoja1'!$B$1:$F$126,2,0)</f>
        <v>#REF!</v>
      </c>
      <c r="I333" s="19">
        <v>1.2888270636363637E7</v>
      </c>
      <c r="J333" s="19">
        <f t="shared" ref="J333:J335" si="956">+F333*I333</f>
        <v>3098558.29</v>
      </c>
      <c r="K333" s="19">
        <f t="shared" ref="K333:K335" si="957">+D333-P333</f>
        <v>3098558.67</v>
      </c>
      <c r="L333" s="17" t="str">
        <f>VLOOKUP(A333,'[1]Hoja1'!$B$1:$F$126,5,0)</f>
        <v>#REF!</v>
      </c>
      <c r="M333" s="19" t="str">
        <f t="shared" ref="M333:M335" si="958">VLOOKUP(A333,'[1]Hoja1'!$B$1:$F$126,4,0)</f>
        <v>#REF!</v>
      </c>
      <c r="N333" s="19">
        <v>3.6143739E7</v>
      </c>
      <c r="O333" s="19">
        <f t="shared" ref="O333:O335" si="959">+D333-J333</f>
        <v>8689566.38</v>
      </c>
      <c r="P333" s="19">
        <f t="shared" ref="P333:P335" si="960">+ROUND(O333,0)</f>
        <v>8689566</v>
      </c>
      <c r="Q333" s="19">
        <f t="shared" ref="Q333:Q335" si="961">+K333+P333</f>
        <v>11788124.67</v>
      </c>
      <c r="R333" s="19">
        <f t="shared" ref="R333:R335" si="962">+IF(D333-K333-P333&gt;1,D333-K333-P333,0)</f>
        <v>0</v>
      </c>
      <c r="S333" s="19">
        <f t="shared" ref="S333:S335" si="963">+P333</f>
        <v>8689566</v>
      </c>
      <c r="T333" s="20"/>
      <c r="U333" s="20"/>
      <c r="V333" s="20"/>
      <c r="W333" s="20"/>
      <c r="X333" s="20"/>
      <c r="Y333" s="20"/>
      <c r="Z333" s="20"/>
    </row>
    <row r="334" ht="30.0" customHeight="1" outlineLevel="2">
      <c r="A334" s="27" t="s">
        <v>232</v>
      </c>
      <c r="B334" s="15" t="s">
        <v>35</v>
      </c>
      <c r="C334" s="15" t="s">
        <v>36</v>
      </c>
      <c r="D334" s="16">
        <v>3.372152832E7</v>
      </c>
      <c r="E334" s="17">
        <v>1901518.43</v>
      </c>
      <c r="F334" s="18">
        <v>0.687745175447631</v>
      </c>
      <c r="G334" s="17">
        <v>0.0</v>
      </c>
      <c r="H334" s="17">
        <v>0.0</v>
      </c>
      <c r="I334" s="19">
        <v>1.2888270636363637E7</v>
      </c>
      <c r="J334" s="19">
        <f t="shared" si="956"/>
        <v>8863845.95</v>
      </c>
      <c r="K334" s="19">
        <f t="shared" si="957"/>
        <v>8863846.32</v>
      </c>
      <c r="L334" s="17">
        <v>0.0</v>
      </c>
      <c r="M334" s="19" t="str">
        <f t="shared" si="958"/>
        <v>#REF!</v>
      </c>
      <c r="N334" s="19">
        <v>3.6143739E7</v>
      </c>
      <c r="O334" s="19">
        <f t="shared" si="959"/>
        <v>24857682.37</v>
      </c>
      <c r="P334" s="19">
        <f t="shared" si="960"/>
        <v>24857682</v>
      </c>
      <c r="Q334" s="19">
        <f t="shared" si="961"/>
        <v>33721528.32</v>
      </c>
      <c r="R334" s="19">
        <f t="shared" si="962"/>
        <v>0</v>
      </c>
      <c r="S334" s="19">
        <f t="shared" si="963"/>
        <v>24857682</v>
      </c>
      <c r="T334" s="20"/>
      <c r="U334" s="20"/>
      <c r="V334" s="20"/>
      <c r="W334" s="20"/>
      <c r="X334" s="20"/>
      <c r="Y334" s="20"/>
      <c r="Z334" s="20"/>
    </row>
    <row r="335" ht="30.0" customHeight="1" outlineLevel="2">
      <c r="A335" s="27" t="s">
        <v>232</v>
      </c>
      <c r="B335" s="15" t="s">
        <v>51</v>
      </c>
      <c r="C335" s="15" t="s">
        <v>52</v>
      </c>
      <c r="D335" s="16">
        <v>3522357.01</v>
      </c>
      <c r="E335" s="17">
        <v>198621.69</v>
      </c>
      <c r="F335" s="18">
        <v>0.07183790772599369</v>
      </c>
      <c r="G335" s="17">
        <v>0.0</v>
      </c>
      <c r="H335" s="17">
        <v>0.0</v>
      </c>
      <c r="I335" s="19">
        <v>1.2888270636363637E7</v>
      </c>
      <c r="J335" s="19">
        <f t="shared" si="956"/>
        <v>925866.3967</v>
      </c>
      <c r="K335" s="19">
        <f t="shared" si="957"/>
        <v>925866.01</v>
      </c>
      <c r="L335" s="17">
        <v>0.0</v>
      </c>
      <c r="M335" s="19" t="str">
        <f t="shared" si="958"/>
        <v>#REF!</v>
      </c>
      <c r="N335" s="19">
        <v>3.6143739E7</v>
      </c>
      <c r="O335" s="19">
        <f t="shared" si="959"/>
        <v>2596490.613</v>
      </c>
      <c r="P335" s="19">
        <f t="shared" si="960"/>
        <v>2596491</v>
      </c>
      <c r="Q335" s="19">
        <f t="shared" si="961"/>
        <v>3522357.01</v>
      </c>
      <c r="R335" s="19">
        <f t="shared" si="962"/>
        <v>0</v>
      </c>
      <c r="S335" s="19">
        <f t="shared" si="963"/>
        <v>2596491</v>
      </c>
      <c r="T335" s="20"/>
      <c r="U335" s="20"/>
      <c r="V335" s="20"/>
      <c r="W335" s="20"/>
      <c r="X335" s="20"/>
      <c r="Y335" s="20"/>
      <c r="Z335" s="20"/>
    </row>
    <row r="336" ht="25.5" customHeight="1" outlineLevel="1">
      <c r="A336" s="21" t="s">
        <v>233</v>
      </c>
      <c r="B336" s="22"/>
      <c r="C336" s="22"/>
      <c r="D336" s="23">
        <f t="shared" ref="D336:E336" si="964">SUBTOTAL(9,D333:D335)</f>
        <v>49032010</v>
      </c>
      <c r="E336" s="24">
        <f t="shared" si="964"/>
        <v>2764859</v>
      </c>
      <c r="F336" s="25">
        <v>1.0</v>
      </c>
      <c r="G336" s="24" t="str">
        <f t="shared" ref="G336:H336" si="965">SUBTOTAL(9,G333:G335)</f>
        <v>#REF!</v>
      </c>
      <c r="H336" s="24" t="str">
        <f t="shared" si="965"/>
        <v>#REF!</v>
      </c>
      <c r="I336" s="26"/>
      <c r="J336" s="26">
        <f t="shared" ref="J336:L336" si="966">SUBTOTAL(9,J333:J335)</f>
        <v>12888270.64</v>
      </c>
      <c r="K336" s="26">
        <f t="shared" si="966"/>
        <v>12888271</v>
      </c>
      <c r="L336" s="24" t="str">
        <f t="shared" si="966"/>
        <v>#REF!</v>
      </c>
      <c r="M336" s="26"/>
      <c r="N336" s="26"/>
      <c r="O336" s="26">
        <f t="shared" ref="O336:S336" si="967">SUBTOTAL(9,O333:O335)</f>
        <v>36143739.36</v>
      </c>
      <c r="P336" s="26">
        <f t="shared" si="967"/>
        <v>36143739</v>
      </c>
      <c r="Q336" s="26">
        <f t="shared" si="967"/>
        <v>49032010</v>
      </c>
      <c r="R336" s="26">
        <f t="shared" si="967"/>
        <v>0</v>
      </c>
      <c r="S336" s="26">
        <f t="shared" si="967"/>
        <v>36143739</v>
      </c>
      <c r="T336" s="25"/>
      <c r="U336" s="25"/>
      <c r="V336" s="25"/>
      <c r="W336" s="25"/>
      <c r="X336" s="25"/>
      <c r="Y336" s="25"/>
      <c r="Z336" s="25"/>
    </row>
    <row r="337" ht="30.0" customHeight="1" outlineLevel="2">
      <c r="A337" s="27" t="s">
        <v>234</v>
      </c>
      <c r="B337" s="15" t="s">
        <v>27</v>
      </c>
      <c r="C337" s="15" t="s">
        <v>28</v>
      </c>
      <c r="D337" s="16">
        <v>809314.13</v>
      </c>
      <c r="E337" s="17">
        <v>389617.09</v>
      </c>
      <c r="F337" s="18">
        <v>0.7989998410518615</v>
      </c>
      <c r="G337" s="17" t="str">
        <f>VLOOKUP(A337,'[1]Hoja1'!$B$1:$F$126,3,0)</f>
        <v>#REF!</v>
      </c>
      <c r="H337" s="19" t="str">
        <f>VLOOKUP(A337,'[1]Hoja1'!$B$1:$F$126,2,0)</f>
        <v>#REF!</v>
      </c>
      <c r="I337" s="19">
        <v>0.0</v>
      </c>
      <c r="J337" s="19">
        <f t="shared" ref="J337:J338" si="968">+F337*I337</f>
        <v>0</v>
      </c>
      <c r="K337" s="19">
        <v>0.0</v>
      </c>
      <c r="L337" s="17" t="str">
        <f>VLOOKUP(A337,'[1]Hoja1'!$B$1:$F$126,5,0)</f>
        <v>#REF!</v>
      </c>
      <c r="M337" s="19" t="str">
        <f t="shared" ref="M337:M338" si="969">VLOOKUP(A337,'[1]Hoja1'!$B$1:$F$126,4,0)</f>
        <v>#REF!</v>
      </c>
      <c r="N337" s="19">
        <v>1012909.0</v>
      </c>
      <c r="O337" s="19">
        <f>+D337-J337</f>
        <v>809314.13</v>
      </c>
      <c r="P337" s="19">
        <f t="shared" ref="P337:P338" si="970">+ROUND(O337,0)</f>
        <v>809314</v>
      </c>
      <c r="Q337" s="19">
        <f t="shared" ref="Q337:Q338" si="971">+K337+P337</f>
        <v>809314</v>
      </c>
      <c r="R337" s="19">
        <f t="shared" ref="R337:R338" si="972">+IF(D337-K337-P337&gt;1,D337-K337-P337,0)</f>
        <v>0</v>
      </c>
      <c r="S337" s="19">
        <f t="shared" ref="S337:S338" si="973">+P337</f>
        <v>809314</v>
      </c>
      <c r="T337" s="20"/>
      <c r="U337" s="20"/>
      <c r="V337" s="20"/>
      <c r="W337" s="20"/>
      <c r="X337" s="20"/>
      <c r="Y337" s="20"/>
      <c r="Z337" s="20"/>
    </row>
    <row r="338" ht="30.0" customHeight="1" outlineLevel="2">
      <c r="A338" s="27" t="s">
        <v>234</v>
      </c>
      <c r="B338" s="15" t="s">
        <v>35</v>
      </c>
      <c r="C338" s="15" t="s">
        <v>36</v>
      </c>
      <c r="D338" s="16">
        <v>203594.87</v>
      </c>
      <c r="E338" s="17">
        <v>98013.91</v>
      </c>
      <c r="F338" s="18">
        <v>0.20100015894813847</v>
      </c>
      <c r="G338" s="17">
        <v>0.0</v>
      </c>
      <c r="H338" s="17">
        <v>0.0</v>
      </c>
      <c r="I338" s="19">
        <v>0.0</v>
      </c>
      <c r="J338" s="19">
        <f t="shared" si="968"/>
        <v>0</v>
      </c>
      <c r="K338" s="19">
        <v>0.0</v>
      </c>
      <c r="L338" s="17">
        <v>0.0</v>
      </c>
      <c r="M338" s="19" t="str">
        <f t="shared" si="969"/>
        <v>#REF!</v>
      </c>
      <c r="N338" s="19">
        <v>1012909.0</v>
      </c>
      <c r="O338" s="28">
        <v>0.0</v>
      </c>
      <c r="P338" s="28">
        <f t="shared" si="970"/>
        <v>0</v>
      </c>
      <c r="Q338" s="19">
        <f t="shared" si="971"/>
        <v>0</v>
      </c>
      <c r="R338" s="19">
        <f t="shared" si="972"/>
        <v>203594.87</v>
      </c>
      <c r="S338" s="19">
        <f t="shared" si="973"/>
        <v>0</v>
      </c>
      <c r="T338" s="20"/>
      <c r="U338" s="20"/>
      <c r="V338" s="20"/>
      <c r="W338" s="20"/>
      <c r="X338" s="20"/>
      <c r="Y338" s="20"/>
      <c r="Z338" s="20"/>
    </row>
    <row r="339" ht="38.25" customHeight="1" outlineLevel="1">
      <c r="A339" s="21" t="s">
        <v>235</v>
      </c>
      <c r="B339" s="22"/>
      <c r="C339" s="22"/>
      <c r="D339" s="23">
        <f t="shared" ref="D339:E339" si="974">SUBTOTAL(9,D337:D338)</f>
        <v>1012909</v>
      </c>
      <c r="E339" s="24">
        <f t="shared" si="974"/>
        <v>487631</v>
      </c>
      <c r="F339" s="25">
        <v>1.0</v>
      </c>
      <c r="G339" s="24" t="str">
        <f t="shared" ref="G339:H339" si="975">SUBTOTAL(9,G337:G338)</f>
        <v>#REF!</v>
      </c>
      <c r="H339" s="24" t="str">
        <f t="shared" si="975"/>
        <v>#REF!</v>
      </c>
      <c r="I339" s="26"/>
      <c r="J339" s="26">
        <f t="shared" ref="J339:L339" si="976">SUBTOTAL(9,J337:J338)</f>
        <v>0</v>
      </c>
      <c r="K339" s="26">
        <f t="shared" si="976"/>
        <v>0</v>
      </c>
      <c r="L339" s="24" t="str">
        <f t="shared" si="976"/>
        <v>#REF!</v>
      </c>
      <c r="M339" s="26"/>
      <c r="N339" s="26"/>
      <c r="O339" s="26">
        <f t="shared" ref="O339:S339" si="977">SUBTOTAL(9,O337:O338)</f>
        <v>809314.13</v>
      </c>
      <c r="P339" s="26">
        <f t="shared" si="977"/>
        <v>809314</v>
      </c>
      <c r="Q339" s="26">
        <f t="shared" si="977"/>
        <v>809314</v>
      </c>
      <c r="R339" s="26">
        <f t="shared" si="977"/>
        <v>203594.87</v>
      </c>
      <c r="S339" s="26">
        <f t="shared" si="977"/>
        <v>809314</v>
      </c>
      <c r="T339" s="25"/>
      <c r="U339" s="25"/>
      <c r="V339" s="25"/>
      <c r="W339" s="25"/>
      <c r="X339" s="25"/>
      <c r="Y339" s="25"/>
      <c r="Z339" s="25"/>
    </row>
    <row r="340" ht="30.0" customHeight="1" outlineLevel="2">
      <c r="A340" s="27" t="s">
        <v>236</v>
      </c>
      <c r="B340" s="15" t="s">
        <v>27</v>
      </c>
      <c r="C340" s="15" t="s">
        <v>28</v>
      </c>
      <c r="D340" s="16">
        <v>4.923172538E7</v>
      </c>
      <c r="E340" s="17">
        <v>4561928.68</v>
      </c>
      <c r="F340" s="18">
        <v>0.9252134508955332</v>
      </c>
      <c r="G340" s="17">
        <v>0.0</v>
      </c>
      <c r="H340" s="19" t="str">
        <f>VLOOKUP(A340,'[1]Hoja1'!$B$1:$F$126,2,0)</f>
        <v>#REF!</v>
      </c>
      <c r="I340" s="19">
        <v>0.0</v>
      </c>
      <c r="J340" s="19">
        <f t="shared" ref="J340:J344" si="978">+F340*I340</f>
        <v>0</v>
      </c>
      <c r="K340" s="19">
        <v>0.0</v>
      </c>
      <c r="L340" s="17" t="str">
        <f>VLOOKUP(A340,'[1]Hoja1'!$B$1:$F$126,5,0)</f>
        <v>#REF!</v>
      </c>
      <c r="M340" s="19" t="str">
        <f t="shared" ref="M340:M344" si="979">VLOOKUP(A340,'[1]Hoja1'!$B$1:$F$126,4,0)</f>
        <v>#REF!</v>
      </c>
      <c r="N340" s="19">
        <v>5.321120763636363E7</v>
      </c>
      <c r="O340" s="19">
        <f t="shared" ref="O340:O344" si="980">+D340-J340</f>
        <v>49231725.38</v>
      </c>
      <c r="P340" s="19">
        <f t="shared" ref="P340:P344" si="981">+ROUND(O340,0)</f>
        <v>49231725</v>
      </c>
      <c r="Q340" s="19">
        <f t="shared" ref="Q340:Q344" si="982">+K340+P340</f>
        <v>49231725</v>
      </c>
      <c r="R340" s="19">
        <f t="shared" ref="R340:R344" si="983">+IF(D340-K340-P340&gt;1,D340-K340-P340,0)</f>
        <v>0</v>
      </c>
      <c r="S340" s="19">
        <f t="shared" ref="S340:S344" si="984">+P340</f>
        <v>49231725</v>
      </c>
      <c r="T340" s="20"/>
      <c r="U340" s="20"/>
      <c r="V340" s="20"/>
      <c r="W340" s="20"/>
      <c r="X340" s="20"/>
      <c r="Y340" s="20"/>
      <c r="Z340" s="20"/>
    </row>
    <row r="341" ht="30.0" customHeight="1" outlineLevel="2">
      <c r="A341" s="27" t="s">
        <v>236</v>
      </c>
      <c r="B341" s="15" t="s">
        <v>35</v>
      </c>
      <c r="C341" s="15" t="s">
        <v>36</v>
      </c>
      <c r="D341" s="16">
        <v>740491.18</v>
      </c>
      <c r="E341" s="17">
        <v>68615.67</v>
      </c>
      <c r="F341" s="18">
        <v>0.01391607535014052</v>
      </c>
      <c r="G341" s="17">
        <v>0.0</v>
      </c>
      <c r="H341" s="17">
        <v>0.0</v>
      </c>
      <c r="I341" s="19">
        <v>0.0</v>
      </c>
      <c r="J341" s="19">
        <f t="shared" si="978"/>
        <v>0</v>
      </c>
      <c r="K341" s="19">
        <v>0.0</v>
      </c>
      <c r="L341" s="17">
        <v>0.0</v>
      </c>
      <c r="M341" s="19" t="str">
        <f t="shared" si="979"/>
        <v>#REF!</v>
      </c>
      <c r="N341" s="19">
        <v>5.321120763636363E7</v>
      </c>
      <c r="O341" s="19">
        <f t="shared" si="980"/>
        <v>740491.18</v>
      </c>
      <c r="P341" s="19">
        <f t="shared" si="981"/>
        <v>740491</v>
      </c>
      <c r="Q341" s="19">
        <f t="shared" si="982"/>
        <v>740491</v>
      </c>
      <c r="R341" s="19">
        <f t="shared" si="983"/>
        <v>0</v>
      </c>
      <c r="S341" s="19">
        <f t="shared" si="984"/>
        <v>740491</v>
      </c>
      <c r="T341" s="20"/>
      <c r="U341" s="20"/>
      <c r="V341" s="20"/>
      <c r="W341" s="20"/>
      <c r="X341" s="20"/>
      <c r="Y341" s="20"/>
      <c r="Z341" s="20"/>
    </row>
    <row r="342" ht="25.5" customHeight="1" outlineLevel="2">
      <c r="A342" s="27" t="s">
        <v>236</v>
      </c>
      <c r="B342" s="15" t="s">
        <v>65</v>
      </c>
      <c r="C342" s="15" t="s">
        <v>66</v>
      </c>
      <c r="D342" s="16">
        <v>3238991.44</v>
      </c>
      <c r="E342" s="17">
        <v>300132.65</v>
      </c>
      <c r="F342" s="18">
        <v>0.060870473754326346</v>
      </c>
      <c r="G342" s="17">
        <v>0.0</v>
      </c>
      <c r="H342" s="17">
        <v>0.0</v>
      </c>
      <c r="I342" s="19">
        <v>0.0</v>
      </c>
      <c r="J342" s="19">
        <f t="shared" si="978"/>
        <v>0</v>
      </c>
      <c r="K342" s="19">
        <v>0.0</v>
      </c>
      <c r="L342" s="17">
        <v>0.0</v>
      </c>
      <c r="M342" s="19" t="str">
        <f t="shared" si="979"/>
        <v>#REF!</v>
      </c>
      <c r="N342" s="19">
        <v>5.321120763636363E7</v>
      </c>
      <c r="O342" s="19">
        <f t="shared" si="980"/>
        <v>3238991.44</v>
      </c>
      <c r="P342" s="19">
        <f t="shared" si="981"/>
        <v>3238991</v>
      </c>
      <c r="Q342" s="19">
        <f t="shared" si="982"/>
        <v>3238991</v>
      </c>
      <c r="R342" s="19">
        <f t="shared" si="983"/>
        <v>0</v>
      </c>
      <c r="S342" s="19">
        <f t="shared" si="984"/>
        <v>3238991</v>
      </c>
      <c r="T342" s="20"/>
      <c r="U342" s="20"/>
      <c r="V342" s="20"/>
      <c r="W342" s="20"/>
      <c r="X342" s="20"/>
      <c r="Y342" s="20"/>
      <c r="Z342" s="20"/>
    </row>
    <row r="343" ht="60.0" customHeight="1" outlineLevel="2">
      <c r="A343" s="27" t="s">
        <v>236</v>
      </c>
      <c r="B343" s="15" t="s">
        <v>49</v>
      </c>
      <c r="C343" s="15" t="s">
        <v>50</v>
      </c>
      <c r="D343" s="16">
        <v>0.0</v>
      </c>
      <c r="E343" s="17">
        <v>0.0</v>
      </c>
      <c r="F343" s="18">
        <v>0.0</v>
      </c>
      <c r="G343" s="17">
        <v>0.0</v>
      </c>
      <c r="H343" s="17">
        <v>0.0</v>
      </c>
      <c r="I343" s="19">
        <v>0.0</v>
      </c>
      <c r="J343" s="19">
        <f t="shared" si="978"/>
        <v>0</v>
      </c>
      <c r="K343" s="19">
        <v>0.0</v>
      </c>
      <c r="L343" s="17">
        <v>0.0</v>
      </c>
      <c r="M343" s="19" t="str">
        <f t="shared" si="979"/>
        <v>#REF!</v>
      </c>
      <c r="N343" s="19">
        <v>5.321120763636363E7</v>
      </c>
      <c r="O343" s="19">
        <f t="shared" si="980"/>
        <v>0</v>
      </c>
      <c r="P343" s="19">
        <f t="shared" si="981"/>
        <v>0</v>
      </c>
      <c r="Q343" s="19">
        <f t="shared" si="982"/>
        <v>0</v>
      </c>
      <c r="R343" s="19">
        <f t="shared" si="983"/>
        <v>0</v>
      </c>
      <c r="S343" s="19">
        <f t="shared" si="984"/>
        <v>0</v>
      </c>
      <c r="T343" s="20"/>
      <c r="U343" s="20"/>
      <c r="V343" s="20"/>
      <c r="W343" s="20"/>
      <c r="X343" s="20"/>
      <c r="Y343" s="20"/>
      <c r="Z343" s="20"/>
    </row>
    <row r="344" ht="30.0" customHeight="1" outlineLevel="2">
      <c r="A344" s="27" t="s">
        <v>236</v>
      </c>
      <c r="B344" s="15" t="s">
        <v>31</v>
      </c>
      <c r="C344" s="15" t="s">
        <v>32</v>
      </c>
      <c r="D344" s="16">
        <v>0.0</v>
      </c>
      <c r="E344" s="17">
        <v>0.0</v>
      </c>
      <c r="F344" s="18">
        <v>0.0</v>
      </c>
      <c r="G344" s="17">
        <v>0.0</v>
      </c>
      <c r="H344" s="17">
        <v>0.0</v>
      </c>
      <c r="I344" s="19">
        <v>0.0</v>
      </c>
      <c r="J344" s="19">
        <f t="shared" si="978"/>
        <v>0</v>
      </c>
      <c r="K344" s="19">
        <v>0.0</v>
      </c>
      <c r="L344" s="17">
        <v>0.0</v>
      </c>
      <c r="M344" s="19" t="str">
        <f t="shared" si="979"/>
        <v>#REF!</v>
      </c>
      <c r="N344" s="19">
        <v>5.321120763636363E7</v>
      </c>
      <c r="O344" s="19">
        <f t="shared" si="980"/>
        <v>0</v>
      </c>
      <c r="P344" s="19">
        <f t="shared" si="981"/>
        <v>0</v>
      </c>
      <c r="Q344" s="19">
        <f t="shared" si="982"/>
        <v>0</v>
      </c>
      <c r="R344" s="19">
        <f t="shared" si="983"/>
        <v>0</v>
      </c>
      <c r="S344" s="19">
        <f t="shared" si="984"/>
        <v>0</v>
      </c>
      <c r="T344" s="20"/>
      <c r="U344" s="20"/>
      <c r="V344" s="20"/>
      <c r="W344" s="20"/>
      <c r="X344" s="20"/>
      <c r="Y344" s="20"/>
      <c r="Z344" s="20"/>
    </row>
    <row r="345" ht="25.5" customHeight="1" outlineLevel="1">
      <c r="A345" s="21" t="s">
        <v>237</v>
      </c>
      <c r="B345" s="22"/>
      <c r="C345" s="22"/>
      <c r="D345" s="23">
        <f t="shared" ref="D345:E345" si="985">SUBTOTAL(9,D340:D344)</f>
        <v>53211208</v>
      </c>
      <c r="E345" s="24">
        <f t="shared" si="985"/>
        <v>4930677</v>
      </c>
      <c r="F345" s="25">
        <v>1.0</v>
      </c>
      <c r="G345" s="24">
        <f t="shared" ref="G345:H345" si="986">SUBTOTAL(9,G340:G344)</f>
        <v>0</v>
      </c>
      <c r="H345" s="24" t="str">
        <f t="shared" si="986"/>
        <v>#REF!</v>
      </c>
      <c r="I345" s="26"/>
      <c r="J345" s="26">
        <f t="shared" ref="J345:L345" si="987">SUBTOTAL(9,J340:J344)</f>
        <v>0</v>
      </c>
      <c r="K345" s="26">
        <f t="shared" si="987"/>
        <v>0</v>
      </c>
      <c r="L345" s="24" t="str">
        <f t="shared" si="987"/>
        <v>#REF!</v>
      </c>
      <c r="M345" s="26"/>
      <c r="N345" s="26"/>
      <c r="O345" s="26">
        <f t="shared" ref="O345:S345" si="988">SUBTOTAL(9,O340:O344)</f>
        <v>53211208</v>
      </c>
      <c r="P345" s="26">
        <f t="shared" si="988"/>
        <v>53211207</v>
      </c>
      <c r="Q345" s="26">
        <f t="shared" si="988"/>
        <v>53211207</v>
      </c>
      <c r="R345" s="26">
        <f t="shared" si="988"/>
        <v>0</v>
      </c>
      <c r="S345" s="26">
        <f t="shared" si="988"/>
        <v>53211207</v>
      </c>
      <c r="T345" s="25"/>
      <c r="U345" s="25"/>
      <c r="V345" s="25"/>
      <c r="W345" s="25"/>
      <c r="X345" s="25"/>
      <c r="Y345" s="25"/>
      <c r="Z345" s="25"/>
    </row>
    <row r="346" ht="30.0" customHeight="1" outlineLevel="2">
      <c r="A346" s="27" t="s">
        <v>238</v>
      </c>
      <c r="B346" s="15" t="s">
        <v>27</v>
      </c>
      <c r="C346" s="15" t="s">
        <v>28</v>
      </c>
      <c r="D346" s="16">
        <v>1.903892649E7</v>
      </c>
      <c r="E346" s="17">
        <v>3916300.7</v>
      </c>
      <c r="F346" s="18">
        <v>0.9790663649011245</v>
      </c>
      <c r="G346" s="17">
        <v>0.0</v>
      </c>
      <c r="H346" s="19" t="str">
        <f>VLOOKUP(A346,'[1]Hoja1'!$B$1:$F$126,2,0)</f>
        <v>#REF!</v>
      </c>
      <c r="I346" s="19">
        <v>0.0</v>
      </c>
      <c r="J346" s="19">
        <f t="shared" ref="J346:J348" si="989">+F346*I346</f>
        <v>0</v>
      </c>
      <c r="K346" s="19">
        <v>0.0</v>
      </c>
      <c r="L346" s="17" t="str">
        <f>VLOOKUP(A346,'[1]Hoja1'!$B$1:$F$126,5,0)</f>
        <v>#REF!</v>
      </c>
      <c r="M346" s="19" t="str">
        <f t="shared" ref="M346:M348" si="990">VLOOKUP(A346,'[1]Hoja1'!$B$1:$F$126,4,0)</f>
        <v>#REF!</v>
      </c>
      <c r="N346" s="19">
        <v>1.9818563181818184E7</v>
      </c>
      <c r="O346" s="19">
        <f>+D346-J346</f>
        <v>19038926.49</v>
      </c>
      <c r="P346" s="19">
        <f t="shared" ref="P346:P348" si="991">+ROUND(O346,0)</f>
        <v>19038926</v>
      </c>
      <c r="Q346" s="19">
        <f t="shared" ref="Q346:Q348" si="992">+K346+P346</f>
        <v>19038926</v>
      </c>
      <c r="R346" s="19">
        <f t="shared" ref="R346:R348" si="993">+IF(D346-K346-P346&gt;1,D346-K346-P346,0)</f>
        <v>0</v>
      </c>
      <c r="S346" s="19">
        <f t="shared" ref="S346:S348" si="994">+P346</f>
        <v>19038926</v>
      </c>
      <c r="T346" s="20"/>
      <c r="U346" s="20"/>
      <c r="V346" s="20"/>
      <c r="W346" s="20"/>
      <c r="X346" s="20"/>
      <c r="Y346" s="20"/>
      <c r="Z346" s="20"/>
    </row>
    <row r="347" ht="30.0" customHeight="1" outlineLevel="2">
      <c r="A347" s="27" t="s">
        <v>238</v>
      </c>
      <c r="B347" s="15" t="s">
        <v>35</v>
      </c>
      <c r="C347" s="15" t="s">
        <v>36</v>
      </c>
      <c r="D347" s="16">
        <v>407075.51</v>
      </c>
      <c r="E347" s="17">
        <v>83735.3</v>
      </c>
      <c r="F347" s="18">
        <v>0.020933635098875338</v>
      </c>
      <c r="G347" s="17">
        <v>0.0</v>
      </c>
      <c r="H347" s="17">
        <v>0.0</v>
      </c>
      <c r="I347" s="19">
        <v>0.0</v>
      </c>
      <c r="J347" s="19">
        <f t="shared" si="989"/>
        <v>0</v>
      </c>
      <c r="K347" s="19">
        <v>0.0</v>
      </c>
      <c r="L347" s="17">
        <v>0.0</v>
      </c>
      <c r="M347" s="19" t="str">
        <f t="shared" si="990"/>
        <v>#REF!</v>
      </c>
      <c r="N347" s="19">
        <v>1.9818563181818184E7</v>
      </c>
      <c r="O347" s="28">
        <v>0.0</v>
      </c>
      <c r="P347" s="28">
        <f t="shared" si="991"/>
        <v>0</v>
      </c>
      <c r="Q347" s="19">
        <f t="shared" si="992"/>
        <v>0</v>
      </c>
      <c r="R347" s="19">
        <f t="shared" si="993"/>
        <v>407075.51</v>
      </c>
      <c r="S347" s="19">
        <f t="shared" si="994"/>
        <v>0</v>
      </c>
      <c r="T347" s="20"/>
      <c r="U347" s="20"/>
      <c r="V347" s="20"/>
      <c r="W347" s="20"/>
      <c r="X347" s="20"/>
      <c r="Y347" s="20"/>
      <c r="Z347" s="20"/>
    </row>
    <row r="348" ht="27.0" customHeight="1" outlineLevel="2">
      <c r="A348" s="27" t="s">
        <v>238</v>
      </c>
      <c r="B348" s="15" t="s">
        <v>49</v>
      </c>
      <c r="C348" s="15" t="s">
        <v>50</v>
      </c>
      <c r="D348" s="16">
        <v>0.0</v>
      </c>
      <c r="E348" s="17">
        <v>0.0</v>
      </c>
      <c r="F348" s="18">
        <v>0.0</v>
      </c>
      <c r="G348" s="17">
        <v>0.0</v>
      </c>
      <c r="H348" s="17">
        <v>0.0</v>
      </c>
      <c r="I348" s="19">
        <v>0.0</v>
      </c>
      <c r="J348" s="19">
        <f t="shared" si="989"/>
        <v>0</v>
      </c>
      <c r="K348" s="19">
        <f>+D348-P348</f>
        <v>0</v>
      </c>
      <c r="L348" s="17">
        <v>0.0</v>
      </c>
      <c r="M348" s="19" t="str">
        <f t="shared" si="990"/>
        <v>#REF!</v>
      </c>
      <c r="N348" s="19">
        <v>1.9818563181818184E7</v>
      </c>
      <c r="O348" s="19">
        <f>+D348-J348</f>
        <v>0</v>
      </c>
      <c r="P348" s="19">
        <f t="shared" si="991"/>
        <v>0</v>
      </c>
      <c r="Q348" s="19">
        <f t="shared" si="992"/>
        <v>0</v>
      </c>
      <c r="R348" s="19">
        <f t="shared" si="993"/>
        <v>0</v>
      </c>
      <c r="S348" s="19">
        <f t="shared" si="994"/>
        <v>0</v>
      </c>
      <c r="T348" s="20"/>
      <c r="U348" s="20"/>
      <c r="V348" s="20"/>
      <c r="W348" s="20"/>
      <c r="X348" s="20"/>
      <c r="Y348" s="20"/>
      <c r="Z348" s="20"/>
    </row>
    <row r="349" ht="15.75" customHeight="1" outlineLevel="1">
      <c r="A349" s="21" t="s">
        <v>239</v>
      </c>
      <c r="B349" s="22"/>
      <c r="C349" s="22"/>
      <c r="D349" s="23">
        <f t="shared" ref="D349:E349" si="995">SUBTOTAL(9,D346:D348)</f>
        <v>19446002</v>
      </c>
      <c r="E349" s="24">
        <f t="shared" si="995"/>
        <v>4000036</v>
      </c>
      <c r="F349" s="25">
        <v>0.9999999999999999</v>
      </c>
      <c r="G349" s="24">
        <f t="shared" ref="G349:H349" si="996">SUBTOTAL(9,G346:G348)</f>
        <v>0</v>
      </c>
      <c r="H349" s="24" t="str">
        <f t="shared" si="996"/>
        <v>#REF!</v>
      </c>
      <c r="I349" s="26"/>
      <c r="J349" s="26">
        <f t="shared" ref="J349:L349" si="997">SUBTOTAL(9,J346:J348)</f>
        <v>0</v>
      </c>
      <c r="K349" s="26">
        <f t="shared" si="997"/>
        <v>0</v>
      </c>
      <c r="L349" s="24" t="str">
        <f t="shared" si="997"/>
        <v>#REF!</v>
      </c>
      <c r="M349" s="26"/>
      <c r="N349" s="26"/>
      <c r="O349" s="26">
        <f t="shared" ref="O349:S349" si="998">SUBTOTAL(9,O346:O348)</f>
        <v>19038926.49</v>
      </c>
      <c r="P349" s="26">
        <f t="shared" si="998"/>
        <v>19038926</v>
      </c>
      <c r="Q349" s="26">
        <f t="shared" si="998"/>
        <v>19038926</v>
      </c>
      <c r="R349" s="26">
        <f t="shared" si="998"/>
        <v>407075.51</v>
      </c>
      <c r="S349" s="26">
        <f t="shared" si="998"/>
        <v>19038926</v>
      </c>
      <c r="T349" s="25"/>
      <c r="U349" s="25"/>
      <c r="V349" s="25"/>
      <c r="W349" s="25"/>
      <c r="X349" s="25"/>
      <c r="Y349" s="25"/>
      <c r="Z349" s="25"/>
    </row>
    <row r="350" ht="30.0" customHeight="1" outlineLevel="2">
      <c r="A350" s="27" t="s">
        <v>240</v>
      </c>
      <c r="B350" s="15" t="s">
        <v>27</v>
      </c>
      <c r="C350" s="15" t="s">
        <v>28</v>
      </c>
      <c r="D350" s="16">
        <v>0.0</v>
      </c>
      <c r="E350" s="17">
        <v>1.0248961E7</v>
      </c>
      <c r="F350" s="20">
        <v>0.0</v>
      </c>
      <c r="G350" s="17">
        <v>0.0</v>
      </c>
      <c r="H350" s="19" t="str">
        <f>VLOOKUP(A350,'[1]Hoja1'!$B$1:$F$126,2,0)</f>
        <v>#REF!</v>
      </c>
      <c r="I350" s="19">
        <v>0.0</v>
      </c>
      <c r="J350" s="19">
        <f>+F350*I350</f>
        <v>0</v>
      </c>
      <c r="K350" s="19">
        <f>+D350-P350</f>
        <v>0</v>
      </c>
      <c r="L350" s="17" t="str">
        <f>VLOOKUP(A350,'[1]Hoja1'!$B$1:$F$126,5,0)</f>
        <v>#REF!</v>
      </c>
      <c r="M350" s="19" t="str">
        <f>VLOOKUP(A350,'[1]Hoja1'!$B$1:$F$126,4,0)</f>
        <v>#REF!</v>
      </c>
      <c r="N350" s="19">
        <v>0.0</v>
      </c>
      <c r="O350" s="19">
        <f>+D350-J350</f>
        <v>0</v>
      </c>
      <c r="P350" s="19">
        <f>+ROUND(O350,0)</f>
        <v>0</v>
      </c>
      <c r="Q350" s="19">
        <f>+K350+P350</f>
        <v>0</v>
      </c>
      <c r="R350" s="19">
        <f>+IF(D350-K350-P350&gt;1,D350-K350-P350,0)</f>
        <v>0</v>
      </c>
      <c r="S350" s="19">
        <f>+P350</f>
        <v>0</v>
      </c>
      <c r="T350" s="20"/>
      <c r="U350" s="20"/>
      <c r="V350" s="20"/>
      <c r="W350" s="20"/>
      <c r="X350" s="20"/>
      <c r="Y350" s="20"/>
      <c r="Z350" s="20"/>
    </row>
    <row r="351" ht="15.75" customHeight="1" outlineLevel="1">
      <c r="A351" s="21" t="s">
        <v>241</v>
      </c>
      <c r="B351" s="22"/>
      <c r="C351" s="22"/>
      <c r="D351" s="23">
        <f t="shared" ref="D351:E351" si="999">SUBTOTAL(9,D350)</f>
        <v>0</v>
      </c>
      <c r="E351" s="24">
        <f t="shared" si="999"/>
        <v>10248961</v>
      </c>
      <c r="F351" s="25">
        <v>1.0</v>
      </c>
      <c r="G351" s="24">
        <f t="shared" ref="G351:H351" si="1000">SUBTOTAL(9,G350)</f>
        <v>0</v>
      </c>
      <c r="H351" s="26" t="str">
        <f t="shared" si="1000"/>
        <v>#REF!</v>
      </c>
      <c r="I351" s="26"/>
      <c r="J351" s="26">
        <f t="shared" ref="J351:L351" si="1001">SUBTOTAL(9,J350)</f>
        <v>0</v>
      </c>
      <c r="K351" s="26">
        <f t="shared" si="1001"/>
        <v>0</v>
      </c>
      <c r="L351" s="24" t="str">
        <f t="shared" si="1001"/>
        <v>#REF!</v>
      </c>
      <c r="M351" s="26"/>
      <c r="N351" s="26"/>
      <c r="O351" s="26">
        <f t="shared" ref="O351:S351" si="1002">SUBTOTAL(9,O350)</f>
        <v>0</v>
      </c>
      <c r="P351" s="26">
        <f t="shared" si="1002"/>
        <v>0</v>
      </c>
      <c r="Q351" s="26">
        <f t="shared" si="1002"/>
        <v>0</v>
      </c>
      <c r="R351" s="26">
        <f t="shared" si="1002"/>
        <v>0</v>
      </c>
      <c r="S351" s="26">
        <f t="shared" si="1002"/>
        <v>0</v>
      </c>
      <c r="T351" s="25"/>
      <c r="U351" s="25"/>
      <c r="V351" s="25"/>
      <c r="W351" s="25"/>
      <c r="X351" s="25"/>
      <c r="Y351" s="25"/>
      <c r="Z351" s="25"/>
    </row>
    <row r="352" ht="30.0" customHeight="1" outlineLevel="2">
      <c r="A352" s="27" t="s">
        <v>242</v>
      </c>
      <c r="B352" s="15" t="s">
        <v>27</v>
      </c>
      <c r="C352" s="15" t="s">
        <v>28</v>
      </c>
      <c r="D352" s="16">
        <v>1.115292774E8</v>
      </c>
      <c r="E352" s="17">
        <v>7175378.36</v>
      </c>
      <c r="F352" s="18">
        <v>0.9908181698733357</v>
      </c>
      <c r="G352" s="17">
        <v>0.0</v>
      </c>
      <c r="H352" s="19" t="str">
        <f>VLOOKUP(A352,'[1]Hoja1'!$B$1:$F$126,2,0)</f>
        <v>#REF!</v>
      </c>
      <c r="I352" s="19">
        <v>0.0</v>
      </c>
      <c r="J352" s="19">
        <f t="shared" ref="J352:J355" si="1003">+F352*I352</f>
        <v>0</v>
      </c>
      <c r="K352" s="19">
        <v>0.0</v>
      </c>
      <c r="L352" s="17" t="str">
        <f>VLOOKUP(A352,'[1]Hoja1'!$B$1:$F$126,5,0)</f>
        <v>#REF!</v>
      </c>
      <c r="M352" s="19" t="str">
        <f t="shared" ref="M352:M355" si="1004">VLOOKUP(A352,'[1]Hoja1'!$B$1:$F$126,4,0)</f>
        <v>#REF!</v>
      </c>
      <c r="N352" s="19">
        <v>1.1256280981818181E8</v>
      </c>
      <c r="O352" s="19">
        <f t="shared" ref="O352:O355" si="1005">+D352-J352</f>
        <v>111529277.4</v>
      </c>
      <c r="P352" s="19">
        <f t="shared" ref="P352:P355" si="1006">+ROUND(O352,0)</f>
        <v>111529277</v>
      </c>
      <c r="Q352" s="19">
        <f t="shared" ref="Q352:Q355" si="1007">+K352+P352</f>
        <v>111529277</v>
      </c>
      <c r="R352" s="19">
        <f t="shared" ref="R352:R355" si="1008">+IF(D352-K352-P352&gt;1,D352-K352-P352,0)</f>
        <v>0</v>
      </c>
      <c r="S352" s="19">
        <f t="shared" ref="S352:S355" si="1009">+P352</f>
        <v>111529277</v>
      </c>
      <c r="T352" s="20"/>
      <c r="U352" s="20"/>
      <c r="V352" s="20"/>
      <c r="W352" s="20"/>
      <c r="X352" s="20"/>
      <c r="Y352" s="20"/>
      <c r="Z352" s="20"/>
    </row>
    <row r="353" ht="30.0" customHeight="1" outlineLevel="2">
      <c r="A353" s="27" t="s">
        <v>242</v>
      </c>
      <c r="B353" s="15" t="s">
        <v>35</v>
      </c>
      <c r="C353" s="15" t="s">
        <v>36</v>
      </c>
      <c r="D353" s="16">
        <v>1033532.6</v>
      </c>
      <c r="E353" s="17">
        <v>66493.64</v>
      </c>
      <c r="F353" s="18">
        <v>0.009181830126664393</v>
      </c>
      <c r="G353" s="17">
        <v>0.0</v>
      </c>
      <c r="H353" s="17">
        <v>0.0</v>
      </c>
      <c r="I353" s="19">
        <v>0.0</v>
      </c>
      <c r="J353" s="19">
        <f t="shared" si="1003"/>
        <v>0</v>
      </c>
      <c r="K353" s="19">
        <v>0.0</v>
      </c>
      <c r="L353" s="17">
        <v>0.0</v>
      </c>
      <c r="M353" s="19" t="str">
        <f t="shared" si="1004"/>
        <v>#REF!</v>
      </c>
      <c r="N353" s="19">
        <v>1.1256280981818181E8</v>
      </c>
      <c r="O353" s="19">
        <f t="shared" si="1005"/>
        <v>1033532.6</v>
      </c>
      <c r="P353" s="19">
        <f t="shared" si="1006"/>
        <v>1033533</v>
      </c>
      <c r="Q353" s="19">
        <f t="shared" si="1007"/>
        <v>1033533</v>
      </c>
      <c r="R353" s="19">
        <f t="shared" si="1008"/>
        <v>0</v>
      </c>
      <c r="S353" s="19">
        <f t="shared" si="1009"/>
        <v>1033533</v>
      </c>
      <c r="T353" s="20"/>
      <c r="U353" s="20"/>
      <c r="V353" s="20"/>
      <c r="W353" s="20"/>
      <c r="X353" s="20"/>
      <c r="Y353" s="20"/>
      <c r="Z353" s="20"/>
    </row>
    <row r="354" ht="30.0" customHeight="1" outlineLevel="2">
      <c r="A354" s="27" t="s">
        <v>242</v>
      </c>
      <c r="B354" s="15" t="s">
        <v>243</v>
      </c>
      <c r="C354" s="15" t="s">
        <v>244</v>
      </c>
      <c r="D354" s="16">
        <v>0.0</v>
      </c>
      <c r="E354" s="17">
        <v>0.0</v>
      </c>
      <c r="F354" s="18">
        <v>0.0</v>
      </c>
      <c r="G354" s="17">
        <v>0.0</v>
      </c>
      <c r="H354" s="17">
        <v>0.0</v>
      </c>
      <c r="I354" s="19">
        <v>0.0</v>
      </c>
      <c r="J354" s="19">
        <f t="shared" si="1003"/>
        <v>0</v>
      </c>
      <c r="K354" s="19">
        <v>0.0</v>
      </c>
      <c r="L354" s="17">
        <v>0.0</v>
      </c>
      <c r="M354" s="19" t="str">
        <f t="shared" si="1004"/>
        <v>#REF!</v>
      </c>
      <c r="N354" s="19">
        <v>1.1256280981818181E8</v>
      </c>
      <c r="O354" s="19">
        <f t="shared" si="1005"/>
        <v>0</v>
      </c>
      <c r="P354" s="19">
        <f t="shared" si="1006"/>
        <v>0</v>
      </c>
      <c r="Q354" s="19">
        <f t="shared" si="1007"/>
        <v>0</v>
      </c>
      <c r="R354" s="19">
        <f t="shared" si="1008"/>
        <v>0</v>
      </c>
      <c r="S354" s="19">
        <f t="shared" si="1009"/>
        <v>0</v>
      </c>
      <c r="T354" s="20"/>
      <c r="U354" s="20"/>
      <c r="V354" s="20"/>
      <c r="W354" s="20"/>
      <c r="X354" s="20"/>
      <c r="Y354" s="20"/>
      <c r="Z354" s="20"/>
    </row>
    <row r="355" ht="30.0" customHeight="1" outlineLevel="2">
      <c r="A355" s="27" t="s">
        <v>242</v>
      </c>
      <c r="B355" s="15" t="s">
        <v>31</v>
      </c>
      <c r="C355" s="15" t="s">
        <v>32</v>
      </c>
      <c r="D355" s="16">
        <v>0.0</v>
      </c>
      <c r="E355" s="17">
        <v>0.0</v>
      </c>
      <c r="F355" s="18">
        <v>0.0</v>
      </c>
      <c r="G355" s="17">
        <v>0.0</v>
      </c>
      <c r="H355" s="17">
        <v>0.0</v>
      </c>
      <c r="I355" s="19">
        <v>0.0</v>
      </c>
      <c r="J355" s="19">
        <f t="shared" si="1003"/>
        <v>0</v>
      </c>
      <c r="K355" s="19">
        <f>+D355-P355</f>
        <v>0</v>
      </c>
      <c r="L355" s="17">
        <v>0.0</v>
      </c>
      <c r="M355" s="19" t="str">
        <f t="shared" si="1004"/>
        <v>#REF!</v>
      </c>
      <c r="N355" s="19">
        <v>1.1256280981818181E8</v>
      </c>
      <c r="O355" s="19">
        <f t="shared" si="1005"/>
        <v>0</v>
      </c>
      <c r="P355" s="19">
        <f t="shared" si="1006"/>
        <v>0</v>
      </c>
      <c r="Q355" s="19">
        <f t="shared" si="1007"/>
        <v>0</v>
      </c>
      <c r="R355" s="19">
        <f t="shared" si="1008"/>
        <v>0</v>
      </c>
      <c r="S355" s="19">
        <f t="shared" si="1009"/>
        <v>0</v>
      </c>
      <c r="T355" s="20"/>
      <c r="U355" s="20"/>
      <c r="V355" s="20"/>
      <c r="W355" s="20"/>
      <c r="X355" s="20"/>
      <c r="Y355" s="20"/>
      <c r="Z355" s="20"/>
    </row>
    <row r="356" ht="25.5" customHeight="1" outlineLevel="1">
      <c r="A356" s="21" t="s">
        <v>245</v>
      </c>
      <c r="B356" s="22"/>
      <c r="C356" s="22"/>
      <c r="D356" s="23">
        <f t="shared" ref="D356:E356" si="1010">SUBTOTAL(9,D352:D355)</f>
        <v>112562810</v>
      </c>
      <c r="E356" s="24">
        <f t="shared" si="1010"/>
        <v>7241872</v>
      </c>
      <c r="F356" s="25">
        <v>1.0</v>
      </c>
      <c r="G356" s="24">
        <f t="shared" ref="G356:H356" si="1011">SUBTOTAL(9,G352:G355)</f>
        <v>0</v>
      </c>
      <c r="H356" s="24" t="str">
        <f t="shared" si="1011"/>
        <v>#REF!</v>
      </c>
      <c r="I356" s="26"/>
      <c r="J356" s="26">
        <f t="shared" ref="J356:L356" si="1012">SUBTOTAL(9,J352:J355)</f>
        <v>0</v>
      </c>
      <c r="K356" s="26">
        <f t="shared" si="1012"/>
        <v>0</v>
      </c>
      <c r="L356" s="24" t="str">
        <f t="shared" si="1012"/>
        <v>#REF!</v>
      </c>
      <c r="M356" s="26"/>
      <c r="N356" s="26"/>
      <c r="O356" s="26">
        <f t="shared" ref="O356:S356" si="1013">SUBTOTAL(9,O352:O355)</f>
        <v>112562810</v>
      </c>
      <c r="P356" s="26">
        <f t="shared" si="1013"/>
        <v>112562810</v>
      </c>
      <c r="Q356" s="26">
        <f t="shared" si="1013"/>
        <v>112562810</v>
      </c>
      <c r="R356" s="26">
        <f t="shared" si="1013"/>
        <v>0</v>
      </c>
      <c r="S356" s="26">
        <f t="shared" si="1013"/>
        <v>112562810</v>
      </c>
      <c r="T356" s="25"/>
      <c r="U356" s="25"/>
      <c r="V356" s="25"/>
      <c r="W356" s="25"/>
      <c r="X356" s="25"/>
      <c r="Y356" s="25"/>
      <c r="Z356" s="25"/>
    </row>
    <row r="357" ht="30.0" customHeight="1" outlineLevel="2">
      <c r="A357" s="27" t="s">
        <v>246</v>
      </c>
      <c r="B357" s="15" t="s">
        <v>27</v>
      </c>
      <c r="C357" s="15" t="s">
        <v>28</v>
      </c>
      <c r="D357" s="16">
        <v>3.568882226E7</v>
      </c>
      <c r="E357" s="17">
        <v>1.020953787E7</v>
      </c>
      <c r="F357" s="18">
        <v>0.9263227823615988</v>
      </c>
      <c r="G357" s="17">
        <v>0.0</v>
      </c>
      <c r="H357" s="19" t="str">
        <f>VLOOKUP(A357,'[1]Hoja1'!$B$1:$F$126,2,0)</f>
        <v>#REF!</v>
      </c>
      <c r="I357" s="19">
        <v>0.0</v>
      </c>
      <c r="J357" s="19">
        <f t="shared" ref="J357:J358" si="1014">+F357*I357</f>
        <v>0</v>
      </c>
      <c r="K357" s="19">
        <v>0.0</v>
      </c>
      <c r="L357" s="17" t="str">
        <f>VLOOKUP(A357,'[1]Hoja1'!$B$1:$F$126,5,0)</f>
        <v>#REF!</v>
      </c>
      <c r="M357" s="19" t="str">
        <f t="shared" ref="M357:M358" si="1015">VLOOKUP(A357,'[1]Hoja1'!$B$1:$F$126,4,0)</f>
        <v>#REF!</v>
      </c>
      <c r="N357" s="19">
        <v>3.852741509090909E7</v>
      </c>
      <c r="O357" s="19">
        <f t="shared" ref="O357:O358" si="1016">+D357-J357</f>
        <v>35688822.26</v>
      </c>
      <c r="P357" s="19">
        <f t="shared" ref="P357:P358" si="1017">+ROUND(O357,0)</f>
        <v>35688822</v>
      </c>
      <c r="Q357" s="19">
        <f t="shared" ref="Q357:Q358" si="1018">+K357+P357</f>
        <v>35688822</v>
      </c>
      <c r="R357" s="19">
        <f t="shared" ref="R357:R358" si="1019">+IF(D357-K357-P357&gt;1,D357-K357-P357,0)</f>
        <v>0</v>
      </c>
      <c r="S357" s="19">
        <f t="shared" ref="S357:S358" si="1020">+P357</f>
        <v>35688822</v>
      </c>
      <c r="T357" s="20"/>
      <c r="U357" s="20"/>
      <c r="V357" s="20"/>
      <c r="W357" s="20"/>
      <c r="X357" s="20"/>
      <c r="Y357" s="20"/>
      <c r="Z357" s="20"/>
    </row>
    <row r="358" ht="30.0" customHeight="1" outlineLevel="2">
      <c r="A358" s="27" t="s">
        <v>246</v>
      </c>
      <c r="B358" s="15" t="s">
        <v>51</v>
      </c>
      <c r="C358" s="15" t="s">
        <v>52</v>
      </c>
      <c r="D358" s="16">
        <v>2838592.74</v>
      </c>
      <c r="E358" s="17">
        <v>812039.13</v>
      </c>
      <c r="F358" s="18">
        <v>0.07367721763840113</v>
      </c>
      <c r="G358" s="17">
        <v>0.0</v>
      </c>
      <c r="H358" s="17">
        <v>0.0</v>
      </c>
      <c r="I358" s="19">
        <v>0.0</v>
      </c>
      <c r="J358" s="19">
        <f t="shared" si="1014"/>
        <v>0</v>
      </c>
      <c r="K358" s="19">
        <v>0.0</v>
      </c>
      <c r="L358" s="17">
        <v>0.0</v>
      </c>
      <c r="M358" s="19" t="str">
        <f t="shared" si="1015"/>
        <v>#REF!</v>
      </c>
      <c r="N358" s="19">
        <v>3.852741509090909E7</v>
      </c>
      <c r="O358" s="19">
        <f t="shared" si="1016"/>
        <v>2838592.74</v>
      </c>
      <c r="P358" s="19">
        <f t="shared" si="1017"/>
        <v>2838593</v>
      </c>
      <c r="Q358" s="19">
        <f t="shared" si="1018"/>
        <v>2838593</v>
      </c>
      <c r="R358" s="19">
        <f t="shared" si="1019"/>
        <v>0</v>
      </c>
      <c r="S358" s="19">
        <f t="shared" si="1020"/>
        <v>2838593</v>
      </c>
      <c r="T358" s="20"/>
      <c r="U358" s="20"/>
      <c r="V358" s="20"/>
      <c r="W358" s="20"/>
      <c r="X358" s="20"/>
      <c r="Y358" s="20"/>
      <c r="Z358" s="20"/>
    </row>
    <row r="359" ht="25.5" customHeight="1" outlineLevel="1">
      <c r="A359" s="21" t="s">
        <v>247</v>
      </c>
      <c r="B359" s="22"/>
      <c r="C359" s="22"/>
      <c r="D359" s="23">
        <f t="shared" ref="D359:E359" si="1021">SUBTOTAL(9,D357:D358)</f>
        <v>38527415</v>
      </c>
      <c r="E359" s="24">
        <f t="shared" si="1021"/>
        <v>11021577</v>
      </c>
      <c r="F359" s="25">
        <v>1.0</v>
      </c>
      <c r="G359" s="24">
        <f t="shared" ref="G359:H359" si="1022">SUBTOTAL(9,G357:G358)</f>
        <v>0</v>
      </c>
      <c r="H359" s="24" t="str">
        <f t="shared" si="1022"/>
        <v>#REF!</v>
      </c>
      <c r="I359" s="26"/>
      <c r="J359" s="26">
        <f t="shared" ref="J359:L359" si="1023">SUBTOTAL(9,J357:J358)</f>
        <v>0</v>
      </c>
      <c r="K359" s="26">
        <f t="shared" si="1023"/>
        <v>0</v>
      </c>
      <c r="L359" s="24" t="str">
        <f t="shared" si="1023"/>
        <v>#REF!</v>
      </c>
      <c r="M359" s="26"/>
      <c r="N359" s="26"/>
      <c r="O359" s="26">
        <f t="shared" ref="O359:S359" si="1024">SUBTOTAL(9,O357:O358)</f>
        <v>38527415</v>
      </c>
      <c r="P359" s="26">
        <f t="shared" si="1024"/>
        <v>38527415</v>
      </c>
      <c r="Q359" s="26">
        <f t="shared" si="1024"/>
        <v>38527415</v>
      </c>
      <c r="R359" s="26">
        <f t="shared" si="1024"/>
        <v>0</v>
      </c>
      <c r="S359" s="26">
        <f t="shared" si="1024"/>
        <v>38527415</v>
      </c>
      <c r="T359" s="25"/>
      <c r="U359" s="25"/>
      <c r="V359" s="25"/>
      <c r="W359" s="25"/>
      <c r="X359" s="25"/>
      <c r="Y359" s="25"/>
      <c r="Z359" s="25"/>
    </row>
    <row r="360" ht="30.0" customHeight="1" outlineLevel="2">
      <c r="A360" s="27" t="s">
        <v>248</v>
      </c>
      <c r="B360" s="15" t="s">
        <v>27</v>
      </c>
      <c r="C360" s="15" t="s">
        <v>28</v>
      </c>
      <c r="D360" s="16">
        <v>5.898125516E7</v>
      </c>
      <c r="E360" s="17">
        <v>8022716.91</v>
      </c>
      <c r="F360" s="18">
        <v>0.8334084132894303</v>
      </c>
      <c r="G360" s="17" t="str">
        <f>VLOOKUP(A360,'[1]Hoja1'!$B$1:$F$126,3,0)</f>
        <v>#REF!</v>
      </c>
      <c r="H360" s="19" t="str">
        <f>VLOOKUP(A360,'[1]Hoja1'!$B$1:$F$126,2,0)</f>
        <v>#REF!</v>
      </c>
      <c r="I360" s="19">
        <v>1.3731165818181818E7</v>
      </c>
      <c r="J360" s="19">
        <f t="shared" ref="J360:J364" si="1025">+F360*I360</f>
        <v>11443669.12</v>
      </c>
      <c r="K360" s="19">
        <f t="shared" ref="K360:K364" si="1026">+D360-P360</f>
        <v>11287508.16</v>
      </c>
      <c r="L360" s="17" t="str">
        <f>VLOOKUP(A360,'[1]Hoja1'!$B$1:$F$126,5,0)</f>
        <v>#REF!</v>
      </c>
      <c r="M360" s="19" t="str">
        <f t="shared" ref="M360:M364" si="1027">VLOOKUP(A360,'[1]Hoja1'!$B$1:$F$126,4,0)</f>
        <v>#REF!</v>
      </c>
      <c r="N360" s="19">
        <v>5.703996418181818E7</v>
      </c>
      <c r="O360" s="19">
        <v>4.769374691370884E7</v>
      </c>
      <c r="P360" s="19">
        <f t="shared" ref="P360:P364" si="1028">+ROUND(O360,0)</f>
        <v>47693747</v>
      </c>
      <c r="Q360" s="19">
        <f t="shared" ref="Q360:Q364" si="1029">+K360+P360</f>
        <v>58981255.16</v>
      </c>
      <c r="R360" s="19">
        <f t="shared" ref="R360:R364" si="1030">+IF(D360-K360-P360&gt;1,D360-K360-P360,0)</f>
        <v>0</v>
      </c>
      <c r="S360" s="19">
        <f t="shared" ref="S360:S364" si="1031">+P360</f>
        <v>47693747</v>
      </c>
      <c r="T360" s="20"/>
      <c r="U360" s="20"/>
      <c r="V360" s="20"/>
      <c r="W360" s="20"/>
      <c r="X360" s="20"/>
      <c r="Y360" s="20"/>
      <c r="Z360" s="20"/>
    </row>
    <row r="361" ht="30.0" customHeight="1" outlineLevel="2">
      <c r="A361" s="27" t="s">
        <v>248</v>
      </c>
      <c r="B361" s="15" t="s">
        <v>35</v>
      </c>
      <c r="C361" s="15" t="s">
        <v>36</v>
      </c>
      <c r="D361" s="16">
        <v>193753.3</v>
      </c>
      <c r="E361" s="17">
        <v>26354.61</v>
      </c>
      <c r="F361" s="18">
        <v>0.0027377448968244535</v>
      </c>
      <c r="G361" s="17">
        <v>0.0</v>
      </c>
      <c r="H361" s="17">
        <v>0.0</v>
      </c>
      <c r="I361" s="19">
        <v>1.3731165818181818E7</v>
      </c>
      <c r="J361" s="19">
        <f t="shared" si="1025"/>
        <v>37592.42915</v>
      </c>
      <c r="K361" s="19">
        <f t="shared" si="1026"/>
        <v>193753.3</v>
      </c>
      <c r="L361" s="17">
        <v>0.0</v>
      </c>
      <c r="M361" s="19" t="str">
        <f t="shared" si="1027"/>
        <v>#REF!</v>
      </c>
      <c r="N361" s="19">
        <v>5.703996418181818E7</v>
      </c>
      <c r="O361" s="19">
        <v>0.0</v>
      </c>
      <c r="P361" s="19">
        <f t="shared" si="1028"/>
        <v>0</v>
      </c>
      <c r="Q361" s="19">
        <f t="shared" si="1029"/>
        <v>193753.3</v>
      </c>
      <c r="R361" s="19">
        <f t="shared" si="1030"/>
        <v>0</v>
      </c>
      <c r="S361" s="19">
        <f t="shared" si="1031"/>
        <v>0</v>
      </c>
      <c r="T361" s="20"/>
      <c r="U361" s="20"/>
      <c r="V361" s="20"/>
      <c r="W361" s="20"/>
      <c r="X361" s="20"/>
      <c r="Y361" s="20"/>
      <c r="Z361" s="20"/>
    </row>
    <row r="362" ht="60.0" customHeight="1" outlineLevel="2">
      <c r="A362" s="27" t="s">
        <v>248</v>
      </c>
      <c r="B362" s="15" t="s">
        <v>49</v>
      </c>
      <c r="C362" s="15" t="s">
        <v>50</v>
      </c>
      <c r="D362" s="16">
        <v>0.0</v>
      </c>
      <c r="E362" s="17">
        <v>0.0</v>
      </c>
      <c r="F362" s="18">
        <v>0.0</v>
      </c>
      <c r="G362" s="17">
        <v>0.0</v>
      </c>
      <c r="H362" s="17">
        <v>0.0</v>
      </c>
      <c r="I362" s="19">
        <v>1.3731165818181818E7</v>
      </c>
      <c r="J362" s="19">
        <f t="shared" si="1025"/>
        <v>0</v>
      </c>
      <c r="K362" s="19">
        <f t="shared" si="1026"/>
        <v>0</v>
      </c>
      <c r="L362" s="17">
        <v>0.0</v>
      </c>
      <c r="M362" s="19" t="str">
        <f t="shared" si="1027"/>
        <v>#REF!</v>
      </c>
      <c r="N362" s="19">
        <v>5.703996418181818E7</v>
      </c>
      <c r="O362" s="19">
        <f t="shared" ref="O362:O364" si="1032">+D362-J362</f>
        <v>0</v>
      </c>
      <c r="P362" s="19">
        <f t="shared" si="1028"/>
        <v>0</v>
      </c>
      <c r="Q362" s="19">
        <f t="shared" si="1029"/>
        <v>0</v>
      </c>
      <c r="R362" s="19">
        <f t="shared" si="1030"/>
        <v>0</v>
      </c>
      <c r="S362" s="19">
        <f t="shared" si="1031"/>
        <v>0</v>
      </c>
      <c r="T362" s="20"/>
      <c r="U362" s="20"/>
      <c r="V362" s="20"/>
      <c r="W362" s="20"/>
      <c r="X362" s="20"/>
      <c r="Y362" s="20"/>
      <c r="Z362" s="20"/>
    </row>
    <row r="363" ht="30.0" customHeight="1" outlineLevel="2">
      <c r="A363" s="27" t="s">
        <v>248</v>
      </c>
      <c r="B363" s="15" t="s">
        <v>31</v>
      </c>
      <c r="C363" s="15" t="s">
        <v>32</v>
      </c>
      <c r="D363" s="16">
        <v>0.0</v>
      </c>
      <c r="E363" s="17">
        <v>0.0</v>
      </c>
      <c r="F363" s="18">
        <v>0.0</v>
      </c>
      <c r="G363" s="17">
        <v>0.0</v>
      </c>
      <c r="H363" s="17">
        <v>0.0</v>
      </c>
      <c r="I363" s="19">
        <v>1.3731165818181818E7</v>
      </c>
      <c r="J363" s="19">
        <f t="shared" si="1025"/>
        <v>0</v>
      </c>
      <c r="K363" s="19">
        <f t="shared" si="1026"/>
        <v>0</v>
      </c>
      <c r="L363" s="17">
        <v>0.0</v>
      </c>
      <c r="M363" s="19" t="str">
        <f t="shared" si="1027"/>
        <v>#REF!</v>
      </c>
      <c r="N363" s="19">
        <v>5.703996418181818E7</v>
      </c>
      <c r="O363" s="19">
        <f t="shared" si="1032"/>
        <v>0</v>
      </c>
      <c r="P363" s="19">
        <f t="shared" si="1028"/>
        <v>0</v>
      </c>
      <c r="Q363" s="19">
        <f t="shared" si="1029"/>
        <v>0</v>
      </c>
      <c r="R363" s="19">
        <f t="shared" si="1030"/>
        <v>0</v>
      </c>
      <c r="S363" s="19">
        <f t="shared" si="1031"/>
        <v>0</v>
      </c>
      <c r="T363" s="20"/>
      <c r="U363" s="20"/>
      <c r="V363" s="20"/>
      <c r="W363" s="20"/>
      <c r="X363" s="20"/>
      <c r="Y363" s="20"/>
      <c r="Z363" s="20"/>
    </row>
    <row r="364" ht="30.0" customHeight="1" outlineLevel="2">
      <c r="A364" s="27" t="s">
        <v>248</v>
      </c>
      <c r="B364" s="15" t="s">
        <v>71</v>
      </c>
      <c r="C364" s="15" t="s">
        <v>72</v>
      </c>
      <c r="D364" s="16">
        <v>1.159612154E7</v>
      </c>
      <c r="E364" s="17">
        <v>1577321.48</v>
      </c>
      <c r="F364" s="18">
        <v>0.16385384181374524</v>
      </c>
      <c r="G364" s="17">
        <v>0.0</v>
      </c>
      <c r="H364" s="17">
        <v>0.0</v>
      </c>
      <c r="I364" s="19">
        <v>1.3731165818181818E7</v>
      </c>
      <c r="J364" s="19">
        <f t="shared" si="1025"/>
        <v>2249904.272</v>
      </c>
      <c r="K364" s="19">
        <f t="shared" si="1026"/>
        <v>2249904.54</v>
      </c>
      <c r="L364" s="17">
        <v>0.0</v>
      </c>
      <c r="M364" s="19" t="str">
        <f t="shared" si="1027"/>
        <v>#REF!</v>
      </c>
      <c r="N364" s="19">
        <v>5.703996418181818E7</v>
      </c>
      <c r="O364" s="19">
        <f t="shared" si="1032"/>
        <v>9346217.268</v>
      </c>
      <c r="P364" s="19">
        <f t="shared" si="1028"/>
        <v>9346217</v>
      </c>
      <c r="Q364" s="19">
        <f t="shared" si="1029"/>
        <v>11596121.54</v>
      </c>
      <c r="R364" s="19">
        <f t="shared" si="1030"/>
        <v>0</v>
      </c>
      <c r="S364" s="19">
        <f t="shared" si="1031"/>
        <v>9346217</v>
      </c>
      <c r="T364" s="20"/>
      <c r="U364" s="20"/>
      <c r="V364" s="20"/>
      <c r="W364" s="20"/>
      <c r="X364" s="20"/>
      <c r="Y364" s="20"/>
      <c r="Z364" s="20"/>
    </row>
    <row r="365" ht="25.5" customHeight="1" outlineLevel="1">
      <c r="A365" s="21" t="s">
        <v>249</v>
      </c>
      <c r="B365" s="22"/>
      <c r="C365" s="22"/>
      <c r="D365" s="23">
        <f t="shared" ref="D365:E365" si="1033">SUBTOTAL(9,D360:D364)</f>
        <v>70771130</v>
      </c>
      <c r="E365" s="24">
        <f t="shared" si="1033"/>
        <v>9626393</v>
      </c>
      <c r="F365" s="25">
        <v>1.0</v>
      </c>
      <c r="G365" s="24" t="str">
        <f t="shared" ref="G365:H365" si="1034">SUBTOTAL(9,G360:G364)</f>
        <v>#REF!</v>
      </c>
      <c r="H365" s="24" t="str">
        <f t="shared" si="1034"/>
        <v>#REF!</v>
      </c>
      <c r="I365" s="26"/>
      <c r="J365" s="26">
        <f t="shared" ref="J365:L365" si="1035">SUBTOTAL(9,J360:J364)</f>
        <v>13731165.82</v>
      </c>
      <c r="K365" s="26">
        <f t="shared" si="1035"/>
        <v>13731166</v>
      </c>
      <c r="L365" s="24" t="str">
        <f t="shared" si="1035"/>
        <v>#REF!</v>
      </c>
      <c r="M365" s="26"/>
      <c r="N365" s="26"/>
      <c r="O365" s="26">
        <f t="shared" ref="O365:S365" si="1036">SUBTOTAL(9,O360:O364)</f>
        <v>57039964.18</v>
      </c>
      <c r="P365" s="26">
        <f t="shared" si="1036"/>
        <v>57039964</v>
      </c>
      <c r="Q365" s="26">
        <f t="shared" si="1036"/>
        <v>70771130</v>
      </c>
      <c r="R365" s="26">
        <f t="shared" si="1036"/>
        <v>0</v>
      </c>
      <c r="S365" s="26">
        <f t="shared" si="1036"/>
        <v>57039964</v>
      </c>
      <c r="T365" s="25"/>
      <c r="U365" s="25"/>
      <c r="V365" s="25"/>
      <c r="W365" s="25"/>
      <c r="X365" s="25"/>
      <c r="Y365" s="25"/>
      <c r="Z365" s="25"/>
    </row>
    <row r="366" ht="30.0" customHeight="1" outlineLevel="2">
      <c r="A366" s="27" t="s">
        <v>250</v>
      </c>
      <c r="B366" s="15" t="s">
        <v>27</v>
      </c>
      <c r="C366" s="15" t="s">
        <v>28</v>
      </c>
      <c r="D366" s="16">
        <v>1.015654024E8</v>
      </c>
      <c r="E366" s="17">
        <v>5252740.82</v>
      </c>
      <c r="F366" s="18">
        <v>0.953645567870935</v>
      </c>
      <c r="G366" s="17" t="str">
        <f>VLOOKUP(A366,'[1]Hoja1'!$B$1:$F$126,3,0)</f>
        <v>#REF!</v>
      </c>
      <c r="H366" s="19" t="str">
        <f>VLOOKUP(A366,'[1]Hoja1'!$B$1:$F$126,2,0)</f>
        <v>#REF!</v>
      </c>
      <c r="I366" s="19">
        <v>0.0</v>
      </c>
      <c r="J366" s="19">
        <f t="shared" ref="J366:J368" si="1037">+F366*I366</f>
        <v>0</v>
      </c>
      <c r="K366" s="19">
        <v>0.0</v>
      </c>
      <c r="L366" s="17" t="str">
        <f>VLOOKUP(A366,'[1]Hoja1'!$B$1:$F$126,5,0)</f>
        <v>#REF!</v>
      </c>
      <c r="M366" s="19" t="str">
        <f t="shared" ref="M366:M368" si="1038">VLOOKUP(A366,'[1]Hoja1'!$B$1:$F$126,4,0)</f>
        <v>#REF!</v>
      </c>
      <c r="N366" s="19">
        <v>1.2342583727272727E8</v>
      </c>
      <c r="O366" s="19">
        <f t="shared" ref="O366:O368" si="1039">+D366-J366</f>
        <v>101565402.4</v>
      </c>
      <c r="P366" s="19">
        <f t="shared" ref="P366:P368" si="1040">+ROUND(O366,0)</f>
        <v>101565402</v>
      </c>
      <c r="Q366" s="19">
        <f t="shared" ref="Q366:Q368" si="1041">+K366+P366</f>
        <v>101565402</v>
      </c>
      <c r="R366" s="19">
        <f t="shared" ref="R366:R368" si="1042">+IF(D366-K366-P366&gt;1,D366-K366-P366,0)</f>
        <v>0</v>
      </c>
      <c r="S366" s="19">
        <f t="shared" ref="S366:S368" si="1043">+P366</f>
        <v>101565402</v>
      </c>
      <c r="T366" s="20"/>
      <c r="U366" s="20"/>
      <c r="V366" s="20"/>
      <c r="W366" s="20"/>
      <c r="X366" s="20"/>
      <c r="Y366" s="20"/>
      <c r="Z366" s="20"/>
    </row>
    <row r="367" ht="30.0" customHeight="1" outlineLevel="2">
      <c r="A367" s="27" t="s">
        <v>250</v>
      </c>
      <c r="B367" s="15" t="s">
        <v>35</v>
      </c>
      <c r="C367" s="15" t="s">
        <v>36</v>
      </c>
      <c r="D367" s="16">
        <v>4936851.5</v>
      </c>
      <c r="E367" s="17">
        <v>255323.18</v>
      </c>
      <c r="F367" s="18">
        <v>0.04635443212906502</v>
      </c>
      <c r="G367" s="17">
        <v>0.0</v>
      </c>
      <c r="H367" s="17">
        <v>0.0</v>
      </c>
      <c r="I367" s="19">
        <v>0.0</v>
      </c>
      <c r="J367" s="19">
        <f t="shared" si="1037"/>
        <v>0</v>
      </c>
      <c r="K367" s="19">
        <v>0.0</v>
      </c>
      <c r="L367" s="17">
        <v>0.0</v>
      </c>
      <c r="M367" s="19" t="str">
        <f t="shared" si="1038"/>
        <v>#REF!</v>
      </c>
      <c r="N367" s="19">
        <v>1.2342583727272727E8</v>
      </c>
      <c r="O367" s="19">
        <f t="shared" si="1039"/>
        <v>4936851.5</v>
      </c>
      <c r="P367" s="19">
        <f t="shared" si="1040"/>
        <v>4936852</v>
      </c>
      <c r="Q367" s="19">
        <f t="shared" si="1041"/>
        <v>4936852</v>
      </c>
      <c r="R367" s="19">
        <f t="shared" si="1042"/>
        <v>0</v>
      </c>
      <c r="S367" s="19">
        <f t="shared" si="1043"/>
        <v>4936852</v>
      </c>
      <c r="T367" s="20"/>
      <c r="U367" s="20"/>
      <c r="V367" s="20"/>
      <c r="W367" s="20"/>
      <c r="X367" s="20"/>
      <c r="Y367" s="20"/>
      <c r="Z367" s="20"/>
    </row>
    <row r="368" ht="60.0" customHeight="1" outlineLevel="2">
      <c r="A368" s="27" t="s">
        <v>250</v>
      </c>
      <c r="B368" s="15" t="s">
        <v>49</v>
      </c>
      <c r="C368" s="15" t="s">
        <v>50</v>
      </c>
      <c r="D368" s="16">
        <v>0.0</v>
      </c>
      <c r="E368" s="17">
        <v>0.0</v>
      </c>
      <c r="F368" s="18">
        <v>0.0</v>
      </c>
      <c r="G368" s="17">
        <v>0.0</v>
      </c>
      <c r="H368" s="17">
        <v>0.0</v>
      </c>
      <c r="I368" s="19">
        <v>0.0</v>
      </c>
      <c r="J368" s="19">
        <f t="shared" si="1037"/>
        <v>0</v>
      </c>
      <c r="K368" s="19">
        <f>+D368-P368</f>
        <v>0</v>
      </c>
      <c r="L368" s="17">
        <v>0.0</v>
      </c>
      <c r="M368" s="19" t="str">
        <f t="shared" si="1038"/>
        <v>#REF!</v>
      </c>
      <c r="N368" s="19">
        <v>1.2342583727272727E8</v>
      </c>
      <c r="O368" s="19">
        <f t="shared" si="1039"/>
        <v>0</v>
      </c>
      <c r="P368" s="19">
        <f t="shared" si="1040"/>
        <v>0</v>
      </c>
      <c r="Q368" s="19">
        <f t="shared" si="1041"/>
        <v>0</v>
      </c>
      <c r="R368" s="19">
        <f t="shared" si="1042"/>
        <v>0</v>
      </c>
      <c r="S368" s="19">
        <f t="shared" si="1043"/>
        <v>0</v>
      </c>
      <c r="T368" s="20"/>
      <c r="U368" s="20"/>
      <c r="V368" s="20"/>
      <c r="W368" s="20"/>
      <c r="X368" s="20"/>
      <c r="Y368" s="20"/>
      <c r="Z368" s="20"/>
    </row>
    <row r="369" ht="25.5" customHeight="1" outlineLevel="1">
      <c r="A369" s="21" t="s">
        <v>251</v>
      </c>
      <c r="B369" s="22"/>
      <c r="C369" s="22"/>
      <c r="D369" s="23">
        <f t="shared" ref="D369:E369" si="1044">SUBTOTAL(9,D366:D368)</f>
        <v>106502253.9</v>
      </c>
      <c r="E369" s="24">
        <f t="shared" si="1044"/>
        <v>5508064</v>
      </c>
      <c r="F369" s="25">
        <v>1.0</v>
      </c>
      <c r="G369" s="24" t="str">
        <f t="shared" ref="G369:H369" si="1045">SUBTOTAL(9,G366:G368)</f>
        <v>#REF!</v>
      </c>
      <c r="H369" s="24" t="str">
        <f t="shared" si="1045"/>
        <v>#REF!</v>
      </c>
      <c r="I369" s="26"/>
      <c r="J369" s="26">
        <f t="shared" ref="J369:L369" si="1046">SUBTOTAL(9,J366:J368)</f>
        <v>0</v>
      </c>
      <c r="K369" s="26">
        <f t="shared" si="1046"/>
        <v>0</v>
      </c>
      <c r="L369" s="24" t="str">
        <f t="shared" si="1046"/>
        <v>#REF!</v>
      </c>
      <c r="M369" s="26"/>
      <c r="N369" s="26"/>
      <c r="O369" s="26">
        <f t="shared" ref="O369:S369" si="1047">SUBTOTAL(9,O366:O368)</f>
        <v>106502253.9</v>
      </c>
      <c r="P369" s="26">
        <f t="shared" si="1047"/>
        <v>106502254</v>
      </c>
      <c r="Q369" s="26">
        <f t="shared" si="1047"/>
        <v>106502254</v>
      </c>
      <c r="R369" s="26">
        <f t="shared" si="1047"/>
        <v>0</v>
      </c>
      <c r="S369" s="26">
        <f t="shared" si="1047"/>
        <v>106502254</v>
      </c>
      <c r="T369" s="25"/>
      <c r="U369" s="25"/>
      <c r="V369" s="25"/>
      <c r="W369" s="25"/>
      <c r="X369" s="25"/>
      <c r="Y369" s="25"/>
      <c r="Z369" s="25"/>
    </row>
    <row r="370" ht="30.0" customHeight="1" outlineLevel="2">
      <c r="A370" s="27" t="s">
        <v>252</v>
      </c>
      <c r="B370" s="15" t="s">
        <v>27</v>
      </c>
      <c r="C370" s="15" t="s">
        <v>28</v>
      </c>
      <c r="D370" s="16">
        <v>5.066468145E7</v>
      </c>
      <c r="E370" s="17">
        <v>3374725.4</v>
      </c>
      <c r="F370" s="18">
        <v>0.585817921488296</v>
      </c>
      <c r="G370" s="17">
        <v>0.0</v>
      </c>
      <c r="H370" s="19" t="str">
        <f>VLOOKUP(A370,'[1]Hoja1'!$B$1:$F$126,2,0)</f>
        <v>#REF!</v>
      </c>
      <c r="I370" s="19">
        <v>0.0</v>
      </c>
      <c r="J370" s="19">
        <f t="shared" ref="J370:J372" si="1048">+F370*I370</f>
        <v>0</v>
      </c>
      <c r="K370" s="19">
        <v>0.0</v>
      </c>
      <c r="L370" s="17" t="str">
        <f>VLOOKUP(A370,'[1]Hoja1'!$B$1:$F$126,5,0)</f>
        <v>#REF!</v>
      </c>
      <c r="M370" s="19" t="str">
        <f t="shared" ref="M370:M372" si="1049">VLOOKUP(A370,'[1]Hoja1'!$B$1:$F$126,4,0)</f>
        <v>#REF!</v>
      </c>
      <c r="N370" s="19">
        <v>8.648537336363636E7</v>
      </c>
      <c r="O370" s="19">
        <f t="shared" ref="O370:O372" si="1050">+D370-J370</f>
        <v>50664681.45</v>
      </c>
      <c r="P370" s="19">
        <f t="shared" ref="P370:P372" si="1051">+ROUND(O370,0)</f>
        <v>50664681</v>
      </c>
      <c r="Q370" s="19">
        <f t="shared" ref="Q370:Q372" si="1052">+K370+P370</f>
        <v>50664681</v>
      </c>
      <c r="R370" s="19">
        <f t="shared" ref="R370:R372" si="1053">+IF(D370-K370-P370&gt;1,D370-K370-P370,0)</f>
        <v>0</v>
      </c>
      <c r="S370" s="19">
        <f t="shared" ref="S370:S372" si="1054">+P370</f>
        <v>50664681</v>
      </c>
      <c r="T370" s="20"/>
      <c r="U370" s="20"/>
      <c r="V370" s="20"/>
      <c r="W370" s="20"/>
      <c r="X370" s="20"/>
      <c r="Y370" s="20"/>
      <c r="Z370" s="20"/>
    </row>
    <row r="371" ht="30.0" customHeight="1" outlineLevel="2">
      <c r="A371" s="27" t="s">
        <v>252</v>
      </c>
      <c r="B371" s="15" t="s">
        <v>37</v>
      </c>
      <c r="C371" s="15" t="s">
        <v>38</v>
      </c>
      <c r="D371" s="16">
        <v>2.79537181E7</v>
      </c>
      <c r="E371" s="17">
        <v>1861970.11</v>
      </c>
      <c r="F371" s="18">
        <v>0.32321902687521503</v>
      </c>
      <c r="G371" s="17">
        <v>0.0</v>
      </c>
      <c r="H371" s="17">
        <v>0.0</v>
      </c>
      <c r="I371" s="19">
        <v>0.0</v>
      </c>
      <c r="J371" s="19">
        <f t="shared" si="1048"/>
        <v>0</v>
      </c>
      <c r="K371" s="19">
        <v>0.0</v>
      </c>
      <c r="L371" s="17">
        <v>0.0</v>
      </c>
      <c r="M371" s="19" t="str">
        <f t="shared" si="1049"/>
        <v>#REF!</v>
      </c>
      <c r="N371" s="19">
        <v>8.648537336363636E7</v>
      </c>
      <c r="O371" s="19">
        <f t="shared" si="1050"/>
        <v>27953718.1</v>
      </c>
      <c r="P371" s="19">
        <f t="shared" si="1051"/>
        <v>27953718</v>
      </c>
      <c r="Q371" s="19">
        <f t="shared" si="1052"/>
        <v>27953718</v>
      </c>
      <c r="R371" s="19">
        <f t="shared" si="1053"/>
        <v>0</v>
      </c>
      <c r="S371" s="19">
        <f t="shared" si="1054"/>
        <v>27953718</v>
      </c>
      <c r="T371" s="20"/>
      <c r="U371" s="20"/>
      <c r="V371" s="20"/>
      <c r="W371" s="20"/>
      <c r="X371" s="20"/>
      <c r="Y371" s="20"/>
      <c r="Z371" s="20"/>
    </row>
    <row r="372" ht="30.0" customHeight="1" outlineLevel="2">
      <c r="A372" s="27" t="s">
        <v>252</v>
      </c>
      <c r="B372" s="15" t="s">
        <v>51</v>
      </c>
      <c r="C372" s="15" t="s">
        <v>52</v>
      </c>
      <c r="D372" s="16">
        <v>7866973.45</v>
      </c>
      <c r="E372" s="17">
        <v>524011.49</v>
      </c>
      <c r="F372" s="18">
        <v>0.09096305163648885</v>
      </c>
      <c r="G372" s="17">
        <v>0.0</v>
      </c>
      <c r="H372" s="17">
        <v>0.0</v>
      </c>
      <c r="I372" s="19">
        <v>0.0</v>
      </c>
      <c r="J372" s="19">
        <f t="shared" si="1048"/>
        <v>0</v>
      </c>
      <c r="K372" s="19">
        <v>0.0</v>
      </c>
      <c r="L372" s="17">
        <v>0.0</v>
      </c>
      <c r="M372" s="19" t="str">
        <f t="shared" si="1049"/>
        <v>#REF!</v>
      </c>
      <c r="N372" s="19">
        <v>8.648537336363636E7</v>
      </c>
      <c r="O372" s="19">
        <f t="shared" si="1050"/>
        <v>7866973.45</v>
      </c>
      <c r="P372" s="19">
        <f t="shared" si="1051"/>
        <v>7866973</v>
      </c>
      <c r="Q372" s="19">
        <f t="shared" si="1052"/>
        <v>7866973</v>
      </c>
      <c r="R372" s="19">
        <f t="shared" si="1053"/>
        <v>0</v>
      </c>
      <c r="S372" s="19">
        <f t="shared" si="1054"/>
        <v>7866973</v>
      </c>
      <c r="T372" s="20"/>
      <c r="U372" s="20"/>
      <c r="V372" s="20"/>
      <c r="W372" s="20"/>
      <c r="X372" s="20"/>
      <c r="Y372" s="20"/>
      <c r="Z372" s="20"/>
    </row>
    <row r="373" ht="25.5" customHeight="1" outlineLevel="1">
      <c r="A373" s="21" t="s">
        <v>253</v>
      </c>
      <c r="B373" s="22"/>
      <c r="C373" s="22"/>
      <c r="D373" s="23">
        <f t="shared" ref="D373:E373" si="1055">SUBTOTAL(9,D370:D372)</f>
        <v>86485373</v>
      </c>
      <c r="E373" s="24">
        <f t="shared" si="1055"/>
        <v>5760707</v>
      </c>
      <c r="F373" s="25">
        <v>0.9999999999999999</v>
      </c>
      <c r="G373" s="24">
        <f t="shared" ref="G373:H373" si="1056">SUBTOTAL(9,G370:G372)</f>
        <v>0</v>
      </c>
      <c r="H373" s="24" t="str">
        <f t="shared" si="1056"/>
        <v>#REF!</v>
      </c>
      <c r="I373" s="26"/>
      <c r="J373" s="26">
        <f t="shared" ref="J373:L373" si="1057">SUBTOTAL(9,J370:J372)</f>
        <v>0</v>
      </c>
      <c r="K373" s="26">
        <f t="shared" si="1057"/>
        <v>0</v>
      </c>
      <c r="L373" s="24" t="str">
        <f t="shared" si="1057"/>
        <v>#REF!</v>
      </c>
      <c r="M373" s="26"/>
      <c r="N373" s="26"/>
      <c r="O373" s="26">
        <f t="shared" ref="O373:S373" si="1058">SUBTOTAL(9,O370:O372)</f>
        <v>86485373</v>
      </c>
      <c r="P373" s="26">
        <f t="shared" si="1058"/>
        <v>86485372</v>
      </c>
      <c r="Q373" s="26">
        <f t="shared" si="1058"/>
        <v>86485372</v>
      </c>
      <c r="R373" s="26">
        <f t="shared" si="1058"/>
        <v>0</v>
      </c>
      <c r="S373" s="26">
        <f t="shared" si="1058"/>
        <v>86485372</v>
      </c>
      <c r="T373" s="25"/>
      <c r="U373" s="25"/>
      <c r="V373" s="25"/>
      <c r="W373" s="25"/>
      <c r="X373" s="25"/>
      <c r="Y373" s="25"/>
      <c r="Z373" s="25"/>
    </row>
    <row r="374" ht="30.0" customHeight="1" outlineLevel="2">
      <c r="A374" s="27" t="s">
        <v>254</v>
      </c>
      <c r="B374" s="15" t="s">
        <v>27</v>
      </c>
      <c r="C374" s="15" t="s">
        <v>28</v>
      </c>
      <c r="D374" s="16">
        <v>1.0531463557E8</v>
      </c>
      <c r="E374" s="17">
        <v>1.8828843E7</v>
      </c>
      <c r="F374" s="18">
        <v>0.9940183660193765</v>
      </c>
      <c r="G374" s="17">
        <v>0.0</v>
      </c>
      <c r="H374" s="19" t="str">
        <f>VLOOKUP(A374,'[1]Hoja1'!$B$1:$F$126,2,0)</f>
        <v>#REF!</v>
      </c>
      <c r="I374" s="19">
        <v>0.0</v>
      </c>
      <c r="J374" s="19">
        <f t="shared" ref="J374:J376" si="1059">+F374*I374</f>
        <v>0</v>
      </c>
      <c r="K374" s="19">
        <v>0.0</v>
      </c>
      <c r="L374" s="17" t="str">
        <f>VLOOKUP(A374,'[1]Hoja1'!$B$1:$F$126,5,0)</f>
        <v>#REF!</v>
      </c>
      <c r="M374" s="19" t="str">
        <f t="shared" ref="M374:M376" si="1060">VLOOKUP(A374,'[1]Hoja1'!$B$1:$F$126,4,0)</f>
        <v>#REF!</v>
      </c>
      <c r="N374" s="19">
        <v>1.0594838036363636E8</v>
      </c>
      <c r="O374" s="19">
        <f t="shared" ref="O374:O376" si="1061">+D374-J374</f>
        <v>105314635.6</v>
      </c>
      <c r="P374" s="19">
        <f t="shared" ref="P374:P376" si="1062">+ROUND(O374,0)</f>
        <v>105314636</v>
      </c>
      <c r="Q374" s="19">
        <f t="shared" ref="Q374:Q376" si="1063">+K374+P374</f>
        <v>105314636</v>
      </c>
      <c r="R374" s="19">
        <f t="shared" ref="R374:R376" si="1064">+IF(D374-K374-P374&gt;1,D374-K374-P374,0)</f>
        <v>0</v>
      </c>
      <c r="S374" s="19">
        <f t="shared" ref="S374:S376" si="1065">+P374</f>
        <v>105314636</v>
      </c>
      <c r="T374" s="20"/>
      <c r="U374" s="20"/>
      <c r="V374" s="20"/>
      <c r="W374" s="20"/>
      <c r="X374" s="20"/>
      <c r="Y374" s="20"/>
      <c r="Z374" s="20"/>
    </row>
    <row r="375" ht="30.0" customHeight="1" outlineLevel="2">
      <c r="A375" s="27" t="s">
        <v>254</v>
      </c>
      <c r="B375" s="15" t="s">
        <v>35</v>
      </c>
      <c r="C375" s="15" t="s">
        <v>36</v>
      </c>
      <c r="D375" s="16">
        <v>633744.43</v>
      </c>
      <c r="E375" s="17">
        <v>113305.0</v>
      </c>
      <c r="F375" s="18">
        <v>0.005981633980623394</v>
      </c>
      <c r="G375" s="17">
        <v>0.0</v>
      </c>
      <c r="H375" s="17">
        <v>0.0</v>
      </c>
      <c r="I375" s="19">
        <v>0.0</v>
      </c>
      <c r="J375" s="19">
        <f t="shared" si="1059"/>
        <v>0</v>
      </c>
      <c r="K375" s="19">
        <v>0.0</v>
      </c>
      <c r="L375" s="17">
        <v>0.0</v>
      </c>
      <c r="M375" s="19" t="str">
        <f t="shared" si="1060"/>
        <v>#REF!</v>
      </c>
      <c r="N375" s="19">
        <v>1.0594838036363636E8</v>
      </c>
      <c r="O375" s="19">
        <f t="shared" si="1061"/>
        <v>633744.43</v>
      </c>
      <c r="P375" s="19">
        <f t="shared" si="1062"/>
        <v>633744</v>
      </c>
      <c r="Q375" s="19">
        <f t="shared" si="1063"/>
        <v>633744</v>
      </c>
      <c r="R375" s="19">
        <f t="shared" si="1064"/>
        <v>0</v>
      </c>
      <c r="S375" s="19">
        <f t="shared" si="1065"/>
        <v>633744</v>
      </c>
      <c r="T375" s="20"/>
      <c r="U375" s="20"/>
      <c r="V375" s="20"/>
      <c r="W375" s="20"/>
      <c r="X375" s="20"/>
      <c r="Y375" s="20"/>
      <c r="Z375" s="20"/>
    </row>
    <row r="376" ht="60.0" customHeight="1" outlineLevel="2">
      <c r="A376" s="27" t="s">
        <v>254</v>
      </c>
      <c r="B376" s="15" t="s">
        <v>49</v>
      </c>
      <c r="C376" s="15" t="s">
        <v>50</v>
      </c>
      <c r="D376" s="16">
        <v>0.0</v>
      </c>
      <c r="E376" s="17">
        <v>0.0</v>
      </c>
      <c r="F376" s="18">
        <v>0.0</v>
      </c>
      <c r="G376" s="17">
        <v>0.0</v>
      </c>
      <c r="H376" s="17">
        <v>0.0</v>
      </c>
      <c r="I376" s="19">
        <v>0.0</v>
      </c>
      <c r="J376" s="19">
        <f t="shared" si="1059"/>
        <v>0</v>
      </c>
      <c r="K376" s="19">
        <f>+D376-P376</f>
        <v>0</v>
      </c>
      <c r="L376" s="17">
        <v>0.0</v>
      </c>
      <c r="M376" s="19" t="str">
        <f t="shared" si="1060"/>
        <v>#REF!</v>
      </c>
      <c r="N376" s="19">
        <v>1.0594838036363636E8</v>
      </c>
      <c r="O376" s="19">
        <f t="shared" si="1061"/>
        <v>0</v>
      </c>
      <c r="P376" s="19">
        <f t="shared" si="1062"/>
        <v>0</v>
      </c>
      <c r="Q376" s="19">
        <f t="shared" si="1063"/>
        <v>0</v>
      </c>
      <c r="R376" s="19">
        <f t="shared" si="1064"/>
        <v>0</v>
      </c>
      <c r="S376" s="19">
        <f t="shared" si="1065"/>
        <v>0</v>
      </c>
      <c r="T376" s="20"/>
      <c r="U376" s="20"/>
      <c r="V376" s="20"/>
      <c r="W376" s="20"/>
      <c r="X376" s="20"/>
      <c r="Y376" s="20"/>
      <c r="Z376" s="20"/>
    </row>
    <row r="377" ht="25.5" customHeight="1" outlineLevel="1">
      <c r="A377" s="21" t="s">
        <v>255</v>
      </c>
      <c r="B377" s="22"/>
      <c r="C377" s="22"/>
      <c r="D377" s="23">
        <f t="shared" ref="D377:E377" si="1066">SUBTOTAL(9,D374:D376)</f>
        <v>105948380</v>
      </c>
      <c r="E377" s="24">
        <f t="shared" si="1066"/>
        <v>18942148</v>
      </c>
      <c r="F377" s="25">
        <v>0.9999999999999999</v>
      </c>
      <c r="G377" s="24">
        <f t="shared" ref="G377:H377" si="1067">SUBTOTAL(9,G374:G376)</f>
        <v>0</v>
      </c>
      <c r="H377" s="24" t="str">
        <f t="shared" si="1067"/>
        <v>#REF!</v>
      </c>
      <c r="I377" s="26"/>
      <c r="J377" s="26">
        <f t="shared" ref="J377:L377" si="1068">SUBTOTAL(9,J374:J376)</f>
        <v>0</v>
      </c>
      <c r="K377" s="26">
        <f t="shared" si="1068"/>
        <v>0</v>
      </c>
      <c r="L377" s="24" t="str">
        <f t="shared" si="1068"/>
        <v>#REF!</v>
      </c>
      <c r="M377" s="26"/>
      <c r="N377" s="26"/>
      <c r="O377" s="26">
        <f t="shared" ref="O377:S377" si="1069">SUBTOTAL(9,O374:O376)</f>
        <v>105948380</v>
      </c>
      <c r="P377" s="26">
        <f t="shared" si="1069"/>
        <v>105948380</v>
      </c>
      <c r="Q377" s="26">
        <f t="shared" si="1069"/>
        <v>105948380</v>
      </c>
      <c r="R377" s="26">
        <f t="shared" si="1069"/>
        <v>0</v>
      </c>
      <c r="S377" s="26">
        <f t="shared" si="1069"/>
        <v>105948380</v>
      </c>
      <c r="T377" s="25"/>
      <c r="U377" s="25"/>
      <c r="V377" s="25"/>
      <c r="W377" s="25"/>
      <c r="X377" s="25"/>
      <c r="Y377" s="25"/>
      <c r="Z377" s="25"/>
    </row>
    <row r="378" ht="30.0" customHeight="1" outlineLevel="2">
      <c r="A378" s="27" t="s">
        <v>256</v>
      </c>
      <c r="B378" s="15" t="s">
        <v>27</v>
      </c>
      <c r="C378" s="15" t="s">
        <v>28</v>
      </c>
      <c r="D378" s="16">
        <v>5.672154234E7</v>
      </c>
      <c r="E378" s="17">
        <v>5798616.0</v>
      </c>
      <c r="F378" s="18">
        <v>1.0</v>
      </c>
      <c r="G378" s="17">
        <v>0.0</v>
      </c>
      <c r="H378" s="19" t="str">
        <f>VLOOKUP(A378,'[1]Hoja1'!$B$1:$F$126,2,0)</f>
        <v>#REF!</v>
      </c>
      <c r="I378" s="19">
        <v>0.0</v>
      </c>
      <c r="J378" s="19">
        <f t="shared" ref="J378:J379" si="1070">+F378*I378</f>
        <v>0</v>
      </c>
      <c r="K378" s="19">
        <v>0.0</v>
      </c>
      <c r="L378" s="17" t="str">
        <f>VLOOKUP(A378,'[1]Hoja1'!$B$1:$F$126,5,0)</f>
        <v>#REF!</v>
      </c>
      <c r="M378" s="19" t="str">
        <f t="shared" ref="M378:M379" si="1071">VLOOKUP(A378,'[1]Hoja1'!$B$1:$F$126,4,0)</f>
        <v>#REF!</v>
      </c>
      <c r="N378" s="19">
        <v>5.955851481818182E7</v>
      </c>
      <c r="O378" s="19">
        <f t="shared" ref="O378:O379" si="1072">+D378-J378</f>
        <v>56721542.34</v>
      </c>
      <c r="P378" s="19">
        <f t="shared" ref="P378:P379" si="1073">+ROUND(O378,0)</f>
        <v>56721542</v>
      </c>
      <c r="Q378" s="19">
        <f t="shared" ref="Q378:Q379" si="1074">+K378+P378</f>
        <v>56721542</v>
      </c>
      <c r="R378" s="19">
        <f t="shared" ref="R378:R379" si="1075">+IF(D378-K378-P378&gt;1,D378-K378-P378,0)</f>
        <v>0</v>
      </c>
      <c r="S378" s="19">
        <f t="shared" ref="S378:S379" si="1076">+P378</f>
        <v>56721542</v>
      </c>
      <c r="T378" s="20"/>
      <c r="U378" s="20"/>
      <c r="V378" s="20"/>
      <c r="W378" s="20"/>
      <c r="X378" s="20"/>
      <c r="Y378" s="20"/>
      <c r="Z378" s="20"/>
    </row>
    <row r="379" ht="60.0" customHeight="1" outlineLevel="2">
      <c r="A379" s="27" t="s">
        <v>256</v>
      </c>
      <c r="B379" s="15" t="s">
        <v>49</v>
      </c>
      <c r="C379" s="15" t="s">
        <v>50</v>
      </c>
      <c r="D379" s="16">
        <v>0.0</v>
      </c>
      <c r="E379" s="17">
        <v>0.0</v>
      </c>
      <c r="F379" s="18">
        <v>0.0</v>
      </c>
      <c r="G379" s="17">
        <v>0.0</v>
      </c>
      <c r="H379" s="17">
        <v>0.0</v>
      </c>
      <c r="I379" s="19">
        <v>0.0</v>
      </c>
      <c r="J379" s="19">
        <f t="shared" si="1070"/>
        <v>0</v>
      </c>
      <c r="K379" s="19">
        <f>+D379-P379</f>
        <v>0</v>
      </c>
      <c r="L379" s="17">
        <v>0.0</v>
      </c>
      <c r="M379" s="19" t="str">
        <f t="shared" si="1071"/>
        <v>#REF!</v>
      </c>
      <c r="N379" s="19">
        <v>5.955851481818182E7</v>
      </c>
      <c r="O379" s="19">
        <f t="shared" si="1072"/>
        <v>0</v>
      </c>
      <c r="P379" s="19">
        <f t="shared" si="1073"/>
        <v>0</v>
      </c>
      <c r="Q379" s="19">
        <f t="shared" si="1074"/>
        <v>0</v>
      </c>
      <c r="R379" s="19">
        <f t="shared" si="1075"/>
        <v>0</v>
      </c>
      <c r="S379" s="19">
        <f t="shared" si="1076"/>
        <v>0</v>
      </c>
      <c r="T379" s="20"/>
      <c r="U379" s="20"/>
      <c r="V379" s="20"/>
      <c r="W379" s="20"/>
      <c r="X379" s="20"/>
      <c r="Y379" s="20"/>
      <c r="Z379" s="20"/>
    </row>
    <row r="380" ht="25.5" customHeight="1" outlineLevel="1">
      <c r="A380" s="21" t="s">
        <v>257</v>
      </c>
      <c r="B380" s="22"/>
      <c r="C380" s="22"/>
      <c r="D380" s="23">
        <f t="shared" ref="D380:E380" si="1077">SUBTOTAL(9,D378:D379)</f>
        <v>56721542.34</v>
      </c>
      <c r="E380" s="24">
        <f t="shared" si="1077"/>
        <v>5798616</v>
      </c>
      <c r="F380" s="25">
        <v>1.0</v>
      </c>
      <c r="G380" s="24">
        <f t="shared" ref="G380:H380" si="1078">SUBTOTAL(9,G378:G379)</f>
        <v>0</v>
      </c>
      <c r="H380" s="24" t="str">
        <f t="shared" si="1078"/>
        <v>#REF!</v>
      </c>
      <c r="I380" s="26"/>
      <c r="J380" s="26">
        <f t="shared" ref="J380:L380" si="1079">SUBTOTAL(9,J378:J379)</f>
        <v>0</v>
      </c>
      <c r="K380" s="26">
        <f t="shared" si="1079"/>
        <v>0</v>
      </c>
      <c r="L380" s="24" t="str">
        <f t="shared" si="1079"/>
        <v>#REF!</v>
      </c>
      <c r="M380" s="26"/>
      <c r="N380" s="26"/>
      <c r="O380" s="26">
        <f t="shared" ref="O380:S380" si="1080">SUBTOTAL(9,O378:O379)</f>
        <v>56721542.34</v>
      </c>
      <c r="P380" s="26">
        <f t="shared" si="1080"/>
        <v>56721542</v>
      </c>
      <c r="Q380" s="26">
        <f t="shared" si="1080"/>
        <v>56721542</v>
      </c>
      <c r="R380" s="26">
        <f t="shared" si="1080"/>
        <v>0</v>
      </c>
      <c r="S380" s="26">
        <f t="shared" si="1080"/>
        <v>56721542</v>
      </c>
      <c r="T380" s="25"/>
      <c r="U380" s="25"/>
      <c r="V380" s="25"/>
      <c r="W380" s="25"/>
      <c r="X380" s="25"/>
      <c r="Y380" s="25"/>
      <c r="Z380" s="25"/>
    </row>
    <row r="381" ht="30.0" customHeight="1" outlineLevel="2">
      <c r="A381" s="27" t="s">
        <v>258</v>
      </c>
      <c r="B381" s="15" t="s">
        <v>27</v>
      </c>
      <c r="C381" s="15" t="s">
        <v>28</v>
      </c>
      <c r="D381" s="16">
        <v>4.49682135E7</v>
      </c>
      <c r="E381" s="17">
        <v>3088702.99</v>
      </c>
      <c r="F381" s="18">
        <v>0.8252932743028518</v>
      </c>
      <c r="G381" s="17">
        <v>0.0</v>
      </c>
      <c r="H381" s="19" t="str">
        <f>VLOOKUP(A381,'[1]Hoja1'!$B$1:$F$126,2,0)</f>
        <v>#REF!</v>
      </c>
      <c r="I381" s="19">
        <v>0.0</v>
      </c>
      <c r="J381" s="19">
        <f t="shared" ref="J381:J382" si="1081">+F381*I381</f>
        <v>0</v>
      </c>
      <c r="K381" s="19">
        <v>0.0</v>
      </c>
      <c r="L381" s="17" t="str">
        <f>VLOOKUP(A381,'[1]Hoja1'!$B$1:$F$126,5,0)</f>
        <v>#REF!</v>
      </c>
      <c r="M381" s="19" t="str">
        <f t="shared" ref="M381:M382" si="1082">VLOOKUP(A381,'[1]Hoja1'!$B$1:$F$126,4,0)</f>
        <v>#REF!</v>
      </c>
      <c r="N381" s="19">
        <v>5.448755554545455E7</v>
      </c>
      <c r="O381" s="19">
        <f t="shared" ref="O381:O382" si="1083">+D381-J381</f>
        <v>44968213.5</v>
      </c>
      <c r="P381" s="19">
        <f t="shared" ref="P381:P382" si="1084">+ROUND(O381,0)</f>
        <v>44968214</v>
      </c>
      <c r="Q381" s="19">
        <f t="shared" ref="Q381:Q382" si="1085">+K381+P381</f>
        <v>44968214</v>
      </c>
      <c r="R381" s="19">
        <f t="shared" ref="R381:R382" si="1086">+IF(D381-K381-P381&gt;1,D381-K381-P381,0)</f>
        <v>0</v>
      </c>
      <c r="S381" s="19">
        <f t="shared" ref="S381:S382" si="1087">+P381</f>
        <v>44968214</v>
      </c>
      <c r="T381" s="20"/>
      <c r="U381" s="20"/>
      <c r="V381" s="20"/>
      <c r="W381" s="20"/>
      <c r="X381" s="20"/>
      <c r="Y381" s="20"/>
      <c r="Z381" s="20"/>
    </row>
    <row r="382" ht="30.0" customHeight="1" outlineLevel="2">
      <c r="A382" s="27" t="s">
        <v>258</v>
      </c>
      <c r="B382" s="15" t="s">
        <v>35</v>
      </c>
      <c r="C382" s="15" t="s">
        <v>36</v>
      </c>
      <c r="D382" s="16">
        <v>9519342.5</v>
      </c>
      <c r="E382" s="17">
        <v>653849.01</v>
      </c>
      <c r="F382" s="18">
        <v>0.17470672569714818</v>
      </c>
      <c r="G382" s="17">
        <v>0.0</v>
      </c>
      <c r="H382" s="17">
        <v>0.0</v>
      </c>
      <c r="I382" s="19">
        <v>0.0</v>
      </c>
      <c r="J382" s="19">
        <f t="shared" si="1081"/>
        <v>0</v>
      </c>
      <c r="K382" s="19">
        <v>0.0</v>
      </c>
      <c r="L382" s="17">
        <v>0.0</v>
      </c>
      <c r="M382" s="19" t="str">
        <f t="shared" si="1082"/>
        <v>#REF!</v>
      </c>
      <c r="N382" s="19">
        <v>5.448755554545455E7</v>
      </c>
      <c r="O382" s="19">
        <f t="shared" si="1083"/>
        <v>9519342.5</v>
      </c>
      <c r="P382" s="19">
        <f t="shared" si="1084"/>
        <v>9519343</v>
      </c>
      <c r="Q382" s="19">
        <f t="shared" si="1085"/>
        <v>9519343</v>
      </c>
      <c r="R382" s="19">
        <f t="shared" si="1086"/>
        <v>0</v>
      </c>
      <c r="S382" s="19">
        <f t="shared" si="1087"/>
        <v>9519343</v>
      </c>
      <c r="T382" s="20"/>
      <c r="U382" s="20"/>
      <c r="V382" s="20"/>
      <c r="W382" s="20"/>
      <c r="X382" s="20"/>
      <c r="Y382" s="20"/>
      <c r="Z382" s="20"/>
    </row>
    <row r="383" ht="25.5" customHeight="1" outlineLevel="1">
      <c r="A383" s="21" t="s">
        <v>259</v>
      </c>
      <c r="B383" s="22"/>
      <c r="C383" s="22"/>
      <c r="D383" s="23">
        <f t="shared" ref="D383:E383" si="1088">SUBTOTAL(9,D381:D382)</f>
        <v>54487556</v>
      </c>
      <c r="E383" s="24">
        <f t="shared" si="1088"/>
        <v>3742552</v>
      </c>
      <c r="F383" s="25">
        <v>1.0</v>
      </c>
      <c r="G383" s="24">
        <f t="shared" ref="G383:H383" si="1089">SUBTOTAL(9,G381:G382)</f>
        <v>0</v>
      </c>
      <c r="H383" s="24" t="str">
        <f t="shared" si="1089"/>
        <v>#REF!</v>
      </c>
      <c r="I383" s="26"/>
      <c r="J383" s="26">
        <f t="shared" ref="J383:L383" si="1090">SUBTOTAL(9,J381:J382)</f>
        <v>0</v>
      </c>
      <c r="K383" s="26">
        <f t="shared" si="1090"/>
        <v>0</v>
      </c>
      <c r="L383" s="24" t="str">
        <f t="shared" si="1090"/>
        <v>#REF!</v>
      </c>
      <c r="M383" s="26"/>
      <c r="N383" s="26"/>
      <c r="O383" s="26">
        <f t="shared" ref="O383:S383" si="1091">SUBTOTAL(9,O381:O382)</f>
        <v>54487556</v>
      </c>
      <c r="P383" s="26">
        <f t="shared" si="1091"/>
        <v>54487557</v>
      </c>
      <c r="Q383" s="26">
        <f t="shared" si="1091"/>
        <v>54487557</v>
      </c>
      <c r="R383" s="26">
        <f t="shared" si="1091"/>
        <v>0</v>
      </c>
      <c r="S383" s="26">
        <f t="shared" si="1091"/>
        <v>54487557</v>
      </c>
      <c r="T383" s="25"/>
      <c r="U383" s="25"/>
      <c r="V383" s="25"/>
      <c r="W383" s="25"/>
      <c r="X383" s="25"/>
      <c r="Y383" s="25"/>
      <c r="Z383" s="25"/>
    </row>
    <row r="384" ht="30.0" customHeight="1" outlineLevel="2">
      <c r="A384" s="27" t="s">
        <v>260</v>
      </c>
      <c r="B384" s="15" t="s">
        <v>27</v>
      </c>
      <c r="C384" s="15" t="s">
        <v>28</v>
      </c>
      <c r="D384" s="16">
        <v>2.667931512E7</v>
      </c>
      <c r="E384" s="17">
        <v>1162783.39</v>
      </c>
      <c r="F384" s="18">
        <v>0.20897204992235013</v>
      </c>
      <c r="G384" s="17" t="str">
        <f>VLOOKUP(A384,'[1]Hoja1'!$B$1:$F$126,3,0)</f>
        <v>#REF!</v>
      </c>
      <c r="H384" s="19" t="str">
        <f>VLOOKUP(A384,'[1]Hoja1'!$B$1:$F$126,2,0)</f>
        <v>#REF!</v>
      </c>
      <c r="I384" s="19">
        <v>798037.2727272727</v>
      </c>
      <c r="J384" s="19">
        <f t="shared" ref="J384:J388" si="1092">+F384*I384</f>
        <v>166767.4848</v>
      </c>
      <c r="K384" s="19">
        <f t="shared" ref="K384:K388" si="1093">+D384-P384</f>
        <v>166767.12</v>
      </c>
      <c r="L384" s="17" t="str">
        <f>VLOOKUP(A384,'[1]Hoja1'!$B$1:$F$126,5,0)</f>
        <v>#REF!</v>
      </c>
      <c r="M384" s="19" t="str">
        <f t="shared" ref="M384:M388" si="1094">VLOOKUP(A384,'[1]Hoja1'!$B$1:$F$126,4,0)</f>
        <v>#REF!</v>
      </c>
      <c r="N384" s="19">
        <v>1.9680350036363637E8</v>
      </c>
      <c r="O384" s="19">
        <f t="shared" ref="O384:O388" si="1095">+D384-J384</f>
        <v>26512547.64</v>
      </c>
      <c r="P384" s="19">
        <f t="shared" ref="P384:P388" si="1096">+ROUND(O384,0)</f>
        <v>26512548</v>
      </c>
      <c r="Q384" s="19">
        <f t="shared" ref="Q384:Q388" si="1097">+K384+P384</f>
        <v>26679315.12</v>
      </c>
      <c r="R384" s="19">
        <f t="shared" ref="R384:R388" si="1098">+IF(D384-K384-P384&gt;1,D384-K384-P384,0)</f>
        <v>0</v>
      </c>
      <c r="S384" s="19">
        <f t="shared" ref="S384:S388" si="1099">+P384</f>
        <v>26512548</v>
      </c>
      <c r="T384" s="20"/>
      <c r="U384" s="20"/>
      <c r="V384" s="20"/>
      <c r="W384" s="20"/>
      <c r="X384" s="20"/>
      <c r="Y384" s="20"/>
      <c r="Z384" s="20"/>
    </row>
    <row r="385" ht="30.0" customHeight="1" outlineLevel="2">
      <c r="A385" s="27" t="s">
        <v>260</v>
      </c>
      <c r="B385" s="15" t="s">
        <v>35</v>
      </c>
      <c r="C385" s="15" t="s">
        <v>36</v>
      </c>
      <c r="D385" s="16">
        <v>4.891364126E7</v>
      </c>
      <c r="E385" s="17">
        <v>2131837.69</v>
      </c>
      <c r="F385" s="18">
        <v>0.3831276716547379</v>
      </c>
      <c r="G385" s="17">
        <v>0.0</v>
      </c>
      <c r="H385" s="17">
        <v>0.0</v>
      </c>
      <c r="I385" s="19">
        <v>798037.2727272727</v>
      </c>
      <c r="J385" s="19">
        <f t="shared" si="1092"/>
        <v>305750.1622</v>
      </c>
      <c r="K385" s="19">
        <f t="shared" si="1093"/>
        <v>305750.26</v>
      </c>
      <c r="L385" s="17">
        <v>0.0</v>
      </c>
      <c r="M385" s="19" t="str">
        <f t="shared" si="1094"/>
        <v>#REF!</v>
      </c>
      <c r="N385" s="19">
        <v>1.9680350036363637E8</v>
      </c>
      <c r="O385" s="19">
        <f t="shared" si="1095"/>
        <v>48607891.1</v>
      </c>
      <c r="P385" s="19">
        <f t="shared" si="1096"/>
        <v>48607891</v>
      </c>
      <c r="Q385" s="19">
        <f t="shared" si="1097"/>
        <v>48913641.26</v>
      </c>
      <c r="R385" s="19">
        <f t="shared" si="1098"/>
        <v>0</v>
      </c>
      <c r="S385" s="19">
        <f t="shared" si="1099"/>
        <v>48607891</v>
      </c>
      <c r="T385" s="20"/>
      <c r="U385" s="20"/>
      <c r="V385" s="20"/>
      <c r="W385" s="20"/>
      <c r="X385" s="20"/>
      <c r="Y385" s="20"/>
      <c r="Z385" s="20"/>
    </row>
    <row r="386" ht="15.75" customHeight="1" outlineLevel="2">
      <c r="A386" s="27" t="s">
        <v>260</v>
      </c>
      <c r="B386" s="15" t="s">
        <v>65</v>
      </c>
      <c r="C386" s="15" t="s">
        <v>66</v>
      </c>
      <c r="D386" s="16">
        <v>3403246.55</v>
      </c>
      <c r="E386" s="17">
        <v>148326.09</v>
      </c>
      <c r="F386" s="18">
        <v>0.026656734055797823</v>
      </c>
      <c r="G386" s="17">
        <v>0.0</v>
      </c>
      <c r="H386" s="17">
        <v>0.0</v>
      </c>
      <c r="I386" s="19">
        <v>798037.2727272727</v>
      </c>
      <c r="J386" s="19">
        <f t="shared" si="1092"/>
        <v>21273.06735</v>
      </c>
      <c r="K386" s="19">
        <f t="shared" si="1093"/>
        <v>21273.55</v>
      </c>
      <c r="L386" s="17">
        <v>0.0</v>
      </c>
      <c r="M386" s="19" t="str">
        <f t="shared" si="1094"/>
        <v>#REF!</v>
      </c>
      <c r="N386" s="19">
        <v>1.9680350036363637E8</v>
      </c>
      <c r="O386" s="19">
        <f t="shared" si="1095"/>
        <v>3381973.483</v>
      </c>
      <c r="P386" s="19">
        <f t="shared" si="1096"/>
        <v>3381973</v>
      </c>
      <c r="Q386" s="19">
        <f t="shared" si="1097"/>
        <v>3403246.55</v>
      </c>
      <c r="R386" s="19">
        <f t="shared" si="1098"/>
        <v>0</v>
      </c>
      <c r="S386" s="19">
        <f t="shared" si="1099"/>
        <v>3381973</v>
      </c>
      <c r="T386" s="20"/>
      <c r="U386" s="20"/>
      <c r="V386" s="20"/>
      <c r="W386" s="20"/>
      <c r="X386" s="20"/>
      <c r="Y386" s="20"/>
      <c r="Z386" s="20"/>
    </row>
    <row r="387" ht="60.0" customHeight="1" outlineLevel="2">
      <c r="A387" s="27" t="s">
        <v>260</v>
      </c>
      <c r="B387" s="15" t="s">
        <v>49</v>
      </c>
      <c r="C387" s="15" t="s">
        <v>50</v>
      </c>
      <c r="D387" s="16">
        <v>0.0</v>
      </c>
      <c r="E387" s="17">
        <v>0.0</v>
      </c>
      <c r="F387" s="18">
        <v>0.0</v>
      </c>
      <c r="G387" s="17">
        <v>0.0</v>
      </c>
      <c r="H387" s="17">
        <v>0.0</v>
      </c>
      <c r="I387" s="19">
        <v>798037.2727272727</v>
      </c>
      <c r="J387" s="19">
        <f t="shared" si="1092"/>
        <v>0</v>
      </c>
      <c r="K387" s="19">
        <f t="shared" si="1093"/>
        <v>0</v>
      </c>
      <c r="L387" s="17">
        <v>0.0</v>
      </c>
      <c r="M387" s="19" t="str">
        <f t="shared" si="1094"/>
        <v>#REF!</v>
      </c>
      <c r="N387" s="19">
        <v>1.9680350036363637E8</v>
      </c>
      <c r="O387" s="19">
        <f t="shared" si="1095"/>
        <v>0</v>
      </c>
      <c r="P387" s="19">
        <f t="shared" si="1096"/>
        <v>0</v>
      </c>
      <c r="Q387" s="19">
        <f t="shared" si="1097"/>
        <v>0</v>
      </c>
      <c r="R387" s="19">
        <f t="shared" si="1098"/>
        <v>0</v>
      </c>
      <c r="S387" s="19">
        <f t="shared" si="1099"/>
        <v>0</v>
      </c>
      <c r="T387" s="20"/>
      <c r="U387" s="20"/>
      <c r="V387" s="20"/>
      <c r="W387" s="20"/>
      <c r="X387" s="20"/>
      <c r="Y387" s="20"/>
      <c r="Z387" s="20"/>
    </row>
    <row r="388" ht="30.0" customHeight="1" outlineLevel="2">
      <c r="A388" s="27" t="s">
        <v>260</v>
      </c>
      <c r="B388" s="15" t="s">
        <v>37</v>
      </c>
      <c r="C388" s="15" t="s">
        <v>38</v>
      </c>
      <c r="D388" s="16">
        <v>4.867309605E7</v>
      </c>
      <c r="E388" s="17">
        <v>2121353.83</v>
      </c>
      <c r="F388" s="18">
        <v>0.3812435443671142</v>
      </c>
      <c r="G388" s="17">
        <v>0.0</v>
      </c>
      <c r="H388" s="17">
        <v>0.0</v>
      </c>
      <c r="I388" s="19">
        <v>798037.2727272727</v>
      </c>
      <c r="J388" s="19">
        <f t="shared" si="1092"/>
        <v>304246.5584</v>
      </c>
      <c r="K388" s="19">
        <f t="shared" si="1093"/>
        <v>304247.05</v>
      </c>
      <c r="L388" s="17">
        <v>0.0</v>
      </c>
      <c r="M388" s="19" t="str">
        <f t="shared" si="1094"/>
        <v>#REF!</v>
      </c>
      <c r="N388" s="19">
        <v>1.9680350036363637E8</v>
      </c>
      <c r="O388" s="19">
        <f t="shared" si="1095"/>
        <v>48368849.49</v>
      </c>
      <c r="P388" s="19">
        <f t="shared" si="1096"/>
        <v>48368849</v>
      </c>
      <c r="Q388" s="19">
        <f t="shared" si="1097"/>
        <v>48673096.05</v>
      </c>
      <c r="R388" s="19">
        <f t="shared" si="1098"/>
        <v>0</v>
      </c>
      <c r="S388" s="19">
        <f t="shared" si="1099"/>
        <v>48368849</v>
      </c>
      <c r="T388" s="20"/>
      <c r="U388" s="20"/>
      <c r="V388" s="20"/>
      <c r="W388" s="20"/>
      <c r="X388" s="20"/>
      <c r="Y388" s="20"/>
      <c r="Z388" s="20"/>
    </row>
    <row r="389" ht="15.75" customHeight="1" outlineLevel="1">
      <c r="A389" s="21" t="s">
        <v>261</v>
      </c>
      <c r="B389" s="22"/>
      <c r="C389" s="22"/>
      <c r="D389" s="23">
        <f t="shared" ref="D389:E389" si="1100">SUBTOTAL(9,D384:D388)</f>
        <v>127669299</v>
      </c>
      <c r="E389" s="24">
        <f t="shared" si="1100"/>
        <v>5564301</v>
      </c>
      <c r="F389" s="25">
        <v>1.0</v>
      </c>
      <c r="G389" s="24" t="str">
        <f t="shared" ref="G389:H389" si="1101">SUBTOTAL(9,G384:G388)</f>
        <v>#REF!</v>
      </c>
      <c r="H389" s="24" t="str">
        <f t="shared" si="1101"/>
        <v>#REF!</v>
      </c>
      <c r="I389" s="26"/>
      <c r="J389" s="26">
        <f t="shared" ref="J389:L389" si="1102">SUBTOTAL(9,J384:J388)</f>
        <v>798037.2727</v>
      </c>
      <c r="K389" s="26">
        <f t="shared" si="1102"/>
        <v>798037.98</v>
      </c>
      <c r="L389" s="24" t="str">
        <f t="shared" si="1102"/>
        <v>#REF!</v>
      </c>
      <c r="M389" s="26"/>
      <c r="N389" s="26"/>
      <c r="O389" s="26">
        <f t="shared" ref="O389:S389" si="1103">SUBTOTAL(9,O384:O388)</f>
        <v>126871261.7</v>
      </c>
      <c r="P389" s="26">
        <f t="shared" si="1103"/>
        <v>126871261</v>
      </c>
      <c r="Q389" s="26">
        <f t="shared" si="1103"/>
        <v>127669299</v>
      </c>
      <c r="R389" s="26">
        <f t="shared" si="1103"/>
        <v>0</v>
      </c>
      <c r="S389" s="26">
        <f t="shared" si="1103"/>
        <v>126871261</v>
      </c>
      <c r="T389" s="25"/>
      <c r="U389" s="25"/>
      <c r="V389" s="25"/>
      <c r="W389" s="25"/>
      <c r="X389" s="25"/>
      <c r="Y389" s="25"/>
      <c r="Z389" s="25"/>
    </row>
    <row r="390" ht="30.0" customHeight="1" outlineLevel="2">
      <c r="A390" s="27" t="s">
        <v>262</v>
      </c>
      <c r="B390" s="15" t="s">
        <v>27</v>
      </c>
      <c r="C390" s="15" t="s">
        <v>28</v>
      </c>
      <c r="D390" s="16">
        <v>1.5661971037E8</v>
      </c>
      <c r="E390" s="17">
        <v>1.929526542E7</v>
      </c>
      <c r="F390" s="18">
        <v>0.8569754299623087</v>
      </c>
      <c r="G390" s="17" t="str">
        <f>VLOOKUP(A390,'[1]Hoja1'!$B$1:$F$126,3,0)</f>
        <v>#REF!</v>
      </c>
      <c r="H390" s="19" t="str">
        <f>VLOOKUP(A390,'[1]Hoja1'!$B$1:$F$126,2,0)</f>
        <v>#REF!</v>
      </c>
      <c r="I390" s="19">
        <v>4.220558727272727E7</v>
      </c>
      <c r="J390" s="19">
        <f t="shared" ref="J390:J393" si="1104">+F390*I390</f>
        <v>36169151.3</v>
      </c>
      <c r="K390" s="19">
        <f t="shared" ref="K390:K393" si="1105">+D390-P390</f>
        <v>36169151.37</v>
      </c>
      <c r="L390" s="17" t="str">
        <f>VLOOKUP(A390,'[1]Hoja1'!$B$1:$F$126,5,0)</f>
        <v>#REF!</v>
      </c>
      <c r="M390" s="19" t="str">
        <f t="shared" ref="M390:M393" si="1106">VLOOKUP(A390,'[1]Hoja1'!$B$1:$F$126,4,0)</f>
        <v>#REF!</v>
      </c>
      <c r="N390" s="19">
        <v>1.4055310663636363E8</v>
      </c>
      <c r="O390" s="19">
        <f t="shared" ref="O390:O393" si="1107">+D390-J390</f>
        <v>120450559.1</v>
      </c>
      <c r="P390" s="19">
        <f t="shared" ref="P390:P393" si="1108">+ROUND(O390,0)</f>
        <v>120450559</v>
      </c>
      <c r="Q390" s="19">
        <f t="shared" ref="Q390:Q393" si="1109">+K390+P390</f>
        <v>156619710.4</v>
      </c>
      <c r="R390" s="19">
        <f t="shared" ref="R390:R393" si="1110">+IF(D390-K390-P390&gt;1,D390-K390-P390,0)</f>
        <v>0</v>
      </c>
      <c r="S390" s="19">
        <f t="shared" ref="S390:S393" si="1111">+P390</f>
        <v>120450559</v>
      </c>
      <c r="T390" s="20"/>
      <c r="U390" s="20"/>
      <c r="V390" s="20"/>
      <c r="W390" s="20"/>
      <c r="X390" s="20"/>
      <c r="Y390" s="20"/>
      <c r="Z390" s="20"/>
    </row>
    <row r="391" ht="30.0" customHeight="1" outlineLevel="2">
      <c r="A391" s="27" t="s">
        <v>262</v>
      </c>
      <c r="B391" s="15" t="s">
        <v>35</v>
      </c>
      <c r="C391" s="15" t="s">
        <v>36</v>
      </c>
      <c r="D391" s="16">
        <v>1.660046447E7</v>
      </c>
      <c r="E391" s="17">
        <v>2045147.24</v>
      </c>
      <c r="F391" s="18">
        <v>0.09083269368296099</v>
      </c>
      <c r="G391" s="17">
        <v>0.0</v>
      </c>
      <c r="H391" s="17">
        <v>0.0</v>
      </c>
      <c r="I391" s="19">
        <v>4.220558727272727E7</v>
      </c>
      <c r="J391" s="19">
        <f t="shared" si="1104"/>
        <v>3833647.18</v>
      </c>
      <c r="K391" s="19">
        <f t="shared" si="1105"/>
        <v>3833647.47</v>
      </c>
      <c r="L391" s="17">
        <v>0.0</v>
      </c>
      <c r="M391" s="19" t="str">
        <f t="shared" si="1106"/>
        <v>#REF!</v>
      </c>
      <c r="N391" s="19">
        <v>1.4055310663636363E8</v>
      </c>
      <c r="O391" s="19">
        <f t="shared" si="1107"/>
        <v>12766817.29</v>
      </c>
      <c r="P391" s="19">
        <f t="shared" si="1108"/>
        <v>12766817</v>
      </c>
      <c r="Q391" s="19">
        <f t="shared" si="1109"/>
        <v>16600464.47</v>
      </c>
      <c r="R391" s="19">
        <f t="shared" si="1110"/>
        <v>0</v>
      </c>
      <c r="S391" s="19">
        <f t="shared" si="1111"/>
        <v>12766817</v>
      </c>
      <c r="T391" s="20"/>
      <c r="U391" s="20"/>
      <c r="V391" s="20"/>
      <c r="W391" s="20"/>
      <c r="X391" s="20"/>
      <c r="Y391" s="20"/>
      <c r="Z391" s="20"/>
    </row>
    <row r="392" ht="30.0" customHeight="1" outlineLevel="2">
      <c r="A392" s="27" t="s">
        <v>262</v>
      </c>
      <c r="B392" s="15" t="s">
        <v>71</v>
      </c>
      <c r="C392" s="15" t="s">
        <v>72</v>
      </c>
      <c r="D392" s="16">
        <v>5625671.74</v>
      </c>
      <c r="E392" s="17">
        <v>693072.6</v>
      </c>
      <c r="F392" s="18">
        <v>0.030781965097649473</v>
      </c>
      <c r="G392" s="17">
        <v>0.0</v>
      </c>
      <c r="H392" s="17">
        <v>0.0</v>
      </c>
      <c r="I392" s="19">
        <v>4.220558727272727E7</v>
      </c>
      <c r="J392" s="19">
        <f t="shared" si="1104"/>
        <v>1299170.914</v>
      </c>
      <c r="K392" s="19">
        <f t="shared" si="1105"/>
        <v>1299170.74</v>
      </c>
      <c r="L392" s="17">
        <v>0.0</v>
      </c>
      <c r="M392" s="19" t="str">
        <f t="shared" si="1106"/>
        <v>#REF!</v>
      </c>
      <c r="N392" s="19">
        <v>1.4055310663636363E8</v>
      </c>
      <c r="O392" s="19">
        <f t="shared" si="1107"/>
        <v>4326500.826</v>
      </c>
      <c r="P392" s="19">
        <f t="shared" si="1108"/>
        <v>4326501</v>
      </c>
      <c r="Q392" s="19">
        <f t="shared" si="1109"/>
        <v>5625671.74</v>
      </c>
      <c r="R392" s="19">
        <f t="shared" si="1110"/>
        <v>0</v>
      </c>
      <c r="S392" s="19">
        <f t="shared" si="1111"/>
        <v>4326501</v>
      </c>
      <c r="T392" s="20"/>
      <c r="U392" s="20"/>
      <c r="V392" s="20"/>
      <c r="W392" s="20"/>
      <c r="X392" s="20"/>
      <c r="Y392" s="20"/>
      <c r="Z392" s="20"/>
    </row>
    <row r="393" ht="30.0" customHeight="1" outlineLevel="2">
      <c r="A393" s="27" t="s">
        <v>262</v>
      </c>
      <c r="B393" s="15" t="s">
        <v>51</v>
      </c>
      <c r="C393" s="15" t="s">
        <v>52</v>
      </c>
      <c r="D393" s="16">
        <v>3912847.42</v>
      </c>
      <c r="E393" s="17">
        <v>482055.74</v>
      </c>
      <c r="F393" s="18">
        <v>0.02140991125708088</v>
      </c>
      <c r="G393" s="17">
        <v>0.0</v>
      </c>
      <c r="H393" s="17">
        <v>0.0</v>
      </c>
      <c r="I393" s="19">
        <v>4.220558727272727E7</v>
      </c>
      <c r="J393" s="19">
        <f t="shared" si="1104"/>
        <v>903617.8781</v>
      </c>
      <c r="K393" s="19">
        <f t="shared" si="1105"/>
        <v>903617.42</v>
      </c>
      <c r="L393" s="17">
        <v>0.0</v>
      </c>
      <c r="M393" s="19" t="str">
        <f t="shared" si="1106"/>
        <v>#REF!</v>
      </c>
      <c r="N393" s="19">
        <v>1.4055310663636363E8</v>
      </c>
      <c r="O393" s="19">
        <f t="shared" si="1107"/>
        <v>3009229.542</v>
      </c>
      <c r="P393" s="19">
        <f t="shared" si="1108"/>
        <v>3009230</v>
      </c>
      <c r="Q393" s="19">
        <f t="shared" si="1109"/>
        <v>3912847.42</v>
      </c>
      <c r="R393" s="19">
        <f t="shared" si="1110"/>
        <v>0</v>
      </c>
      <c r="S393" s="19">
        <f t="shared" si="1111"/>
        <v>3009230</v>
      </c>
      <c r="T393" s="20"/>
      <c r="U393" s="20"/>
      <c r="V393" s="20"/>
      <c r="W393" s="20"/>
      <c r="X393" s="20"/>
      <c r="Y393" s="20"/>
      <c r="Z393" s="20"/>
    </row>
    <row r="394" ht="15.75" customHeight="1" outlineLevel="1">
      <c r="A394" s="21" t="s">
        <v>263</v>
      </c>
      <c r="B394" s="22"/>
      <c r="C394" s="22"/>
      <c r="D394" s="23">
        <f t="shared" ref="D394:E394" si="1112">SUBTOTAL(9,D390:D393)</f>
        <v>182758694</v>
      </c>
      <c r="E394" s="24">
        <f t="shared" si="1112"/>
        <v>22515541</v>
      </c>
      <c r="F394" s="25">
        <v>1.0</v>
      </c>
      <c r="G394" s="24" t="str">
        <f t="shared" ref="G394:H394" si="1113">SUBTOTAL(9,G390:G393)</f>
        <v>#REF!</v>
      </c>
      <c r="H394" s="24" t="str">
        <f t="shared" si="1113"/>
        <v>#REF!</v>
      </c>
      <c r="I394" s="26"/>
      <c r="J394" s="26">
        <f t="shared" ref="J394:L394" si="1114">SUBTOTAL(9,J390:J393)</f>
        <v>42205587.27</v>
      </c>
      <c r="K394" s="26">
        <f t="shared" si="1114"/>
        <v>42205587</v>
      </c>
      <c r="L394" s="24" t="str">
        <f t="shared" si="1114"/>
        <v>#REF!</v>
      </c>
      <c r="M394" s="26"/>
      <c r="N394" s="26"/>
      <c r="O394" s="26">
        <f t="shared" ref="O394:S394" si="1115">SUBTOTAL(9,O390:O393)</f>
        <v>140553106.7</v>
      </c>
      <c r="P394" s="26">
        <f t="shared" si="1115"/>
        <v>140553107</v>
      </c>
      <c r="Q394" s="26">
        <f t="shared" si="1115"/>
        <v>182758694</v>
      </c>
      <c r="R394" s="26">
        <f t="shared" si="1115"/>
        <v>0</v>
      </c>
      <c r="S394" s="26">
        <f t="shared" si="1115"/>
        <v>140553107</v>
      </c>
      <c r="T394" s="25"/>
      <c r="U394" s="25"/>
      <c r="V394" s="25"/>
      <c r="W394" s="25"/>
      <c r="X394" s="25"/>
      <c r="Y394" s="25"/>
      <c r="Z394" s="25"/>
    </row>
    <row r="395" ht="30.0" customHeight="1" outlineLevel="2">
      <c r="A395" s="27" t="s">
        <v>264</v>
      </c>
      <c r="B395" s="15" t="s">
        <v>27</v>
      </c>
      <c r="C395" s="15" t="s">
        <v>28</v>
      </c>
      <c r="D395" s="16">
        <v>4.038038595E7</v>
      </c>
      <c r="E395" s="17">
        <v>4099559.63</v>
      </c>
      <c r="F395" s="18">
        <v>0.5536011891419758</v>
      </c>
      <c r="G395" s="17" t="str">
        <f>VLOOKUP(A395,'[1]Hoja1'!$B$1:$F$126,3,0)</f>
        <v>#REF!</v>
      </c>
      <c r="H395" s="19" t="str">
        <f>VLOOKUP(A395,'[1]Hoja1'!$B$1:$F$126,2,0)</f>
        <v>#REF!</v>
      </c>
      <c r="I395" s="19">
        <v>0.0</v>
      </c>
      <c r="J395" s="19">
        <f t="shared" ref="J395:J397" si="1116">+F395*I395</f>
        <v>0</v>
      </c>
      <c r="K395" s="19">
        <v>0.0</v>
      </c>
      <c r="L395" s="17" t="str">
        <f>VLOOKUP(A395,'[1]Hoja1'!$B$1:$F$126,5,0)</f>
        <v>#REF!</v>
      </c>
      <c r="M395" s="19" t="str">
        <f t="shared" ref="M395:M397" si="1117">VLOOKUP(A395,'[1]Hoja1'!$B$1:$F$126,4,0)</f>
        <v>#REF!</v>
      </c>
      <c r="N395" s="19">
        <v>1.4450705945454547E8</v>
      </c>
      <c r="O395" s="19">
        <f t="shared" ref="O395:O397" si="1118">+D395-J395</f>
        <v>40380385.95</v>
      </c>
      <c r="P395" s="19">
        <f t="shared" ref="P395:P397" si="1119">+ROUND(O395,0)</f>
        <v>40380386</v>
      </c>
      <c r="Q395" s="19">
        <f t="shared" ref="Q395:Q397" si="1120">+K395+P395</f>
        <v>40380386</v>
      </c>
      <c r="R395" s="19">
        <f t="shared" ref="R395:R397" si="1121">+IF(D395-K395-P395&gt;1,D395-K395-P395,0)</f>
        <v>0</v>
      </c>
      <c r="S395" s="19">
        <f t="shared" ref="S395:S397" si="1122">+P395</f>
        <v>40380386</v>
      </c>
      <c r="T395" s="20"/>
      <c r="U395" s="20"/>
      <c r="V395" s="20"/>
      <c r="W395" s="20"/>
      <c r="X395" s="20"/>
      <c r="Y395" s="20"/>
      <c r="Z395" s="20"/>
    </row>
    <row r="396" ht="30.0" customHeight="1" outlineLevel="2">
      <c r="A396" s="27" t="s">
        <v>264</v>
      </c>
      <c r="B396" s="15" t="s">
        <v>35</v>
      </c>
      <c r="C396" s="15" t="s">
        <v>36</v>
      </c>
      <c r="D396" s="16">
        <v>3.256090598E7</v>
      </c>
      <c r="E396" s="17">
        <v>3305698.37</v>
      </c>
      <c r="F396" s="18">
        <v>0.4463988108580242</v>
      </c>
      <c r="G396" s="17">
        <v>0.0</v>
      </c>
      <c r="H396" s="17">
        <v>0.0</v>
      </c>
      <c r="I396" s="19">
        <v>0.0</v>
      </c>
      <c r="J396" s="19">
        <f t="shared" si="1116"/>
        <v>0</v>
      </c>
      <c r="K396" s="19">
        <v>0.0</v>
      </c>
      <c r="L396" s="17">
        <v>0.0</v>
      </c>
      <c r="M396" s="19" t="str">
        <f t="shared" si="1117"/>
        <v>#REF!</v>
      </c>
      <c r="N396" s="19">
        <v>1.4450705945454547E8</v>
      </c>
      <c r="O396" s="19">
        <f t="shared" si="1118"/>
        <v>32560905.98</v>
      </c>
      <c r="P396" s="19">
        <f t="shared" si="1119"/>
        <v>32560906</v>
      </c>
      <c r="Q396" s="19">
        <f t="shared" si="1120"/>
        <v>32560906</v>
      </c>
      <c r="R396" s="19">
        <f t="shared" si="1121"/>
        <v>0</v>
      </c>
      <c r="S396" s="19">
        <f t="shared" si="1122"/>
        <v>32560906</v>
      </c>
      <c r="T396" s="20"/>
      <c r="U396" s="20"/>
      <c r="V396" s="20"/>
      <c r="W396" s="20"/>
      <c r="X396" s="20"/>
      <c r="Y396" s="20"/>
      <c r="Z396" s="20"/>
    </row>
    <row r="397" ht="30.0" customHeight="1" outlineLevel="2">
      <c r="A397" s="27" t="s">
        <v>264</v>
      </c>
      <c r="B397" s="15" t="s">
        <v>95</v>
      </c>
      <c r="C397" s="15" t="s">
        <v>96</v>
      </c>
      <c r="D397" s="16">
        <v>0.0</v>
      </c>
      <c r="E397" s="17">
        <v>0.0</v>
      </c>
      <c r="F397" s="18">
        <v>0.0</v>
      </c>
      <c r="G397" s="17">
        <v>0.0</v>
      </c>
      <c r="H397" s="17">
        <v>0.0</v>
      </c>
      <c r="I397" s="19">
        <v>0.0</v>
      </c>
      <c r="J397" s="19">
        <f t="shared" si="1116"/>
        <v>0</v>
      </c>
      <c r="K397" s="19">
        <v>0.0</v>
      </c>
      <c r="L397" s="17">
        <v>0.0</v>
      </c>
      <c r="M397" s="19" t="str">
        <f t="shared" si="1117"/>
        <v>#REF!</v>
      </c>
      <c r="N397" s="19">
        <v>1.4450705945454547E8</v>
      </c>
      <c r="O397" s="19">
        <f t="shared" si="1118"/>
        <v>0</v>
      </c>
      <c r="P397" s="19">
        <f t="shared" si="1119"/>
        <v>0</v>
      </c>
      <c r="Q397" s="19">
        <f t="shared" si="1120"/>
        <v>0</v>
      </c>
      <c r="R397" s="19">
        <f t="shared" si="1121"/>
        <v>0</v>
      </c>
      <c r="S397" s="19">
        <f t="shared" si="1122"/>
        <v>0</v>
      </c>
      <c r="T397" s="20"/>
      <c r="U397" s="20"/>
      <c r="V397" s="20"/>
      <c r="W397" s="20"/>
      <c r="X397" s="20"/>
      <c r="Y397" s="20"/>
      <c r="Z397" s="20"/>
    </row>
    <row r="398" ht="15.75" customHeight="1" outlineLevel="1">
      <c r="A398" s="21" t="s">
        <v>265</v>
      </c>
      <c r="B398" s="22"/>
      <c r="C398" s="22"/>
      <c r="D398" s="23">
        <f t="shared" ref="D398:E398" si="1123">SUBTOTAL(9,D395:D397)</f>
        <v>72941291.93</v>
      </c>
      <c r="E398" s="24">
        <f t="shared" si="1123"/>
        <v>7405258</v>
      </c>
      <c r="F398" s="25">
        <v>1.0</v>
      </c>
      <c r="G398" s="24" t="str">
        <f t="shared" ref="G398:H398" si="1124">SUBTOTAL(9,G395:G397)</f>
        <v>#REF!</v>
      </c>
      <c r="H398" s="24" t="str">
        <f t="shared" si="1124"/>
        <v>#REF!</v>
      </c>
      <c r="I398" s="26"/>
      <c r="J398" s="26">
        <f t="shared" ref="J398:L398" si="1125">SUBTOTAL(9,J395:J397)</f>
        <v>0</v>
      </c>
      <c r="K398" s="26">
        <f t="shared" si="1125"/>
        <v>0</v>
      </c>
      <c r="L398" s="24" t="str">
        <f t="shared" si="1125"/>
        <v>#REF!</v>
      </c>
      <c r="M398" s="26"/>
      <c r="N398" s="26"/>
      <c r="O398" s="26">
        <f t="shared" ref="O398:S398" si="1126">SUBTOTAL(9,O395:O397)</f>
        <v>72941291.93</v>
      </c>
      <c r="P398" s="26">
        <f t="shared" si="1126"/>
        <v>72941292</v>
      </c>
      <c r="Q398" s="26">
        <f t="shared" si="1126"/>
        <v>72941292</v>
      </c>
      <c r="R398" s="26">
        <f t="shared" si="1126"/>
        <v>0</v>
      </c>
      <c r="S398" s="26">
        <f t="shared" si="1126"/>
        <v>72941292</v>
      </c>
      <c r="T398" s="25"/>
      <c r="U398" s="25"/>
      <c r="V398" s="25"/>
      <c r="W398" s="25"/>
      <c r="X398" s="25"/>
      <c r="Y398" s="25"/>
      <c r="Z398" s="25"/>
    </row>
    <row r="399" ht="30.0" customHeight="1" outlineLevel="2">
      <c r="A399" s="27" t="s">
        <v>266</v>
      </c>
      <c r="B399" s="15" t="s">
        <v>27</v>
      </c>
      <c r="C399" s="15" t="s">
        <v>28</v>
      </c>
      <c r="D399" s="16">
        <v>4917118.24</v>
      </c>
      <c r="E399" s="17">
        <v>1117534.5</v>
      </c>
      <c r="F399" s="18">
        <v>0.09076255007579147</v>
      </c>
      <c r="G399" s="17">
        <v>0.0</v>
      </c>
      <c r="H399" s="19" t="str">
        <f>VLOOKUP(A399,'[1]Hoja1'!$B$1:$F$126,2,0)</f>
        <v>#REF!</v>
      </c>
      <c r="I399" s="19">
        <v>0.0</v>
      </c>
      <c r="J399" s="19">
        <f t="shared" ref="J399:J400" si="1127">+F399*I399</f>
        <v>0</v>
      </c>
      <c r="K399" s="19">
        <v>0.0</v>
      </c>
      <c r="L399" s="17" t="str">
        <f>VLOOKUP(A399,'[1]Hoja1'!$B$1:$F$126,5,0)</f>
        <v>#REF!</v>
      </c>
      <c r="M399" s="19" t="str">
        <f t="shared" ref="M399:M400" si="1128">VLOOKUP(A399,'[1]Hoja1'!$B$1:$F$126,4,0)</f>
        <v>#REF!</v>
      </c>
      <c r="N399" s="19">
        <v>5.417562890909091E7</v>
      </c>
      <c r="O399" s="19">
        <f t="shared" ref="O399:O400" si="1129">+D399-J399</f>
        <v>4917118.24</v>
      </c>
      <c r="P399" s="19">
        <f t="shared" ref="P399:P400" si="1130">+ROUND(O399,0)</f>
        <v>4917118</v>
      </c>
      <c r="Q399" s="19">
        <f t="shared" ref="Q399:Q400" si="1131">+K399+P399</f>
        <v>4917118</v>
      </c>
      <c r="R399" s="19">
        <f t="shared" ref="R399:R400" si="1132">+IF(D399-K399-P399&gt;1,D399-K399-P399,0)</f>
        <v>0</v>
      </c>
      <c r="S399" s="19">
        <f t="shared" ref="S399:S400" si="1133">+P399</f>
        <v>4917118</v>
      </c>
      <c r="T399" s="20"/>
      <c r="U399" s="20"/>
      <c r="V399" s="20"/>
      <c r="W399" s="20"/>
      <c r="X399" s="20"/>
      <c r="Y399" s="20"/>
      <c r="Z399" s="20"/>
    </row>
    <row r="400" ht="30.0" customHeight="1" outlineLevel="2">
      <c r="A400" s="27" t="s">
        <v>266</v>
      </c>
      <c r="B400" s="15" t="s">
        <v>37</v>
      </c>
      <c r="C400" s="15" t="s">
        <v>38</v>
      </c>
      <c r="D400" s="16">
        <v>4.925851076E7</v>
      </c>
      <c r="E400" s="17">
        <v>1.11951925E7</v>
      </c>
      <c r="F400" s="18">
        <v>0.9092374499242085</v>
      </c>
      <c r="G400" s="17">
        <v>0.0</v>
      </c>
      <c r="H400" s="17">
        <v>0.0</v>
      </c>
      <c r="I400" s="19">
        <v>0.0</v>
      </c>
      <c r="J400" s="19">
        <f t="shared" si="1127"/>
        <v>0</v>
      </c>
      <c r="K400" s="19">
        <v>0.0</v>
      </c>
      <c r="L400" s="17">
        <v>0.0</v>
      </c>
      <c r="M400" s="19" t="str">
        <f t="shared" si="1128"/>
        <v>#REF!</v>
      </c>
      <c r="N400" s="19">
        <v>5.417562890909091E7</v>
      </c>
      <c r="O400" s="19">
        <f t="shared" si="1129"/>
        <v>49258510.76</v>
      </c>
      <c r="P400" s="19">
        <f t="shared" si="1130"/>
        <v>49258511</v>
      </c>
      <c r="Q400" s="19">
        <f t="shared" si="1131"/>
        <v>49258511</v>
      </c>
      <c r="R400" s="19">
        <f t="shared" si="1132"/>
        <v>0</v>
      </c>
      <c r="S400" s="19">
        <f t="shared" si="1133"/>
        <v>49258511</v>
      </c>
      <c r="T400" s="20"/>
      <c r="U400" s="20"/>
      <c r="V400" s="20"/>
      <c r="W400" s="20"/>
      <c r="X400" s="20"/>
      <c r="Y400" s="20"/>
      <c r="Z400" s="20"/>
    </row>
    <row r="401" ht="15.75" customHeight="1" outlineLevel="1">
      <c r="A401" s="21" t="s">
        <v>267</v>
      </c>
      <c r="B401" s="22"/>
      <c r="C401" s="22"/>
      <c r="D401" s="23">
        <f t="shared" ref="D401:E401" si="1134">SUBTOTAL(9,D399:D400)</f>
        <v>54175629</v>
      </c>
      <c r="E401" s="24">
        <f t="shared" si="1134"/>
        <v>12312727</v>
      </c>
      <c r="F401" s="25">
        <v>1.0</v>
      </c>
      <c r="G401" s="24">
        <f t="shared" ref="G401:H401" si="1135">SUBTOTAL(9,G399:G400)</f>
        <v>0</v>
      </c>
      <c r="H401" s="24" t="str">
        <f t="shared" si="1135"/>
        <v>#REF!</v>
      </c>
      <c r="I401" s="26"/>
      <c r="J401" s="26">
        <f t="shared" ref="J401:L401" si="1136">SUBTOTAL(9,J399:J400)</f>
        <v>0</v>
      </c>
      <c r="K401" s="26">
        <f t="shared" si="1136"/>
        <v>0</v>
      </c>
      <c r="L401" s="24" t="str">
        <f t="shared" si="1136"/>
        <v>#REF!</v>
      </c>
      <c r="M401" s="26"/>
      <c r="N401" s="26"/>
      <c r="O401" s="26">
        <f t="shared" ref="O401:S401" si="1137">SUBTOTAL(9,O399:O400)</f>
        <v>54175629</v>
      </c>
      <c r="P401" s="26">
        <f t="shared" si="1137"/>
        <v>54175629</v>
      </c>
      <c r="Q401" s="26">
        <f t="shared" si="1137"/>
        <v>54175629</v>
      </c>
      <c r="R401" s="26">
        <f t="shared" si="1137"/>
        <v>0</v>
      </c>
      <c r="S401" s="26">
        <f t="shared" si="1137"/>
        <v>54175629</v>
      </c>
      <c r="T401" s="25"/>
      <c r="U401" s="25"/>
      <c r="V401" s="25"/>
      <c r="W401" s="25"/>
      <c r="X401" s="25"/>
      <c r="Y401" s="25"/>
      <c r="Z401" s="25"/>
    </row>
    <row r="402" ht="30.0" customHeight="1" outlineLevel="2">
      <c r="A402" s="27" t="s">
        <v>268</v>
      </c>
      <c r="B402" s="15" t="s">
        <v>27</v>
      </c>
      <c r="C402" s="15" t="s">
        <v>28</v>
      </c>
      <c r="D402" s="16">
        <v>4.935825255E7</v>
      </c>
      <c r="E402" s="17">
        <v>2528135.66</v>
      </c>
      <c r="F402" s="18">
        <v>0.27160913592114955</v>
      </c>
      <c r="G402" s="17" t="str">
        <f>VLOOKUP(A402,'[1]Hoja1'!$B$1:$F$126,3,0)</f>
        <v>#REF!</v>
      </c>
      <c r="H402" s="19" t="str">
        <f>VLOOKUP(A402,'[1]Hoja1'!$B$1:$F$126,2,0)</f>
        <v>#REF!</v>
      </c>
      <c r="I402" s="19">
        <v>7.04519362672727E7</v>
      </c>
      <c r="J402" s="19">
        <f t="shared" ref="J402:J405" si="1138">+F402*I402</f>
        <v>19135389.53</v>
      </c>
      <c r="K402" s="19">
        <f t="shared" ref="K402:K405" si="1139">+D402-P402</f>
        <v>18694640.55</v>
      </c>
      <c r="L402" s="17" t="str">
        <f>VLOOKUP(A402,'[1]Hoja1'!$B$1:$F$126,5,0)</f>
        <v>#REF!</v>
      </c>
      <c r="M402" s="19" t="str">
        <f t="shared" ref="M402:M405" si="1140">VLOOKUP(A402,'[1]Hoja1'!$B$1:$F$126,4,0)</f>
        <v>#REF!</v>
      </c>
      <c r="N402" s="19">
        <v>5.960572098181819E8</v>
      </c>
      <c r="O402" s="19">
        <v>3.0663612092000514E7</v>
      </c>
      <c r="P402" s="19">
        <f t="shared" ref="P402:P405" si="1141">+ROUND(O402,0)</f>
        <v>30663612</v>
      </c>
      <c r="Q402" s="19">
        <f t="shared" ref="Q402:Q405" si="1142">+K402+P402</f>
        <v>49358252.55</v>
      </c>
      <c r="R402" s="19">
        <f t="shared" ref="R402:R405" si="1143">+IF(D402-K402-P402&gt;1,D402-K402-P402,0)</f>
        <v>0</v>
      </c>
      <c r="S402" s="19">
        <f t="shared" ref="S402:S405" si="1144">+P402</f>
        <v>30663612</v>
      </c>
      <c r="T402" s="20"/>
      <c r="U402" s="20"/>
      <c r="V402" s="20"/>
      <c r="W402" s="20"/>
      <c r="X402" s="20"/>
      <c r="Y402" s="20"/>
      <c r="Z402" s="20"/>
    </row>
    <row r="403" ht="30.0" customHeight="1" outlineLevel="2">
      <c r="A403" s="27" t="s">
        <v>268</v>
      </c>
      <c r="B403" s="15" t="s">
        <v>35</v>
      </c>
      <c r="C403" s="15" t="s">
        <v>36</v>
      </c>
      <c r="D403" s="16">
        <v>719806.2</v>
      </c>
      <c r="E403" s="17">
        <v>36868.56</v>
      </c>
      <c r="F403" s="18">
        <v>0.003960957487598215</v>
      </c>
      <c r="G403" s="17">
        <v>0.0</v>
      </c>
      <c r="H403" s="17">
        <v>0.0</v>
      </c>
      <c r="I403" s="19">
        <v>7.04519362672727E7</v>
      </c>
      <c r="J403" s="19">
        <f t="shared" si="1138"/>
        <v>279057.1245</v>
      </c>
      <c r="K403" s="19">
        <f t="shared" si="1139"/>
        <v>719806.2</v>
      </c>
      <c r="L403" s="17">
        <v>0.0</v>
      </c>
      <c r="M403" s="19" t="str">
        <f t="shared" si="1140"/>
        <v>#REF!</v>
      </c>
      <c r="N403" s="19">
        <v>5.960572098181819E8</v>
      </c>
      <c r="O403" s="19">
        <v>0.0</v>
      </c>
      <c r="P403" s="19">
        <f t="shared" si="1141"/>
        <v>0</v>
      </c>
      <c r="Q403" s="19">
        <f t="shared" si="1142"/>
        <v>719806.2</v>
      </c>
      <c r="R403" s="19">
        <f t="shared" si="1143"/>
        <v>0</v>
      </c>
      <c r="S403" s="19">
        <f t="shared" si="1144"/>
        <v>0</v>
      </c>
      <c r="T403" s="20"/>
      <c r="U403" s="20"/>
      <c r="V403" s="20"/>
      <c r="W403" s="20"/>
      <c r="X403" s="20"/>
      <c r="Y403" s="20"/>
      <c r="Z403" s="20"/>
    </row>
    <row r="404" ht="30.0" customHeight="1" outlineLevel="2">
      <c r="A404" s="27" t="s">
        <v>268</v>
      </c>
      <c r="B404" s="15" t="s">
        <v>31</v>
      </c>
      <c r="C404" s="15" t="s">
        <v>32</v>
      </c>
      <c r="D404" s="16">
        <v>0.0</v>
      </c>
      <c r="E404" s="17">
        <v>0.0</v>
      </c>
      <c r="F404" s="18">
        <v>0.0</v>
      </c>
      <c r="G404" s="17">
        <v>0.0</v>
      </c>
      <c r="H404" s="17">
        <v>0.0</v>
      </c>
      <c r="I404" s="19">
        <v>7.04519362672727E7</v>
      </c>
      <c r="J404" s="19">
        <f t="shared" si="1138"/>
        <v>0</v>
      </c>
      <c r="K404" s="19">
        <f t="shared" si="1139"/>
        <v>0</v>
      </c>
      <c r="L404" s="17">
        <v>0.0</v>
      </c>
      <c r="M404" s="19" t="str">
        <f t="shared" si="1140"/>
        <v>#REF!</v>
      </c>
      <c r="N404" s="19">
        <v>5.960572098181819E8</v>
      </c>
      <c r="O404" s="19">
        <f t="shared" ref="O404:O405" si="1145">+D404-J404</f>
        <v>0</v>
      </c>
      <c r="P404" s="19">
        <f t="shared" si="1141"/>
        <v>0</v>
      </c>
      <c r="Q404" s="19">
        <f t="shared" si="1142"/>
        <v>0</v>
      </c>
      <c r="R404" s="19">
        <f t="shared" si="1143"/>
        <v>0</v>
      </c>
      <c r="S404" s="19">
        <f t="shared" si="1144"/>
        <v>0</v>
      </c>
      <c r="T404" s="20"/>
      <c r="U404" s="20"/>
      <c r="V404" s="20"/>
      <c r="W404" s="20"/>
      <c r="X404" s="20"/>
      <c r="Y404" s="20"/>
      <c r="Z404" s="20"/>
    </row>
    <row r="405" ht="30.0" customHeight="1" outlineLevel="2">
      <c r="A405" s="27" t="s">
        <v>268</v>
      </c>
      <c r="B405" s="15" t="s">
        <v>37</v>
      </c>
      <c r="C405" s="15" t="s">
        <v>38</v>
      </c>
      <c r="D405" s="16">
        <v>1.3164724435E8</v>
      </c>
      <c r="E405" s="17">
        <v>6742987.78</v>
      </c>
      <c r="F405" s="18">
        <v>0.7244299065912522</v>
      </c>
      <c r="G405" s="17">
        <v>0.0</v>
      </c>
      <c r="H405" s="17">
        <v>0.0</v>
      </c>
      <c r="I405" s="19">
        <v>7.04519362672727E7</v>
      </c>
      <c r="J405" s="19">
        <f t="shared" si="1138"/>
        <v>51037489.61</v>
      </c>
      <c r="K405" s="19">
        <f t="shared" si="1139"/>
        <v>51037489.35</v>
      </c>
      <c r="L405" s="17">
        <v>0.0</v>
      </c>
      <c r="M405" s="19" t="str">
        <f t="shared" si="1140"/>
        <v>#REF!</v>
      </c>
      <c r="N405" s="19">
        <v>5.960572098181819E8</v>
      </c>
      <c r="O405" s="19">
        <f t="shared" si="1145"/>
        <v>80609754.74</v>
      </c>
      <c r="P405" s="19">
        <f t="shared" si="1141"/>
        <v>80609755</v>
      </c>
      <c r="Q405" s="19">
        <f t="shared" si="1142"/>
        <v>131647244.4</v>
      </c>
      <c r="R405" s="19">
        <f t="shared" si="1143"/>
        <v>0</v>
      </c>
      <c r="S405" s="19">
        <f t="shared" si="1144"/>
        <v>80609755</v>
      </c>
      <c r="T405" s="20"/>
      <c r="U405" s="20"/>
      <c r="V405" s="20"/>
      <c r="W405" s="20"/>
      <c r="X405" s="20"/>
      <c r="Y405" s="20"/>
      <c r="Z405" s="20"/>
    </row>
    <row r="406" ht="15.75" customHeight="1" outlineLevel="1">
      <c r="A406" s="21" t="s">
        <v>269</v>
      </c>
      <c r="B406" s="22"/>
      <c r="C406" s="22"/>
      <c r="D406" s="23">
        <f t="shared" ref="D406:E406" si="1146">SUBTOTAL(9,D402:D405)</f>
        <v>181725303.1</v>
      </c>
      <c r="E406" s="24">
        <f t="shared" si="1146"/>
        <v>9307992</v>
      </c>
      <c r="F406" s="25">
        <v>1.0</v>
      </c>
      <c r="G406" s="24" t="str">
        <f t="shared" ref="G406:H406" si="1147">SUBTOTAL(9,G402:G405)</f>
        <v>#REF!</v>
      </c>
      <c r="H406" s="24" t="str">
        <f t="shared" si="1147"/>
        <v>#REF!</v>
      </c>
      <c r="I406" s="26"/>
      <c r="J406" s="26">
        <f t="shared" ref="J406:L406" si="1148">SUBTOTAL(9,J402:J405)</f>
        <v>70451936.27</v>
      </c>
      <c r="K406" s="26">
        <f t="shared" si="1148"/>
        <v>70451936.1</v>
      </c>
      <c r="L406" s="24" t="str">
        <f t="shared" si="1148"/>
        <v>#REF!</v>
      </c>
      <c r="M406" s="26"/>
      <c r="N406" s="26"/>
      <c r="O406" s="26">
        <f t="shared" ref="O406:S406" si="1149">SUBTOTAL(9,O402:O405)</f>
        <v>111273366.8</v>
      </c>
      <c r="P406" s="26">
        <f t="shared" si="1149"/>
        <v>111273367</v>
      </c>
      <c r="Q406" s="26">
        <f t="shared" si="1149"/>
        <v>181725303.1</v>
      </c>
      <c r="R406" s="26">
        <f t="shared" si="1149"/>
        <v>0</v>
      </c>
      <c r="S406" s="26">
        <f t="shared" si="1149"/>
        <v>111273367</v>
      </c>
      <c r="T406" s="25"/>
      <c r="U406" s="25"/>
      <c r="V406" s="25"/>
      <c r="W406" s="25"/>
      <c r="X406" s="25"/>
      <c r="Y406" s="25"/>
      <c r="Z406" s="25"/>
    </row>
    <row r="407" ht="30.0" customHeight="1" outlineLevel="2">
      <c r="A407" s="27" t="s">
        <v>270</v>
      </c>
      <c r="B407" s="15" t="s">
        <v>27</v>
      </c>
      <c r="C407" s="15" t="s">
        <v>28</v>
      </c>
      <c r="D407" s="16">
        <v>1.3013826E7</v>
      </c>
      <c r="E407" s="17">
        <v>920669.0</v>
      </c>
      <c r="F407" s="18">
        <v>1.0</v>
      </c>
      <c r="G407" s="17" t="str">
        <f>VLOOKUP(A407,'[1]Hoja1'!$B$1:$F$126,3,0)</f>
        <v>#REF!</v>
      </c>
      <c r="H407" s="19" t="str">
        <f>VLOOKUP(A407,'[1]Hoja1'!$B$1:$F$126,2,0)</f>
        <v>#REF!</v>
      </c>
      <c r="I407" s="19">
        <v>2999048.1818181816</v>
      </c>
      <c r="J407" s="19">
        <f t="shared" ref="J407:J408" si="1150">+F407*I407</f>
        <v>2999048.182</v>
      </c>
      <c r="K407" s="19">
        <f t="shared" ref="K407:K408" si="1151">+D407-P407</f>
        <v>2999048</v>
      </c>
      <c r="L407" s="17" t="str">
        <f>VLOOKUP(A407,'[1]Hoja1'!$B$1:$F$126,5,0)</f>
        <v>#REF!</v>
      </c>
      <c r="M407" s="19" t="str">
        <f t="shared" ref="M407:M408" si="1152">VLOOKUP(A407,'[1]Hoja1'!$B$1:$F$126,4,0)</f>
        <v>#REF!</v>
      </c>
      <c r="N407" s="19">
        <v>1.0014777818181818E7</v>
      </c>
      <c r="O407" s="19">
        <f t="shared" ref="O407:O408" si="1153">+D407-J407</f>
        <v>10014777.82</v>
      </c>
      <c r="P407" s="19">
        <f t="shared" ref="P407:P408" si="1154">+ROUND(O407,0)</f>
        <v>10014778</v>
      </c>
      <c r="Q407" s="19">
        <f t="shared" ref="Q407:Q408" si="1155">+K407+P407</f>
        <v>13013826</v>
      </c>
      <c r="R407" s="19">
        <f t="shared" ref="R407:R408" si="1156">+IF(D407-K407-P407&gt;1,D407-K407-P407,0)</f>
        <v>0</v>
      </c>
      <c r="S407" s="19">
        <f t="shared" ref="S407:S408" si="1157">+P407</f>
        <v>10014778</v>
      </c>
      <c r="T407" s="20"/>
      <c r="U407" s="20"/>
      <c r="V407" s="20"/>
      <c r="W407" s="20"/>
      <c r="X407" s="20"/>
      <c r="Y407" s="20"/>
      <c r="Z407" s="20"/>
    </row>
    <row r="408" ht="60.0" customHeight="1" outlineLevel="2">
      <c r="A408" s="27" t="s">
        <v>270</v>
      </c>
      <c r="B408" s="15" t="s">
        <v>49</v>
      </c>
      <c r="C408" s="15" t="s">
        <v>50</v>
      </c>
      <c r="D408" s="16">
        <v>0.0</v>
      </c>
      <c r="E408" s="17">
        <v>0.0</v>
      </c>
      <c r="F408" s="18">
        <v>0.0</v>
      </c>
      <c r="G408" s="17">
        <v>0.0</v>
      </c>
      <c r="H408" s="17">
        <v>0.0</v>
      </c>
      <c r="I408" s="19">
        <v>2999048.1818181816</v>
      </c>
      <c r="J408" s="19">
        <f t="shared" si="1150"/>
        <v>0</v>
      </c>
      <c r="K408" s="19">
        <f t="shared" si="1151"/>
        <v>0</v>
      </c>
      <c r="L408" s="17">
        <v>0.0</v>
      </c>
      <c r="M408" s="19" t="str">
        <f t="shared" si="1152"/>
        <v>#REF!</v>
      </c>
      <c r="N408" s="19">
        <v>1.0014777818181818E7</v>
      </c>
      <c r="O408" s="19">
        <f t="shared" si="1153"/>
        <v>0</v>
      </c>
      <c r="P408" s="19">
        <f t="shared" si="1154"/>
        <v>0</v>
      </c>
      <c r="Q408" s="19">
        <f t="shared" si="1155"/>
        <v>0</v>
      </c>
      <c r="R408" s="19">
        <f t="shared" si="1156"/>
        <v>0</v>
      </c>
      <c r="S408" s="19">
        <f t="shared" si="1157"/>
        <v>0</v>
      </c>
      <c r="T408" s="20"/>
      <c r="U408" s="20"/>
      <c r="V408" s="20"/>
      <c r="W408" s="20"/>
      <c r="X408" s="20"/>
      <c r="Y408" s="20"/>
      <c r="Z408" s="20"/>
    </row>
    <row r="409" ht="15.75" customHeight="1" outlineLevel="1">
      <c r="A409" s="21" t="s">
        <v>271</v>
      </c>
      <c r="B409" s="22"/>
      <c r="C409" s="22"/>
      <c r="D409" s="23">
        <f t="shared" ref="D409:E409" si="1158">SUBTOTAL(9,D407:D408)</f>
        <v>13013826</v>
      </c>
      <c r="E409" s="24">
        <f t="shared" si="1158"/>
        <v>920669</v>
      </c>
      <c r="F409" s="25">
        <v>1.0</v>
      </c>
      <c r="G409" s="24" t="str">
        <f t="shared" ref="G409:H409" si="1159">SUBTOTAL(9,G407:G408)</f>
        <v>#REF!</v>
      </c>
      <c r="H409" s="24" t="str">
        <f t="shared" si="1159"/>
        <v>#REF!</v>
      </c>
      <c r="I409" s="26"/>
      <c r="J409" s="26">
        <f t="shared" ref="J409:L409" si="1160">SUBTOTAL(9,J407:J408)</f>
        <v>2999048.182</v>
      </c>
      <c r="K409" s="26">
        <f t="shared" si="1160"/>
        <v>2999048</v>
      </c>
      <c r="L409" s="24" t="str">
        <f t="shared" si="1160"/>
        <v>#REF!</v>
      </c>
      <c r="M409" s="26"/>
      <c r="N409" s="26"/>
      <c r="O409" s="26">
        <f t="shared" ref="O409:S409" si="1161">SUBTOTAL(9,O407:O408)</f>
        <v>10014777.82</v>
      </c>
      <c r="P409" s="26">
        <f t="shared" si="1161"/>
        <v>10014778</v>
      </c>
      <c r="Q409" s="26">
        <f t="shared" si="1161"/>
        <v>13013826</v>
      </c>
      <c r="R409" s="26">
        <f t="shared" si="1161"/>
        <v>0</v>
      </c>
      <c r="S409" s="26">
        <f t="shared" si="1161"/>
        <v>10014778</v>
      </c>
      <c r="T409" s="25"/>
      <c r="U409" s="25"/>
      <c r="V409" s="25"/>
      <c r="W409" s="25"/>
      <c r="X409" s="25"/>
      <c r="Y409" s="25"/>
      <c r="Z409" s="25"/>
    </row>
    <row r="410" ht="30.0" customHeight="1" outlineLevel="2">
      <c r="A410" s="27" t="s">
        <v>272</v>
      </c>
      <c r="B410" s="15" t="s">
        <v>27</v>
      </c>
      <c r="C410" s="15" t="s">
        <v>28</v>
      </c>
      <c r="D410" s="16">
        <v>5328362.86</v>
      </c>
      <c r="E410" s="17">
        <v>5040457.24</v>
      </c>
      <c r="F410" s="18">
        <v>0.8462585483683712</v>
      </c>
      <c r="G410" s="17" t="str">
        <f>VLOOKUP(A410,'[1]Hoja1'!$B$1:$F$126,3,0)</f>
        <v>#REF!</v>
      </c>
      <c r="H410" s="19" t="str">
        <f>VLOOKUP(A410,'[1]Hoja1'!$B$1:$F$126,2,0)</f>
        <v>#REF!</v>
      </c>
      <c r="I410" s="19">
        <v>0.0</v>
      </c>
      <c r="J410" s="19">
        <f t="shared" ref="J410:J411" si="1162">+F410*I410</f>
        <v>0</v>
      </c>
      <c r="K410" s="19">
        <v>0.0</v>
      </c>
      <c r="L410" s="17" t="str">
        <f>VLOOKUP(A410,'[1]Hoja1'!$B$1:$F$126,5,0)</f>
        <v>#REF!</v>
      </c>
      <c r="M410" s="19" t="str">
        <f t="shared" ref="M410:M411" si="1163">VLOOKUP(A410,'[1]Hoja1'!$B$1:$F$126,4,0)</f>
        <v>#REF!</v>
      </c>
      <c r="N410" s="19">
        <v>6296376.7272727275</v>
      </c>
      <c r="O410" s="19">
        <f t="shared" ref="O410:O411" si="1164">+D410-J410</f>
        <v>5328362.86</v>
      </c>
      <c r="P410" s="19">
        <f t="shared" ref="P410:P411" si="1165">+ROUND(O410,0)</f>
        <v>5328363</v>
      </c>
      <c r="Q410" s="19">
        <f t="shared" ref="Q410:Q411" si="1166">+K410+P410</f>
        <v>5328363</v>
      </c>
      <c r="R410" s="19">
        <f t="shared" ref="R410:R411" si="1167">+IF(D410-K410-P410&gt;1,D410-K410-P410,0)</f>
        <v>0</v>
      </c>
      <c r="S410" s="19">
        <f t="shared" ref="S410:S411" si="1168">+P410</f>
        <v>5328363</v>
      </c>
      <c r="T410" s="20"/>
      <c r="U410" s="20"/>
      <c r="V410" s="20"/>
      <c r="W410" s="20"/>
      <c r="X410" s="20"/>
      <c r="Y410" s="20"/>
      <c r="Z410" s="20"/>
    </row>
    <row r="411" ht="30.0" customHeight="1" outlineLevel="2">
      <c r="A411" s="27" t="s">
        <v>272</v>
      </c>
      <c r="B411" s="15" t="s">
        <v>35</v>
      </c>
      <c r="C411" s="15" t="s">
        <v>36</v>
      </c>
      <c r="D411" s="16">
        <v>968014.14</v>
      </c>
      <c r="E411" s="17">
        <v>915709.76</v>
      </c>
      <c r="F411" s="18">
        <v>0.1537414516316288</v>
      </c>
      <c r="G411" s="17">
        <v>0.0</v>
      </c>
      <c r="H411" s="17">
        <v>0.0</v>
      </c>
      <c r="I411" s="19">
        <v>0.0</v>
      </c>
      <c r="J411" s="19">
        <f t="shared" si="1162"/>
        <v>0</v>
      </c>
      <c r="K411" s="19">
        <v>0.0</v>
      </c>
      <c r="L411" s="17">
        <v>0.0</v>
      </c>
      <c r="M411" s="19" t="str">
        <f t="shared" si="1163"/>
        <v>#REF!</v>
      </c>
      <c r="N411" s="19">
        <v>6296376.7272727275</v>
      </c>
      <c r="O411" s="19">
        <f t="shared" si="1164"/>
        <v>968014.14</v>
      </c>
      <c r="P411" s="19">
        <f t="shared" si="1165"/>
        <v>968014</v>
      </c>
      <c r="Q411" s="19">
        <f t="shared" si="1166"/>
        <v>968014</v>
      </c>
      <c r="R411" s="19">
        <f t="shared" si="1167"/>
        <v>0</v>
      </c>
      <c r="S411" s="19">
        <f t="shared" si="1168"/>
        <v>968014</v>
      </c>
      <c r="T411" s="20"/>
      <c r="U411" s="20"/>
      <c r="V411" s="20"/>
      <c r="W411" s="20"/>
      <c r="X411" s="20"/>
      <c r="Y411" s="20"/>
      <c r="Z411" s="20"/>
    </row>
    <row r="412" ht="15.75" customHeight="1" outlineLevel="1">
      <c r="A412" s="21" t="s">
        <v>273</v>
      </c>
      <c r="B412" s="22"/>
      <c r="C412" s="22"/>
      <c r="D412" s="23">
        <f t="shared" ref="D412:E412" si="1169">SUBTOTAL(9,D410:D411)</f>
        <v>6296377</v>
      </c>
      <c r="E412" s="24">
        <f t="shared" si="1169"/>
        <v>5956167</v>
      </c>
      <c r="F412" s="25">
        <v>1.0</v>
      </c>
      <c r="G412" s="24" t="str">
        <f t="shared" ref="G412:H412" si="1170">SUBTOTAL(9,G410:G411)</f>
        <v>#REF!</v>
      </c>
      <c r="H412" s="24" t="str">
        <f t="shared" si="1170"/>
        <v>#REF!</v>
      </c>
      <c r="I412" s="26"/>
      <c r="J412" s="26">
        <f t="shared" ref="J412:L412" si="1171">SUBTOTAL(9,J410:J411)</f>
        <v>0</v>
      </c>
      <c r="K412" s="26">
        <f t="shared" si="1171"/>
        <v>0</v>
      </c>
      <c r="L412" s="24" t="str">
        <f t="shared" si="1171"/>
        <v>#REF!</v>
      </c>
      <c r="M412" s="26"/>
      <c r="N412" s="26"/>
      <c r="O412" s="26">
        <f t="shared" ref="O412:S412" si="1172">SUBTOTAL(9,O410:O411)</f>
        <v>6296377</v>
      </c>
      <c r="P412" s="26">
        <f t="shared" si="1172"/>
        <v>6296377</v>
      </c>
      <c r="Q412" s="26">
        <f t="shared" si="1172"/>
        <v>6296377</v>
      </c>
      <c r="R412" s="26">
        <f t="shared" si="1172"/>
        <v>0</v>
      </c>
      <c r="S412" s="26">
        <f t="shared" si="1172"/>
        <v>6296377</v>
      </c>
      <c r="T412" s="25"/>
      <c r="U412" s="25"/>
      <c r="V412" s="25"/>
      <c r="W412" s="25"/>
      <c r="X412" s="25"/>
      <c r="Y412" s="25"/>
      <c r="Z412" s="25"/>
    </row>
    <row r="413" ht="30.0" customHeight="1" outlineLevel="2">
      <c r="A413" s="27" t="s">
        <v>274</v>
      </c>
      <c r="B413" s="15" t="s">
        <v>27</v>
      </c>
      <c r="C413" s="15" t="s">
        <v>28</v>
      </c>
      <c r="D413" s="16">
        <v>456876.74</v>
      </c>
      <c r="E413" s="17">
        <v>774406.7</v>
      </c>
      <c r="F413" s="18">
        <v>0.6970545542758365</v>
      </c>
      <c r="G413" s="17">
        <v>0.0</v>
      </c>
      <c r="H413" s="19" t="str">
        <f>VLOOKUP(A413,'[1]Hoja1'!$B$1:$F$126,2,0)</f>
        <v>#REF!</v>
      </c>
      <c r="I413" s="19">
        <v>0.0</v>
      </c>
      <c r="J413" s="19">
        <f t="shared" ref="J413:J414" si="1173">+F413*I413</f>
        <v>0</v>
      </c>
      <c r="K413" s="19">
        <v>0.0</v>
      </c>
      <c r="L413" s="17" t="str">
        <f>VLOOKUP(A413,'[1]Hoja1'!$B$1:$F$126,5,0)</f>
        <v>#REF!</v>
      </c>
      <c r="M413" s="19" t="str">
        <f t="shared" ref="M413:M414" si="1174">VLOOKUP(A413,'[1]Hoja1'!$B$1:$F$126,4,0)</f>
        <v>#REF!</v>
      </c>
      <c r="N413" s="19">
        <v>655439.0</v>
      </c>
      <c r="O413" s="28">
        <v>0.0</v>
      </c>
      <c r="P413" s="28">
        <f t="shared" ref="P413:P414" si="1175">+ROUND(O413,0)</f>
        <v>0</v>
      </c>
      <c r="Q413" s="19">
        <f t="shared" ref="Q413:Q414" si="1176">+K413+P413</f>
        <v>0</v>
      </c>
      <c r="R413" s="19">
        <f t="shared" ref="R413:R414" si="1177">+IF(D413-K413-P413&gt;1,D413-K413-P413,0)</f>
        <v>456876.74</v>
      </c>
      <c r="S413" s="19">
        <f t="shared" ref="S413:S414" si="1178">+P413</f>
        <v>0</v>
      </c>
      <c r="T413" s="20"/>
      <c r="U413" s="20"/>
      <c r="V413" s="20"/>
      <c r="W413" s="20"/>
      <c r="X413" s="20"/>
      <c r="Y413" s="20"/>
      <c r="Z413" s="20"/>
    </row>
    <row r="414" ht="30.0" customHeight="1" outlineLevel="2">
      <c r="A414" s="27" t="s">
        <v>274</v>
      </c>
      <c r="B414" s="15" t="s">
        <v>35</v>
      </c>
      <c r="C414" s="15" t="s">
        <v>36</v>
      </c>
      <c r="D414" s="16">
        <v>198562.26</v>
      </c>
      <c r="E414" s="17">
        <v>336563.3</v>
      </c>
      <c r="F414" s="18">
        <v>0.3029454457241635</v>
      </c>
      <c r="G414" s="17">
        <v>0.0</v>
      </c>
      <c r="H414" s="17">
        <v>0.0</v>
      </c>
      <c r="I414" s="19">
        <v>0.0</v>
      </c>
      <c r="J414" s="19">
        <f t="shared" si="1173"/>
        <v>0</v>
      </c>
      <c r="K414" s="19">
        <v>0.0</v>
      </c>
      <c r="L414" s="17">
        <v>0.0</v>
      </c>
      <c r="M414" s="19" t="str">
        <f t="shared" si="1174"/>
        <v>#REF!</v>
      </c>
      <c r="N414" s="19">
        <v>655439.0</v>
      </c>
      <c r="O414" s="28">
        <v>0.0</v>
      </c>
      <c r="P414" s="28">
        <f t="shared" si="1175"/>
        <v>0</v>
      </c>
      <c r="Q414" s="19">
        <f t="shared" si="1176"/>
        <v>0</v>
      </c>
      <c r="R414" s="19">
        <f t="shared" si="1177"/>
        <v>198562.26</v>
      </c>
      <c r="S414" s="19">
        <f t="shared" si="1178"/>
        <v>0</v>
      </c>
      <c r="T414" s="20"/>
      <c r="U414" s="20"/>
      <c r="V414" s="20"/>
      <c r="W414" s="20"/>
      <c r="X414" s="20"/>
      <c r="Y414" s="20"/>
      <c r="Z414" s="20"/>
    </row>
    <row r="415" ht="15.75" customHeight="1" outlineLevel="1">
      <c r="A415" s="21" t="s">
        <v>275</v>
      </c>
      <c r="B415" s="22"/>
      <c r="C415" s="22"/>
      <c r="D415" s="23">
        <f t="shared" ref="D415:E415" si="1179">SUBTOTAL(9,D413:D414)</f>
        <v>655439</v>
      </c>
      <c r="E415" s="24">
        <f t="shared" si="1179"/>
        <v>1110970</v>
      </c>
      <c r="F415" s="25">
        <v>1.0</v>
      </c>
      <c r="G415" s="24">
        <f t="shared" ref="G415:H415" si="1180">SUBTOTAL(9,G413:G414)</f>
        <v>0</v>
      </c>
      <c r="H415" s="24" t="str">
        <f t="shared" si="1180"/>
        <v>#REF!</v>
      </c>
      <c r="I415" s="26"/>
      <c r="J415" s="26">
        <f t="shared" ref="J415:L415" si="1181">SUBTOTAL(9,J413:J414)</f>
        <v>0</v>
      </c>
      <c r="K415" s="26">
        <f t="shared" si="1181"/>
        <v>0</v>
      </c>
      <c r="L415" s="24" t="str">
        <f t="shared" si="1181"/>
        <v>#REF!</v>
      </c>
      <c r="M415" s="26"/>
      <c r="N415" s="26"/>
      <c r="O415" s="26">
        <f t="shared" ref="O415:S415" si="1182">SUBTOTAL(9,O413:O414)</f>
        <v>0</v>
      </c>
      <c r="P415" s="26">
        <f t="shared" si="1182"/>
        <v>0</v>
      </c>
      <c r="Q415" s="26">
        <f t="shared" si="1182"/>
        <v>0</v>
      </c>
      <c r="R415" s="26">
        <f t="shared" si="1182"/>
        <v>655439</v>
      </c>
      <c r="S415" s="26">
        <f t="shared" si="1182"/>
        <v>0</v>
      </c>
      <c r="T415" s="25"/>
      <c r="U415" s="25"/>
      <c r="V415" s="25"/>
      <c r="W415" s="25"/>
      <c r="X415" s="25"/>
      <c r="Y415" s="25"/>
      <c r="Z415" s="25"/>
    </row>
    <row r="416" ht="30.0" customHeight="1" outlineLevel="2">
      <c r="A416" s="27" t="s">
        <v>276</v>
      </c>
      <c r="B416" s="15" t="s">
        <v>27</v>
      </c>
      <c r="C416" s="15" t="s">
        <v>28</v>
      </c>
      <c r="D416" s="16">
        <v>1.6683223205E8</v>
      </c>
      <c r="E416" s="17">
        <v>9088841.81</v>
      </c>
      <c r="F416" s="18">
        <v>0.4082365875973164</v>
      </c>
      <c r="G416" s="17" t="str">
        <f>VLOOKUP(A416,'[1]Hoja1'!$B$1:$F$126,3,0)</f>
        <v>#REF!</v>
      </c>
      <c r="H416" s="19" t="str">
        <f>VLOOKUP(A416,'[1]Hoja1'!$B$1:$F$126,2,0)</f>
        <v>#REF!</v>
      </c>
      <c r="I416" s="19">
        <v>1.4728663454545455E7</v>
      </c>
      <c r="J416" s="19">
        <f t="shared" ref="J416:J421" si="1183">+F416*I416</f>
        <v>6012779.309</v>
      </c>
      <c r="K416" s="19">
        <f t="shared" ref="K416:K421" si="1184">+D416-P416</f>
        <v>6012779.05</v>
      </c>
      <c r="L416" s="17" t="str">
        <f>VLOOKUP(A416,'[1]Hoja1'!$B$1:$F$126,5,0)</f>
        <v>#REF!</v>
      </c>
      <c r="M416" s="19" t="str">
        <f t="shared" ref="M416:M421" si="1185">VLOOKUP(A416,'[1]Hoja1'!$B$1:$F$126,4,0)</f>
        <v>#REF!</v>
      </c>
      <c r="N416" s="19">
        <v>3.939368916363636E8</v>
      </c>
      <c r="O416" s="19">
        <f t="shared" ref="O416:O421" si="1186">+D416-J416</f>
        <v>160819452.7</v>
      </c>
      <c r="P416" s="19">
        <f t="shared" ref="P416:P421" si="1187">+ROUND(O416,0)</f>
        <v>160819453</v>
      </c>
      <c r="Q416" s="19">
        <f t="shared" ref="Q416:Q421" si="1188">+K416+P416</f>
        <v>166832232.1</v>
      </c>
      <c r="R416" s="19">
        <f t="shared" ref="R416:R421" si="1189">+IF(D416-K416-P416&gt;1,D416-K416-P416,0)</f>
        <v>0</v>
      </c>
      <c r="S416" s="19">
        <f t="shared" ref="S416:S421" si="1190">+P416</f>
        <v>160819453</v>
      </c>
      <c r="T416" s="20"/>
      <c r="U416" s="20"/>
      <c r="V416" s="20"/>
      <c r="W416" s="20"/>
      <c r="X416" s="20"/>
      <c r="Y416" s="20"/>
      <c r="Z416" s="20"/>
    </row>
    <row r="417" ht="30.0" customHeight="1" outlineLevel="2">
      <c r="A417" s="27" t="s">
        <v>276</v>
      </c>
      <c r="B417" s="15" t="s">
        <v>35</v>
      </c>
      <c r="C417" s="15" t="s">
        <v>36</v>
      </c>
      <c r="D417" s="16">
        <v>6.703304231E7</v>
      </c>
      <c r="E417" s="17">
        <v>3651888.55</v>
      </c>
      <c r="F417" s="18">
        <v>0.1640290974510218</v>
      </c>
      <c r="G417" s="17">
        <v>0.0</v>
      </c>
      <c r="H417" s="17">
        <v>0.0</v>
      </c>
      <c r="I417" s="19">
        <v>1.4728663454545455E7</v>
      </c>
      <c r="J417" s="19">
        <f t="shared" si="1183"/>
        <v>2415929.373</v>
      </c>
      <c r="K417" s="19">
        <f t="shared" si="1184"/>
        <v>2415929.31</v>
      </c>
      <c r="L417" s="17">
        <v>0.0</v>
      </c>
      <c r="M417" s="19" t="str">
        <f t="shared" si="1185"/>
        <v>#REF!</v>
      </c>
      <c r="N417" s="19">
        <v>3.939368916363636E8</v>
      </c>
      <c r="O417" s="19">
        <f t="shared" si="1186"/>
        <v>64617112.94</v>
      </c>
      <c r="P417" s="19">
        <f t="shared" si="1187"/>
        <v>64617113</v>
      </c>
      <c r="Q417" s="19">
        <f t="shared" si="1188"/>
        <v>67033042.31</v>
      </c>
      <c r="R417" s="19">
        <f t="shared" si="1189"/>
        <v>0</v>
      </c>
      <c r="S417" s="19">
        <f t="shared" si="1190"/>
        <v>64617113</v>
      </c>
      <c r="T417" s="20"/>
      <c r="U417" s="20"/>
      <c r="V417" s="20"/>
      <c r="W417" s="20"/>
      <c r="X417" s="20"/>
      <c r="Y417" s="20"/>
      <c r="Z417" s="20"/>
    </row>
    <row r="418" ht="30.0" customHeight="1" outlineLevel="2">
      <c r="A418" s="27" t="s">
        <v>276</v>
      </c>
      <c r="B418" s="15" t="s">
        <v>243</v>
      </c>
      <c r="C418" s="15" t="s">
        <v>244</v>
      </c>
      <c r="D418" s="16">
        <v>0.0</v>
      </c>
      <c r="E418" s="17">
        <v>0.0</v>
      </c>
      <c r="F418" s="18">
        <v>0.0</v>
      </c>
      <c r="G418" s="17">
        <v>0.0</v>
      </c>
      <c r="H418" s="17">
        <v>0.0</v>
      </c>
      <c r="I418" s="19">
        <v>1.4728663454545455E7</v>
      </c>
      <c r="J418" s="19">
        <f t="shared" si="1183"/>
        <v>0</v>
      </c>
      <c r="K418" s="19">
        <f t="shared" si="1184"/>
        <v>0</v>
      </c>
      <c r="L418" s="17">
        <v>0.0</v>
      </c>
      <c r="M418" s="19" t="str">
        <f t="shared" si="1185"/>
        <v>#REF!</v>
      </c>
      <c r="N418" s="19">
        <v>3.939368916363636E8</v>
      </c>
      <c r="O418" s="19">
        <f t="shared" si="1186"/>
        <v>0</v>
      </c>
      <c r="P418" s="19">
        <f t="shared" si="1187"/>
        <v>0</v>
      </c>
      <c r="Q418" s="19">
        <f t="shared" si="1188"/>
        <v>0</v>
      </c>
      <c r="R418" s="19">
        <f t="shared" si="1189"/>
        <v>0</v>
      </c>
      <c r="S418" s="19">
        <f t="shared" si="1190"/>
        <v>0</v>
      </c>
      <c r="T418" s="20"/>
      <c r="U418" s="20"/>
      <c r="V418" s="20"/>
      <c r="W418" s="20"/>
      <c r="X418" s="20"/>
      <c r="Y418" s="20"/>
      <c r="Z418" s="20"/>
    </row>
    <row r="419" ht="15.75" customHeight="1" outlineLevel="2">
      <c r="A419" s="27" t="s">
        <v>276</v>
      </c>
      <c r="B419" s="15" t="s">
        <v>65</v>
      </c>
      <c r="C419" s="15" t="s">
        <v>66</v>
      </c>
      <c r="D419" s="16">
        <v>5943367.16</v>
      </c>
      <c r="E419" s="17">
        <v>323788.29</v>
      </c>
      <c r="F419" s="18">
        <v>0.014543352315212003</v>
      </c>
      <c r="G419" s="17">
        <v>0.0</v>
      </c>
      <c r="H419" s="17">
        <v>0.0</v>
      </c>
      <c r="I419" s="19">
        <v>1.4728663454545455E7</v>
      </c>
      <c r="J419" s="19">
        <f t="shared" si="1183"/>
        <v>214204.1418</v>
      </c>
      <c r="K419" s="19">
        <f t="shared" si="1184"/>
        <v>214204.16</v>
      </c>
      <c r="L419" s="17">
        <v>0.0</v>
      </c>
      <c r="M419" s="19" t="str">
        <f t="shared" si="1185"/>
        <v>#REF!</v>
      </c>
      <c r="N419" s="19">
        <v>3.939368916363636E8</v>
      </c>
      <c r="O419" s="19">
        <f t="shared" si="1186"/>
        <v>5729163.018</v>
      </c>
      <c r="P419" s="19">
        <f t="shared" si="1187"/>
        <v>5729163</v>
      </c>
      <c r="Q419" s="19">
        <f t="shared" si="1188"/>
        <v>5943367.16</v>
      </c>
      <c r="R419" s="19">
        <f t="shared" si="1189"/>
        <v>0</v>
      </c>
      <c r="S419" s="19">
        <f t="shared" si="1190"/>
        <v>5729163</v>
      </c>
      <c r="T419" s="20"/>
      <c r="U419" s="20"/>
      <c r="V419" s="20"/>
      <c r="W419" s="20"/>
      <c r="X419" s="20"/>
      <c r="Y419" s="20"/>
      <c r="Z419" s="20"/>
    </row>
    <row r="420" ht="60.0" customHeight="1" outlineLevel="2">
      <c r="A420" s="27" t="s">
        <v>276</v>
      </c>
      <c r="B420" s="15" t="s">
        <v>49</v>
      </c>
      <c r="C420" s="15" t="s">
        <v>50</v>
      </c>
      <c r="D420" s="16">
        <v>0.0</v>
      </c>
      <c r="E420" s="17">
        <v>0.0</v>
      </c>
      <c r="F420" s="18">
        <v>0.0</v>
      </c>
      <c r="G420" s="17">
        <v>0.0</v>
      </c>
      <c r="H420" s="17">
        <v>0.0</v>
      </c>
      <c r="I420" s="19">
        <v>1.4728663454545455E7</v>
      </c>
      <c r="J420" s="19">
        <f t="shared" si="1183"/>
        <v>0</v>
      </c>
      <c r="K420" s="19">
        <f t="shared" si="1184"/>
        <v>0</v>
      </c>
      <c r="L420" s="17">
        <v>0.0</v>
      </c>
      <c r="M420" s="19" t="str">
        <f t="shared" si="1185"/>
        <v>#REF!</v>
      </c>
      <c r="N420" s="19">
        <v>3.939368916363636E8</v>
      </c>
      <c r="O420" s="19">
        <f t="shared" si="1186"/>
        <v>0</v>
      </c>
      <c r="P420" s="19">
        <f t="shared" si="1187"/>
        <v>0</v>
      </c>
      <c r="Q420" s="19">
        <f t="shared" si="1188"/>
        <v>0</v>
      </c>
      <c r="R420" s="19">
        <f t="shared" si="1189"/>
        <v>0</v>
      </c>
      <c r="S420" s="19">
        <f t="shared" si="1190"/>
        <v>0</v>
      </c>
      <c r="T420" s="20"/>
      <c r="U420" s="20"/>
      <c r="V420" s="20"/>
      <c r="W420" s="20"/>
      <c r="X420" s="20"/>
      <c r="Y420" s="20"/>
      <c r="Z420" s="20"/>
    </row>
    <row r="421" ht="30.0" customHeight="1" outlineLevel="2">
      <c r="A421" s="27" t="s">
        <v>276</v>
      </c>
      <c r="B421" s="15" t="s">
        <v>31</v>
      </c>
      <c r="C421" s="15" t="s">
        <v>32</v>
      </c>
      <c r="D421" s="16">
        <v>1.6885691448E8</v>
      </c>
      <c r="E421" s="17">
        <v>9199144.35</v>
      </c>
      <c r="F421" s="18">
        <v>0.41319096263644983</v>
      </c>
      <c r="G421" s="17">
        <v>0.0</v>
      </c>
      <c r="H421" s="17">
        <v>0.0</v>
      </c>
      <c r="I421" s="19">
        <v>1.4728663454545455E7</v>
      </c>
      <c r="J421" s="19">
        <f t="shared" si="1183"/>
        <v>6085750.631</v>
      </c>
      <c r="K421" s="19">
        <f t="shared" si="1184"/>
        <v>6085750.48</v>
      </c>
      <c r="L421" s="17">
        <v>0.0</v>
      </c>
      <c r="M421" s="19" t="str">
        <f t="shared" si="1185"/>
        <v>#REF!</v>
      </c>
      <c r="N421" s="19">
        <v>3.939368916363636E8</v>
      </c>
      <c r="O421" s="19">
        <f t="shared" si="1186"/>
        <v>162771163.8</v>
      </c>
      <c r="P421" s="19">
        <f t="shared" si="1187"/>
        <v>162771164</v>
      </c>
      <c r="Q421" s="19">
        <f t="shared" si="1188"/>
        <v>168856914.5</v>
      </c>
      <c r="R421" s="19">
        <f t="shared" si="1189"/>
        <v>0</v>
      </c>
      <c r="S421" s="19">
        <f t="shared" si="1190"/>
        <v>162771164</v>
      </c>
      <c r="T421" s="20"/>
      <c r="U421" s="20"/>
      <c r="V421" s="20"/>
      <c r="W421" s="20"/>
      <c r="X421" s="20"/>
      <c r="Y421" s="20"/>
      <c r="Z421" s="20"/>
    </row>
    <row r="422" ht="15.75" customHeight="1" outlineLevel="1">
      <c r="A422" s="21" t="s">
        <v>277</v>
      </c>
      <c r="B422" s="22"/>
      <c r="C422" s="22"/>
      <c r="D422" s="23">
        <f t="shared" ref="D422:E422" si="1191">SUBTOTAL(9,D416:D421)</f>
        <v>408665556</v>
      </c>
      <c r="E422" s="24">
        <f t="shared" si="1191"/>
        <v>22263663</v>
      </c>
      <c r="F422" s="25">
        <v>1.0</v>
      </c>
      <c r="G422" s="24" t="str">
        <f t="shared" ref="G422:H422" si="1192">SUBTOTAL(9,G416:G421)</f>
        <v>#REF!</v>
      </c>
      <c r="H422" s="24" t="str">
        <f t="shared" si="1192"/>
        <v>#REF!</v>
      </c>
      <c r="I422" s="26"/>
      <c r="J422" s="26">
        <f t="shared" ref="J422:L422" si="1193">SUBTOTAL(9,J416:J421)</f>
        <v>14728663.45</v>
      </c>
      <c r="K422" s="26">
        <f t="shared" si="1193"/>
        <v>14728663</v>
      </c>
      <c r="L422" s="24" t="str">
        <f t="shared" si="1193"/>
        <v>#REF!</v>
      </c>
      <c r="M422" s="26"/>
      <c r="N422" s="26"/>
      <c r="O422" s="26">
        <f t="shared" ref="O422:S422" si="1194">SUBTOTAL(9,O416:O421)</f>
        <v>393936892.5</v>
      </c>
      <c r="P422" s="26">
        <f t="shared" si="1194"/>
        <v>393936893</v>
      </c>
      <c r="Q422" s="26">
        <f t="shared" si="1194"/>
        <v>408665556</v>
      </c>
      <c r="R422" s="26">
        <f t="shared" si="1194"/>
        <v>0</v>
      </c>
      <c r="S422" s="26">
        <f t="shared" si="1194"/>
        <v>393936893</v>
      </c>
      <c r="T422" s="25"/>
      <c r="U422" s="25"/>
      <c r="V422" s="25"/>
      <c r="W422" s="25"/>
      <c r="X422" s="25"/>
      <c r="Y422" s="25"/>
      <c r="Z422" s="25"/>
    </row>
    <row r="423" ht="30.0" customHeight="1" outlineLevel="2">
      <c r="A423" s="27" t="s">
        <v>278</v>
      </c>
      <c r="B423" s="15" t="s">
        <v>35</v>
      </c>
      <c r="C423" s="15" t="s">
        <v>36</v>
      </c>
      <c r="D423" s="16">
        <v>397445.02</v>
      </c>
      <c r="E423" s="17">
        <v>16187.0</v>
      </c>
      <c r="F423" s="18">
        <v>0.01171470916960049</v>
      </c>
      <c r="G423" s="17" t="str">
        <f>VLOOKUP(A423,'[1]Hoja1'!$B$1:$F$126,3,0)</f>
        <v>#REF!</v>
      </c>
      <c r="H423" s="19" t="str">
        <f>VLOOKUP(A423,'[1]Hoja1'!$B$1:$F$126,2,0)</f>
        <v>#REF!</v>
      </c>
      <c r="I423" s="19">
        <v>6563474.636363637</v>
      </c>
      <c r="J423" s="19">
        <f t="shared" ref="J423:J426" si="1195">+F423*I423</f>
        <v>76889.19651</v>
      </c>
      <c r="K423" s="19">
        <f t="shared" ref="K423:K426" si="1196">+D423-P423</f>
        <v>397445.02</v>
      </c>
      <c r="L423" s="17" t="str">
        <f>VLOOKUP(A423,'[1]Hoja1'!$B$1:$F$126,5,0)</f>
        <v>#REF!</v>
      </c>
      <c r="M423" s="19" t="str">
        <f t="shared" ref="M423:M426" si="1197">VLOOKUP(A423,'[1]Hoja1'!$B$1:$F$126,4,0)</f>
        <v>#REF!</v>
      </c>
      <c r="N423" s="19">
        <v>2.7363532E7</v>
      </c>
      <c r="O423" s="19">
        <v>0.0</v>
      </c>
      <c r="P423" s="19">
        <f t="shared" ref="P423:P426" si="1198">+ROUND(O423,0)</f>
        <v>0</v>
      </c>
      <c r="Q423" s="19">
        <f t="shared" ref="Q423:Q426" si="1199">+K423+P423</f>
        <v>397445.02</v>
      </c>
      <c r="R423" s="19">
        <f t="shared" ref="R423:R426" si="1200">+IF(D423-K423-P423&gt;1,D423-K423-P423,0)</f>
        <v>0</v>
      </c>
      <c r="S423" s="19">
        <f t="shared" ref="S423:S426" si="1201">+P423</f>
        <v>0</v>
      </c>
      <c r="T423" s="20"/>
      <c r="U423" s="20"/>
      <c r="V423" s="20"/>
      <c r="W423" s="20"/>
      <c r="X423" s="20"/>
      <c r="Y423" s="20"/>
      <c r="Z423" s="20"/>
    </row>
    <row r="424" ht="15.75" customHeight="1" outlineLevel="2">
      <c r="A424" s="27" t="s">
        <v>278</v>
      </c>
      <c r="B424" s="15" t="s">
        <v>65</v>
      </c>
      <c r="C424" s="15" t="s">
        <v>66</v>
      </c>
      <c r="D424" s="16">
        <v>569987.36</v>
      </c>
      <c r="E424" s="17">
        <v>23214.24</v>
      </c>
      <c r="F424" s="18">
        <v>0.01680040211033057</v>
      </c>
      <c r="G424" s="17">
        <v>0.0</v>
      </c>
      <c r="H424" s="17">
        <v>0.0</v>
      </c>
      <c r="I424" s="19">
        <v>6563474.636363637</v>
      </c>
      <c r="J424" s="19">
        <f t="shared" si="1195"/>
        <v>110269.0131</v>
      </c>
      <c r="K424" s="19">
        <f t="shared" si="1196"/>
        <v>569987.36</v>
      </c>
      <c r="L424" s="17">
        <v>0.0</v>
      </c>
      <c r="M424" s="19" t="str">
        <f t="shared" si="1197"/>
        <v>#REF!</v>
      </c>
      <c r="N424" s="19">
        <v>2.7363532E7</v>
      </c>
      <c r="O424" s="19">
        <v>0.0</v>
      </c>
      <c r="P424" s="19">
        <f t="shared" si="1198"/>
        <v>0</v>
      </c>
      <c r="Q424" s="19">
        <f t="shared" si="1199"/>
        <v>569987.36</v>
      </c>
      <c r="R424" s="19">
        <f t="shared" si="1200"/>
        <v>0</v>
      </c>
      <c r="S424" s="19">
        <f t="shared" si="1201"/>
        <v>0</v>
      </c>
      <c r="T424" s="20"/>
      <c r="U424" s="20"/>
      <c r="V424" s="20"/>
      <c r="W424" s="20"/>
      <c r="X424" s="20"/>
      <c r="Y424" s="20"/>
      <c r="Z424" s="20"/>
    </row>
    <row r="425" ht="30.0" customHeight="1" outlineLevel="2">
      <c r="A425" s="27" t="s">
        <v>278</v>
      </c>
      <c r="B425" s="15" t="s">
        <v>37</v>
      </c>
      <c r="C425" s="15" t="s">
        <v>38</v>
      </c>
      <c r="D425" s="16">
        <v>2.605707159E7</v>
      </c>
      <c r="E425" s="17">
        <v>1061243.09</v>
      </c>
      <c r="F425" s="18">
        <v>0.7680333131065761</v>
      </c>
      <c r="G425" s="17">
        <v>0.0</v>
      </c>
      <c r="H425" s="17">
        <v>0.0</v>
      </c>
      <c r="I425" s="19">
        <v>6563474.636363637</v>
      </c>
      <c r="J425" s="19">
        <f t="shared" si="1195"/>
        <v>5040967.17</v>
      </c>
      <c r="K425" s="19">
        <f t="shared" si="1196"/>
        <v>4260692.59</v>
      </c>
      <c r="L425" s="17">
        <v>0.0</v>
      </c>
      <c r="M425" s="19" t="str">
        <f t="shared" si="1197"/>
        <v>#REF!</v>
      </c>
      <c r="N425" s="19">
        <v>2.7363532E7</v>
      </c>
      <c r="O425" s="19">
        <v>2.1796378589903742E7</v>
      </c>
      <c r="P425" s="19">
        <f t="shared" si="1198"/>
        <v>21796379</v>
      </c>
      <c r="Q425" s="19">
        <f t="shared" si="1199"/>
        <v>26057071.59</v>
      </c>
      <c r="R425" s="19">
        <f t="shared" si="1200"/>
        <v>0</v>
      </c>
      <c r="S425" s="19">
        <f t="shared" si="1201"/>
        <v>21796379</v>
      </c>
      <c r="T425" s="20"/>
      <c r="U425" s="20"/>
      <c r="V425" s="20"/>
      <c r="W425" s="20"/>
      <c r="X425" s="20"/>
      <c r="Y425" s="20"/>
      <c r="Z425" s="20"/>
    </row>
    <row r="426" ht="30.0" customHeight="1" outlineLevel="2">
      <c r="A426" s="27" t="s">
        <v>278</v>
      </c>
      <c r="B426" s="15" t="s">
        <v>71</v>
      </c>
      <c r="C426" s="15" t="s">
        <v>72</v>
      </c>
      <c r="D426" s="16">
        <v>6902503.03</v>
      </c>
      <c r="E426" s="17">
        <v>281122.67</v>
      </c>
      <c r="F426" s="18">
        <v>0.20345157561349284</v>
      </c>
      <c r="G426" s="17">
        <v>0.0</v>
      </c>
      <c r="H426" s="17">
        <v>0.0</v>
      </c>
      <c r="I426" s="19">
        <v>6563474.636363637</v>
      </c>
      <c r="J426" s="19">
        <f t="shared" si="1195"/>
        <v>1335349.256</v>
      </c>
      <c r="K426" s="19">
        <f t="shared" si="1196"/>
        <v>1335349.03</v>
      </c>
      <c r="L426" s="17">
        <v>0.0</v>
      </c>
      <c r="M426" s="19" t="str">
        <f t="shared" si="1197"/>
        <v>#REF!</v>
      </c>
      <c r="N426" s="19">
        <v>2.7363532E7</v>
      </c>
      <c r="O426" s="19">
        <f>+D426-J426</f>
        <v>5567153.774</v>
      </c>
      <c r="P426" s="19">
        <f t="shared" si="1198"/>
        <v>5567154</v>
      </c>
      <c r="Q426" s="19">
        <f t="shared" si="1199"/>
        <v>6902503.03</v>
      </c>
      <c r="R426" s="19">
        <f t="shared" si="1200"/>
        <v>0</v>
      </c>
      <c r="S426" s="19">
        <f t="shared" si="1201"/>
        <v>5567154</v>
      </c>
      <c r="T426" s="20"/>
      <c r="U426" s="20"/>
      <c r="V426" s="20"/>
      <c r="W426" s="20"/>
      <c r="X426" s="20"/>
      <c r="Y426" s="20"/>
      <c r="Z426" s="20"/>
    </row>
    <row r="427" ht="15.75" customHeight="1" outlineLevel="1">
      <c r="A427" s="21" t="s">
        <v>279</v>
      </c>
      <c r="B427" s="22"/>
      <c r="C427" s="22"/>
      <c r="D427" s="23">
        <f t="shared" ref="D427:E427" si="1202">SUBTOTAL(9,D423:D426)</f>
        <v>33927007</v>
      </c>
      <c r="E427" s="24">
        <f t="shared" si="1202"/>
        <v>1381767</v>
      </c>
      <c r="F427" s="25">
        <v>0.9999999999999999</v>
      </c>
      <c r="G427" s="24" t="str">
        <f t="shared" ref="G427:H427" si="1203">SUBTOTAL(9,G423:G426)</f>
        <v>#REF!</v>
      </c>
      <c r="H427" s="24" t="str">
        <f t="shared" si="1203"/>
        <v>#REF!</v>
      </c>
      <c r="I427" s="26"/>
      <c r="J427" s="26">
        <f t="shared" ref="J427:L427" si="1204">SUBTOTAL(9,J423:J426)</f>
        <v>6563474.636</v>
      </c>
      <c r="K427" s="26">
        <f t="shared" si="1204"/>
        <v>6563474</v>
      </c>
      <c r="L427" s="24" t="str">
        <f t="shared" si="1204"/>
        <v>#REF!</v>
      </c>
      <c r="M427" s="26"/>
      <c r="N427" s="26"/>
      <c r="O427" s="26">
        <f t="shared" ref="O427:S427" si="1205">SUBTOTAL(9,O423:O426)</f>
        <v>27363532.36</v>
      </c>
      <c r="P427" s="26">
        <f t="shared" si="1205"/>
        <v>27363533</v>
      </c>
      <c r="Q427" s="26">
        <f t="shared" si="1205"/>
        <v>33927007</v>
      </c>
      <c r="R427" s="26">
        <f t="shared" si="1205"/>
        <v>0</v>
      </c>
      <c r="S427" s="26">
        <f t="shared" si="1205"/>
        <v>27363533</v>
      </c>
      <c r="T427" s="25"/>
      <c r="U427" s="25"/>
      <c r="V427" s="25"/>
      <c r="W427" s="25"/>
      <c r="X427" s="25"/>
      <c r="Y427" s="25"/>
      <c r="Z427" s="25"/>
    </row>
    <row r="428" ht="30.0" customHeight="1" outlineLevel="2">
      <c r="A428" s="27" t="s">
        <v>280</v>
      </c>
      <c r="B428" s="15" t="s">
        <v>27</v>
      </c>
      <c r="C428" s="15" t="s">
        <v>28</v>
      </c>
      <c r="D428" s="16">
        <v>1.1958161743E8</v>
      </c>
      <c r="E428" s="17">
        <v>6911860.54</v>
      </c>
      <c r="F428" s="18">
        <v>0.7894747982659386</v>
      </c>
      <c r="G428" s="17" t="str">
        <f>VLOOKUP(A428,'[1]Hoja1'!$B$1:$F$126,3,0)</f>
        <v>#REF!</v>
      </c>
      <c r="H428" s="19" t="str">
        <f>VLOOKUP(A428,'[1]Hoja1'!$B$1:$F$126,2,0)</f>
        <v>#REF!</v>
      </c>
      <c r="I428" s="19">
        <v>0.0</v>
      </c>
      <c r="J428" s="19">
        <f t="shared" ref="J428:J430" si="1206">+F428*I428</f>
        <v>0</v>
      </c>
      <c r="K428" s="19">
        <v>0.0</v>
      </c>
      <c r="L428" s="17" t="str">
        <f>VLOOKUP(A428,'[1]Hoja1'!$B$1:$F$126,5,0)</f>
        <v>#REF!</v>
      </c>
      <c r="M428" s="19" t="str">
        <f t="shared" ref="M428:M430" si="1207">VLOOKUP(A428,'[1]Hoja1'!$B$1:$F$126,4,0)</f>
        <v>#REF!</v>
      </c>
      <c r="N428" s="19">
        <v>1.5146983536363637E8</v>
      </c>
      <c r="O428" s="19">
        <f t="shared" ref="O428:O430" si="1208">+D428-J428</f>
        <v>119581617.4</v>
      </c>
      <c r="P428" s="19">
        <f t="shared" ref="P428:P430" si="1209">+ROUND(O428,0)</f>
        <v>119581617</v>
      </c>
      <c r="Q428" s="19">
        <f t="shared" ref="Q428:Q430" si="1210">+K428+P428</f>
        <v>119581617</v>
      </c>
      <c r="R428" s="19">
        <f t="shared" ref="R428:R430" si="1211">+IF(D428-K428-P428&gt;1,D428-K428-P428,0)</f>
        <v>0</v>
      </c>
      <c r="S428" s="19">
        <f t="shared" ref="S428:S430" si="1212">+P428</f>
        <v>119581617</v>
      </c>
      <c r="T428" s="20"/>
      <c r="U428" s="20"/>
      <c r="V428" s="20"/>
      <c r="W428" s="20"/>
      <c r="X428" s="20"/>
      <c r="Y428" s="20"/>
      <c r="Z428" s="20"/>
    </row>
    <row r="429" ht="30.0" customHeight="1" outlineLevel="2">
      <c r="A429" s="27" t="s">
        <v>280</v>
      </c>
      <c r="B429" s="15" t="s">
        <v>35</v>
      </c>
      <c r="C429" s="15" t="s">
        <v>36</v>
      </c>
      <c r="D429" s="16">
        <v>3.188821757E7</v>
      </c>
      <c r="E429" s="17">
        <v>1843150.46</v>
      </c>
      <c r="F429" s="18">
        <v>0.21052520173406145</v>
      </c>
      <c r="G429" s="17">
        <v>0.0</v>
      </c>
      <c r="H429" s="17">
        <v>0.0</v>
      </c>
      <c r="I429" s="19">
        <v>0.0</v>
      </c>
      <c r="J429" s="19">
        <f t="shared" si="1206"/>
        <v>0</v>
      </c>
      <c r="K429" s="19">
        <v>0.0</v>
      </c>
      <c r="L429" s="17">
        <v>0.0</v>
      </c>
      <c r="M429" s="19" t="str">
        <f t="shared" si="1207"/>
        <v>#REF!</v>
      </c>
      <c r="N429" s="19">
        <v>1.5146983536363637E8</v>
      </c>
      <c r="O429" s="19">
        <f t="shared" si="1208"/>
        <v>31888217.57</v>
      </c>
      <c r="P429" s="19">
        <f t="shared" si="1209"/>
        <v>31888218</v>
      </c>
      <c r="Q429" s="19">
        <f t="shared" si="1210"/>
        <v>31888218</v>
      </c>
      <c r="R429" s="19">
        <f t="shared" si="1211"/>
        <v>0</v>
      </c>
      <c r="S429" s="19">
        <f t="shared" si="1212"/>
        <v>31888218</v>
      </c>
      <c r="T429" s="20"/>
      <c r="U429" s="20"/>
      <c r="V429" s="20"/>
      <c r="W429" s="20"/>
      <c r="X429" s="20"/>
      <c r="Y429" s="20"/>
      <c r="Z429" s="20"/>
    </row>
    <row r="430" ht="60.0" customHeight="1" outlineLevel="2">
      <c r="A430" s="27" t="s">
        <v>280</v>
      </c>
      <c r="B430" s="15" t="s">
        <v>49</v>
      </c>
      <c r="C430" s="15" t="s">
        <v>50</v>
      </c>
      <c r="D430" s="16">
        <v>0.0</v>
      </c>
      <c r="E430" s="17">
        <v>0.0</v>
      </c>
      <c r="F430" s="18">
        <v>0.0</v>
      </c>
      <c r="G430" s="17">
        <v>0.0</v>
      </c>
      <c r="H430" s="17">
        <v>0.0</v>
      </c>
      <c r="I430" s="19">
        <v>0.0</v>
      </c>
      <c r="J430" s="19">
        <f t="shared" si="1206"/>
        <v>0</v>
      </c>
      <c r="K430" s="19">
        <f>+D430-P430</f>
        <v>0</v>
      </c>
      <c r="L430" s="17">
        <v>0.0</v>
      </c>
      <c r="M430" s="19" t="str">
        <f t="shared" si="1207"/>
        <v>#REF!</v>
      </c>
      <c r="N430" s="19">
        <v>1.5146983536363637E8</v>
      </c>
      <c r="O430" s="19">
        <f t="shared" si="1208"/>
        <v>0</v>
      </c>
      <c r="P430" s="19">
        <f t="shared" si="1209"/>
        <v>0</v>
      </c>
      <c r="Q430" s="19">
        <f t="shared" si="1210"/>
        <v>0</v>
      </c>
      <c r="R430" s="19">
        <f t="shared" si="1211"/>
        <v>0</v>
      </c>
      <c r="S430" s="19">
        <f t="shared" si="1212"/>
        <v>0</v>
      </c>
      <c r="T430" s="20"/>
      <c r="U430" s="20"/>
      <c r="V430" s="20"/>
      <c r="W430" s="20"/>
      <c r="X430" s="20"/>
      <c r="Y430" s="20"/>
      <c r="Z430" s="20"/>
    </row>
    <row r="431" ht="15.75" customHeight="1" outlineLevel="1">
      <c r="A431" s="21" t="s">
        <v>281</v>
      </c>
      <c r="B431" s="22"/>
      <c r="C431" s="22"/>
      <c r="D431" s="23">
        <f t="shared" ref="D431:E431" si="1213">SUBTOTAL(9,D428:D430)</f>
        <v>151469835</v>
      </c>
      <c r="E431" s="24">
        <f t="shared" si="1213"/>
        <v>8755011</v>
      </c>
      <c r="F431" s="25">
        <v>1.0</v>
      </c>
      <c r="G431" s="24" t="str">
        <f t="shared" ref="G431:H431" si="1214">SUBTOTAL(9,G428:G430)</f>
        <v>#REF!</v>
      </c>
      <c r="H431" s="24" t="str">
        <f t="shared" si="1214"/>
        <v>#REF!</v>
      </c>
      <c r="I431" s="26"/>
      <c r="J431" s="26">
        <f t="shared" ref="J431:L431" si="1215">SUBTOTAL(9,J428:J430)</f>
        <v>0</v>
      </c>
      <c r="K431" s="26">
        <f t="shared" si="1215"/>
        <v>0</v>
      </c>
      <c r="L431" s="24" t="str">
        <f t="shared" si="1215"/>
        <v>#REF!</v>
      </c>
      <c r="M431" s="26"/>
      <c r="N431" s="26"/>
      <c r="O431" s="26">
        <f t="shared" ref="O431:S431" si="1216">SUBTOTAL(9,O428:O430)</f>
        <v>151469835</v>
      </c>
      <c r="P431" s="26">
        <f t="shared" si="1216"/>
        <v>151469835</v>
      </c>
      <c r="Q431" s="26">
        <f t="shared" si="1216"/>
        <v>151469835</v>
      </c>
      <c r="R431" s="26">
        <f t="shared" si="1216"/>
        <v>0</v>
      </c>
      <c r="S431" s="26">
        <f t="shared" si="1216"/>
        <v>151469835</v>
      </c>
      <c r="T431" s="25"/>
      <c r="U431" s="25"/>
      <c r="V431" s="25"/>
      <c r="W431" s="25"/>
      <c r="X431" s="25"/>
      <c r="Y431" s="25"/>
      <c r="Z431" s="25"/>
    </row>
    <row r="432" ht="30.0" customHeight="1" outlineLevel="2">
      <c r="A432" s="27" t="s">
        <v>282</v>
      </c>
      <c r="B432" s="15" t="s">
        <v>35</v>
      </c>
      <c r="C432" s="15" t="s">
        <v>36</v>
      </c>
      <c r="D432" s="16">
        <v>7236065.36</v>
      </c>
      <c r="E432" s="17">
        <v>299255.83</v>
      </c>
      <c r="F432" s="18">
        <v>0.0891079394675507</v>
      </c>
      <c r="G432" s="17">
        <v>0.0</v>
      </c>
      <c r="H432" s="19" t="str">
        <f>VLOOKUP(A432,'[1]Hoja1'!$B$1:$F$126,2,0)</f>
        <v>#REF!</v>
      </c>
      <c r="I432" s="19">
        <v>0.0</v>
      </c>
      <c r="J432" s="19">
        <f t="shared" ref="J432:J433" si="1217">+F432*I432</f>
        <v>0</v>
      </c>
      <c r="K432" s="19">
        <v>0.0</v>
      </c>
      <c r="L432" s="17" t="str">
        <f>VLOOKUP(A432,'[1]Hoja1'!$B$1:$F$126,5,0)</f>
        <v>#REF!</v>
      </c>
      <c r="M432" s="19" t="str">
        <f t="shared" ref="M432:M433" si="1218">VLOOKUP(A432,'[1]Hoja1'!$B$1:$F$126,4,0)</f>
        <v>#REF!</v>
      </c>
      <c r="N432" s="19">
        <v>1.3340115836363636E8</v>
      </c>
      <c r="O432" s="19">
        <f t="shared" ref="O432:O433" si="1219">+D432-J432</f>
        <v>7236065.36</v>
      </c>
      <c r="P432" s="19">
        <f t="shared" ref="P432:P433" si="1220">+ROUND(O432,0)</f>
        <v>7236065</v>
      </c>
      <c r="Q432" s="19">
        <f t="shared" ref="Q432:Q433" si="1221">+K432+P432</f>
        <v>7236065</v>
      </c>
      <c r="R432" s="19">
        <f t="shared" ref="R432:R433" si="1222">+IF(D432-K432-P432&gt;1,D432-K432-P432,0)</f>
        <v>0</v>
      </c>
      <c r="S432" s="19">
        <f t="shared" ref="S432:S433" si="1223">+P432</f>
        <v>7236065</v>
      </c>
      <c r="T432" s="20"/>
      <c r="U432" s="20"/>
      <c r="V432" s="20"/>
      <c r="W432" s="20"/>
      <c r="X432" s="20"/>
      <c r="Y432" s="20"/>
      <c r="Z432" s="20"/>
    </row>
    <row r="433" ht="30.0" customHeight="1" outlineLevel="2">
      <c r="A433" s="27" t="s">
        <v>282</v>
      </c>
      <c r="B433" s="15" t="s">
        <v>37</v>
      </c>
      <c r="C433" s="15" t="s">
        <v>38</v>
      </c>
      <c r="D433" s="16">
        <v>7.396955339E7</v>
      </c>
      <c r="E433" s="17">
        <v>3059096.17</v>
      </c>
      <c r="F433" s="18">
        <v>0.9108920605324493</v>
      </c>
      <c r="G433" s="17">
        <v>0.0</v>
      </c>
      <c r="H433" s="17">
        <v>0.0</v>
      </c>
      <c r="I433" s="19">
        <v>0.0</v>
      </c>
      <c r="J433" s="19">
        <f t="shared" si="1217"/>
        <v>0</v>
      </c>
      <c r="K433" s="19">
        <v>0.0</v>
      </c>
      <c r="L433" s="17">
        <v>0.0</v>
      </c>
      <c r="M433" s="19" t="str">
        <f t="shared" si="1218"/>
        <v>#REF!</v>
      </c>
      <c r="N433" s="19">
        <v>1.3340115836363636E8</v>
      </c>
      <c r="O433" s="19">
        <f t="shared" si="1219"/>
        <v>73969553.39</v>
      </c>
      <c r="P433" s="19">
        <f t="shared" si="1220"/>
        <v>73969553</v>
      </c>
      <c r="Q433" s="19">
        <f t="shared" si="1221"/>
        <v>73969553</v>
      </c>
      <c r="R433" s="19">
        <f t="shared" si="1222"/>
        <v>0</v>
      </c>
      <c r="S433" s="19">
        <f t="shared" si="1223"/>
        <v>73969553</v>
      </c>
      <c r="T433" s="20"/>
      <c r="U433" s="20"/>
      <c r="V433" s="20"/>
      <c r="W433" s="20"/>
      <c r="X433" s="20"/>
      <c r="Y433" s="20"/>
      <c r="Z433" s="20"/>
    </row>
    <row r="434" ht="15.75" customHeight="1" outlineLevel="1">
      <c r="A434" s="21" t="s">
        <v>283</v>
      </c>
      <c r="B434" s="22"/>
      <c r="C434" s="22"/>
      <c r="D434" s="23">
        <f t="shared" ref="D434:E434" si="1224">SUBTOTAL(9,D432:D433)</f>
        <v>81205618.75</v>
      </c>
      <c r="E434" s="24">
        <f t="shared" si="1224"/>
        <v>3358352</v>
      </c>
      <c r="F434" s="25">
        <v>1.0</v>
      </c>
      <c r="G434" s="24">
        <f t="shared" ref="G434:H434" si="1225">SUBTOTAL(9,G432:G433)</f>
        <v>0</v>
      </c>
      <c r="H434" s="24" t="str">
        <f t="shared" si="1225"/>
        <v>#REF!</v>
      </c>
      <c r="I434" s="26"/>
      <c r="J434" s="26">
        <f t="shared" ref="J434:L434" si="1226">SUBTOTAL(9,J432:J433)</f>
        <v>0</v>
      </c>
      <c r="K434" s="26">
        <f t="shared" si="1226"/>
        <v>0</v>
      </c>
      <c r="L434" s="24" t="str">
        <f t="shared" si="1226"/>
        <v>#REF!</v>
      </c>
      <c r="M434" s="26"/>
      <c r="N434" s="26"/>
      <c r="O434" s="26">
        <f t="shared" ref="O434:S434" si="1227">SUBTOTAL(9,O432:O433)</f>
        <v>81205618.75</v>
      </c>
      <c r="P434" s="26">
        <f t="shared" si="1227"/>
        <v>81205618</v>
      </c>
      <c r="Q434" s="26">
        <f t="shared" si="1227"/>
        <v>81205618</v>
      </c>
      <c r="R434" s="26">
        <f t="shared" si="1227"/>
        <v>0</v>
      </c>
      <c r="S434" s="26">
        <f t="shared" si="1227"/>
        <v>81205618</v>
      </c>
      <c r="T434" s="25"/>
      <c r="U434" s="25"/>
      <c r="V434" s="25"/>
      <c r="W434" s="25"/>
      <c r="X434" s="25"/>
      <c r="Y434" s="25"/>
      <c r="Z434" s="25"/>
    </row>
    <row r="435" ht="30.0" customHeight="1" outlineLevel="2">
      <c r="A435" s="27" t="s">
        <v>284</v>
      </c>
      <c r="B435" s="15" t="s">
        <v>27</v>
      </c>
      <c r="C435" s="15" t="s">
        <v>28</v>
      </c>
      <c r="D435" s="16">
        <v>3494661.83</v>
      </c>
      <c r="E435" s="17">
        <v>1321178.73</v>
      </c>
      <c r="F435" s="18">
        <v>0.7418722272628656</v>
      </c>
      <c r="G435" s="17">
        <v>0.0</v>
      </c>
      <c r="H435" s="19" t="str">
        <f>VLOOKUP(A435,'[1]Hoja1'!$B$1:$F$126,2,0)</f>
        <v>#REF!</v>
      </c>
      <c r="I435" s="19">
        <v>0.0</v>
      </c>
      <c r="J435" s="19">
        <f t="shared" ref="J435:J438" si="1228">+F435*I435</f>
        <v>0</v>
      </c>
      <c r="K435" s="19">
        <v>0.0</v>
      </c>
      <c r="L435" s="17" t="str">
        <f>VLOOKUP(A435,'[1]Hoja1'!$B$1:$F$126,5,0)</f>
        <v>#REF!</v>
      </c>
      <c r="M435" s="19" t="str">
        <f t="shared" ref="M435:M438" si="1229">VLOOKUP(A435,'[1]Hoja1'!$B$1:$F$126,4,0)</f>
        <v>#REF!</v>
      </c>
      <c r="N435" s="19">
        <v>4710597.818181818</v>
      </c>
      <c r="O435" s="19">
        <f t="shared" ref="O435:O436" si="1230">+D435-J435</f>
        <v>3494661.83</v>
      </c>
      <c r="P435" s="19">
        <f t="shared" ref="P435:P438" si="1231">+ROUND(O435,0)</f>
        <v>3494662</v>
      </c>
      <c r="Q435" s="19">
        <f t="shared" ref="Q435:Q438" si="1232">+K435+P435</f>
        <v>3494662</v>
      </c>
      <c r="R435" s="19">
        <f t="shared" ref="R435:R438" si="1233">+IF(D435-K435-P435&gt;1,D435-K435-P435,0)</f>
        <v>0</v>
      </c>
      <c r="S435" s="19">
        <f t="shared" ref="S435:S438" si="1234">+P435</f>
        <v>3494662</v>
      </c>
      <c r="T435" s="20"/>
      <c r="U435" s="20"/>
      <c r="V435" s="20"/>
      <c r="W435" s="20"/>
      <c r="X435" s="20"/>
      <c r="Y435" s="20"/>
      <c r="Z435" s="20"/>
    </row>
    <row r="436" ht="30.0" customHeight="1" outlineLevel="2">
      <c r="A436" s="27" t="s">
        <v>284</v>
      </c>
      <c r="B436" s="15" t="s">
        <v>35</v>
      </c>
      <c r="C436" s="15" t="s">
        <v>36</v>
      </c>
      <c r="D436" s="16">
        <v>967280.67</v>
      </c>
      <c r="E436" s="17">
        <v>365686.5</v>
      </c>
      <c r="F436" s="18">
        <v>0.20534137491673032</v>
      </c>
      <c r="G436" s="17">
        <v>0.0</v>
      </c>
      <c r="H436" s="17">
        <v>0.0</v>
      </c>
      <c r="I436" s="19">
        <v>0.0</v>
      </c>
      <c r="J436" s="19">
        <f t="shared" si="1228"/>
        <v>0</v>
      </c>
      <c r="K436" s="19">
        <v>0.0</v>
      </c>
      <c r="L436" s="17">
        <v>0.0</v>
      </c>
      <c r="M436" s="19" t="str">
        <f t="shared" si="1229"/>
        <v>#REF!</v>
      </c>
      <c r="N436" s="19">
        <v>4710597.818181818</v>
      </c>
      <c r="O436" s="19">
        <f t="shared" si="1230"/>
        <v>967280.67</v>
      </c>
      <c r="P436" s="19">
        <f t="shared" si="1231"/>
        <v>967281</v>
      </c>
      <c r="Q436" s="19">
        <f t="shared" si="1232"/>
        <v>967281</v>
      </c>
      <c r="R436" s="19">
        <f t="shared" si="1233"/>
        <v>0</v>
      </c>
      <c r="S436" s="19">
        <f t="shared" si="1234"/>
        <v>967281</v>
      </c>
      <c r="T436" s="20"/>
      <c r="U436" s="20"/>
      <c r="V436" s="20"/>
      <c r="W436" s="20"/>
      <c r="X436" s="20"/>
      <c r="Y436" s="20"/>
      <c r="Z436" s="20"/>
    </row>
    <row r="437" ht="15.75" customHeight="1" outlineLevel="2">
      <c r="A437" s="27" t="s">
        <v>284</v>
      </c>
      <c r="B437" s="15" t="s">
        <v>65</v>
      </c>
      <c r="C437" s="15" t="s">
        <v>66</v>
      </c>
      <c r="D437" s="16">
        <v>248655.5</v>
      </c>
      <c r="E437" s="17">
        <v>94005.77</v>
      </c>
      <c r="F437" s="18">
        <v>0.05278639782040412</v>
      </c>
      <c r="G437" s="17">
        <v>0.0</v>
      </c>
      <c r="H437" s="17">
        <v>0.0</v>
      </c>
      <c r="I437" s="19">
        <v>0.0</v>
      </c>
      <c r="J437" s="19">
        <f t="shared" si="1228"/>
        <v>0</v>
      </c>
      <c r="K437" s="19">
        <v>0.0</v>
      </c>
      <c r="L437" s="17">
        <v>0.0</v>
      </c>
      <c r="M437" s="19" t="str">
        <f t="shared" si="1229"/>
        <v>#REF!</v>
      </c>
      <c r="N437" s="19">
        <v>4710597.818181818</v>
      </c>
      <c r="O437" s="28">
        <v>0.0</v>
      </c>
      <c r="P437" s="28">
        <f t="shared" si="1231"/>
        <v>0</v>
      </c>
      <c r="Q437" s="19">
        <f t="shared" si="1232"/>
        <v>0</v>
      </c>
      <c r="R437" s="19">
        <f t="shared" si="1233"/>
        <v>248655.5</v>
      </c>
      <c r="S437" s="19">
        <f t="shared" si="1234"/>
        <v>0</v>
      </c>
      <c r="T437" s="20"/>
      <c r="U437" s="20"/>
      <c r="V437" s="20"/>
      <c r="W437" s="20"/>
      <c r="X437" s="20"/>
      <c r="Y437" s="20"/>
      <c r="Z437" s="20"/>
    </row>
    <row r="438" ht="60.0" customHeight="1" outlineLevel="2">
      <c r="A438" s="27" t="s">
        <v>284</v>
      </c>
      <c r="B438" s="15" t="s">
        <v>49</v>
      </c>
      <c r="C438" s="15" t="s">
        <v>50</v>
      </c>
      <c r="D438" s="16">
        <v>0.0</v>
      </c>
      <c r="E438" s="17">
        <v>0.0</v>
      </c>
      <c r="F438" s="18">
        <v>0.0</v>
      </c>
      <c r="G438" s="17">
        <v>0.0</v>
      </c>
      <c r="H438" s="17">
        <v>0.0</v>
      </c>
      <c r="I438" s="19">
        <v>0.0</v>
      </c>
      <c r="J438" s="19">
        <f t="shared" si="1228"/>
        <v>0</v>
      </c>
      <c r="K438" s="19">
        <f>+D438-P438</f>
        <v>0</v>
      </c>
      <c r="L438" s="17">
        <v>0.0</v>
      </c>
      <c r="M438" s="19" t="str">
        <f t="shared" si="1229"/>
        <v>#REF!</v>
      </c>
      <c r="N438" s="19">
        <v>4710597.818181818</v>
      </c>
      <c r="O438" s="19">
        <f>+D438-J438</f>
        <v>0</v>
      </c>
      <c r="P438" s="19">
        <f t="shared" si="1231"/>
        <v>0</v>
      </c>
      <c r="Q438" s="19">
        <f t="shared" si="1232"/>
        <v>0</v>
      </c>
      <c r="R438" s="19">
        <f t="shared" si="1233"/>
        <v>0</v>
      </c>
      <c r="S438" s="19">
        <f t="shared" si="1234"/>
        <v>0</v>
      </c>
      <c r="T438" s="20"/>
      <c r="U438" s="20"/>
      <c r="V438" s="20"/>
      <c r="W438" s="20"/>
      <c r="X438" s="20"/>
      <c r="Y438" s="20"/>
      <c r="Z438" s="20"/>
    </row>
    <row r="439" ht="25.5" customHeight="1" outlineLevel="1">
      <c r="A439" s="21" t="s">
        <v>285</v>
      </c>
      <c r="B439" s="22"/>
      <c r="C439" s="22"/>
      <c r="D439" s="23">
        <f t="shared" ref="D439:E439" si="1235">SUBTOTAL(9,D435:D438)</f>
        <v>4710598</v>
      </c>
      <c r="E439" s="24">
        <f t="shared" si="1235"/>
        <v>1780871</v>
      </c>
      <c r="F439" s="25">
        <v>1.0</v>
      </c>
      <c r="G439" s="24">
        <f t="shared" ref="G439:H439" si="1236">SUBTOTAL(9,G435:G438)</f>
        <v>0</v>
      </c>
      <c r="H439" s="24" t="str">
        <f t="shared" si="1236"/>
        <v>#REF!</v>
      </c>
      <c r="I439" s="26"/>
      <c r="J439" s="26">
        <f t="shared" ref="J439:L439" si="1237">SUBTOTAL(9,J435:J438)</f>
        <v>0</v>
      </c>
      <c r="K439" s="26">
        <f t="shared" si="1237"/>
        <v>0</v>
      </c>
      <c r="L439" s="24" t="str">
        <f t="shared" si="1237"/>
        <v>#REF!</v>
      </c>
      <c r="M439" s="26"/>
      <c r="N439" s="26"/>
      <c r="O439" s="26">
        <f t="shared" ref="O439:S439" si="1238">SUBTOTAL(9,O435:O438)</f>
        <v>4461942.5</v>
      </c>
      <c r="P439" s="26">
        <f t="shared" si="1238"/>
        <v>4461943</v>
      </c>
      <c r="Q439" s="26">
        <f t="shared" si="1238"/>
        <v>4461943</v>
      </c>
      <c r="R439" s="26">
        <f t="shared" si="1238"/>
        <v>248655.5</v>
      </c>
      <c r="S439" s="26">
        <f t="shared" si="1238"/>
        <v>4461943</v>
      </c>
      <c r="T439" s="25"/>
      <c r="U439" s="25"/>
      <c r="V439" s="25"/>
      <c r="W439" s="25"/>
      <c r="X439" s="25"/>
      <c r="Y439" s="25"/>
      <c r="Z439" s="25"/>
    </row>
    <row r="440" ht="30.0" customHeight="1" outlineLevel="2">
      <c r="A440" s="27" t="s">
        <v>286</v>
      </c>
      <c r="B440" s="15" t="s">
        <v>27</v>
      </c>
      <c r="C440" s="15" t="s">
        <v>28</v>
      </c>
      <c r="D440" s="16">
        <v>2.938772797E7</v>
      </c>
      <c r="E440" s="17">
        <v>2560091.43</v>
      </c>
      <c r="F440" s="18">
        <v>0.7885582532677319</v>
      </c>
      <c r="G440" s="17" t="str">
        <f>VLOOKUP(A440,'[1]Hoja1'!$B$1:$F$126,3,0)</f>
        <v>#REF!</v>
      </c>
      <c r="H440" s="19" t="str">
        <f>VLOOKUP(A440,'[1]Hoja1'!$B$1:$F$126,2,0)</f>
        <v>#REF!</v>
      </c>
      <c r="I440" s="19">
        <v>6385094.0</v>
      </c>
      <c r="J440" s="19">
        <f t="shared" ref="J440:J441" si="1239">+F440*I440</f>
        <v>5035018.572</v>
      </c>
      <c r="K440" s="19">
        <f t="shared" ref="K440:K441" si="1240">+D440-P440</f>
        <v>5035018.97</v>
      </c>
      <c r="L440" s="17" t="str">
        <f>VLOOKUP(A440,'[1]Hoja1'!$B$1:$F$126,5,0)</f>
        <v>#REF!</v>
      </c>
      <c r="M440" s="19" t="str">
        <f t="shared" ref="M440:M441" si="1241">VLOOKUP(A440,'[1]Hoja1'!$B$1:$F$126,4,0)</f>
        <v>#REF!</v>
      </c>
      <c r="N440" s="19">
        <v>3.0882575E7</v>
      </c>
      <c r="O440" s="19">
        <f t="shared" ref="O440:O441" si="1242">+D440-J440</f>
        <v>24352709.4</v>
      </c>
      <c r="P440" s="19">
        <f t="shared" ref="P440:P441" si="1243">+ROUND(O440,0)</f>
        <v>24352709</v>
      </c>
      <c r="Q440" s="19">
        <f t="shared" ref="Q440:Q441" si="1244">+K440+P440</f>
        <v>29387727.97</v>
      </c>
      <c r="R440" s="19">
        <f t="shared" ref="R440:R441" si="1245">+IF(D440-K440-P440&gt;1,D440-K440-P440,0)</f>
        <v>0</v>
      </c>
      <c r="S440" s="19">
        <f t="shared" ref="S440:S441" si="1246">+P440</f>
        <v>24352709</v>
      </c>
      <c r="T440" s="20"/>
      <c r="U440" s="20"/>
      <c r="V440" s="20"/>
      <c r="W440" s="20"/>
      <c r="X440" s="20"/>
      <c r="Y440" s="20"/>
      <c r="Z440" s="20"/>
    </row>
    <row r="441" ht="30.0" customHeight="1" outlineLevel="2">
      <c r="A441" s="27" t="s">
        <v>286</v>
      </c>
      <c r="B441" s="15" t="s">
        <v>35</v>
      </c>
      <c r="C441" s="15" t="s">
        <v>36</v>
      </c>
      <c r="D441" s="16">
        <v>7879941.03</v>
      </c>
      <c r="E441" s="17">
        <v>686455.57</v>
      </c>
      <c r="F441" s="18">
        <v>0.21144174673226812</v>
      </c>
      <c r="G441" s="17">
        <v>0.0</v>
      </c>
      <c r="H441" s="17">
        <v>0.0</v>
      </c>
      <c r="I441" s="19">
        <v>6385094.0</v>
      </c>
      <c r="J441" s="19">
        <f t="shared" si="1239"/>
        <v>1350075.428</v>
      </c>
      <c r="K441" s="19">
        <f t="shared" si="1240"/>
        <v>1350075.03</v>
      </c>
      <c r="L441" s="17">
        <v>0.0</v>
      </c>
      <c r="M441" s="19" t="str">
        <f t="shared" si="1241"/>
        <v>#REF!</v>
      </c>
      <c r="N441" s="19">
        <v>3.0882575E7</v>
      </c>
      <c r="O441" s="19">
        <f t="shared" si="1242"/>
        <v>6529865.602</v>
      </c>
      <c r="P441" s="19">
        <f t="shared" si="1243"/>
        <v>6529866</v>
      </c>
      <c r="Q441" s="19">
        <f t="shared" si="1244"/>
        <v>7879941.03</v>
      </c>
      <c r="R441" s="19">
        <f t="shared" si="1245"/>
        <v>0</v>
      </c>
      <c r="S441" s="19">
        <f t="shared" si="1246"/>
        <v>6529866</v>
      </c>
      <c r="T441" s="20"/>
      <c r="U441" s="20"/>
      <c r="V441" s="20"/>
      <c r="W441" s="20"/>
      <c r="X441" s="20"/>
      <c r="Y441" s="20"/>
      <c r="Z441" s="20"/>
    </row>
    <row r="442" ht="15.75" customHeight="1" outlineLevel="1">
      <c r="A442" s="21" t="s">
        <v>287</v>
      </c>
      <c r="B442" s="22"/>
      <c r="C442" s="22"/>
      <c r="D442" s="23">
        <f t="shared" ref="D442:E442" si="1247">SUBTOTAL(9,D440:D441)</f>
        <v>37267669</v>
      </c>
      <c r="E442" s="24">
        <f t="shared" si="1247"/>
        <v>3246547</v>
      </c>
      <c r="F442" s="25">
        <v>1.0</v>
      </c>
      <c r="G442" s="24" t="str">
        <f t="shared" ref="G442:H442" si="1248">SUBTOTAL(9,G440:G441)</f>
        <v>#REF!</v>
      </c>
      <c r="H442" s="24" t="str">
        <f t="shared" si="1248"/>
        <v>#REF!</v>
      </c>
      <c r="I442" s="26"/>
      <c r="J442" s="26">
        <f t="shared" ref="J442:L442" si="1249">SUBTOTAL(9,J440:J441)</f>
        <v>6385094</v>
      </c>
      <c r="K442" s="26">
        <f t="shared" si="1249"/>
        <v>6385094</v>
      </c>
      <c r="L442" s="24" t="str">
        <f t="shared" si="1249"/>
        <v>#REF!</v>
      </c>
      <c r="M442" s="26"/>
      <c r="N442" s="26"/>
      <c r="O442" s="26">
        <f t="shared" ref="O442:S442" si="1250">SUBTOTAL(9,O440:O441)</f>
        <v>30882575</v>
      </c>
      <c r="P442" s="26">
        <f t="shared" si="1250"/>
        <v>30882575</v>
      </c>
      <c r="Q442" s="26">
        <f t="shared" si="1250"/>
        <v>37267669</v>
      </c>
      <c r="R442" s="26">
        <f t="shared" si="1250"/>
        <v>0</v>
      </c>
      <c r="S442" s="26">
        <f t="shared" si="1250"/>
        <v>30882575</v>
      </c>
      <c r="T442" s="25"/>
      <c r="U442" s="25"/>
      <c r="V442" s="25"/>
      <c r="W442" s="25"/>
      <c r="X442" s="25"/>
      <c r="Y442" s="25"/>
      <c r="Z442" s="25"/>
    </row>
    <row r="443" ht="30.0" customHeight="1" outlineLevel="2">
      <c r="A443" s="27" t="s">
        <v>288</v>
      </c>
      <c r="B443" s="15" t="s">
        <v>27</v>
      </c>
      <c r="C443" s="15" t="s">
        <v>28</v>
      </c>
      <c r="D443" s="16">
        <v>3.3117236E7</v>
      </c>
      <c r="E443" s="17">
        <v>3969572.0</v>
      </c>
      <c r="F443" s="18">
        <v>1.0</v>
      </c>
      <c r="G443" s="17" t="str">
        <f>VLOOKUP(A443,'[1]Hoja1'!$B$1:$F$126,3,0)</f>
        <v>#REF!</v>
      </c>
      <c r="H443" s="19" t="str">
        <f>VLOOKUP(A443,'[1]Hoja1'!$B$1:$F$126,2,0)</f>
        <v>#REF!</v>
      </c>
      <c r="I443" s="19">
        <v>2303043.4545454546</v>
      </c>
      <c r="J443" s="19">
        <f t="shared" ref="J443:J444" si="1251">+F443*I443</f>
        <v>2303043.455</v>
      </c>
      <c r="K443" s="19">
        <f t="shared" ref="K443:K444" si="1252">+D443-P443</f>
        <v>2303043</v>
      </c>
      <c r="L443" s="17" t="str">
        <f>VLOOKUP(A443,'[1]Hoja1'!$B$1:$F$126,5,0)</f>
        <v>#REF!</v>
      </c>
      <c r="M443" s="19" t="str">
        <f t="shared" ref="M443:M444" si="1253">VLOOKUP(A443,'[1]Hoja1'!$B$1:$F$126,4,0)</f>
        <v>#REF!</v>
      </c>
      <c r="N443" s="19">
        <v>3.0814191727272727E7</v>
      </c>
      <c r="O443" s="19">
        <f t="shared" ref="O443:O444" si="1254">+D443-J443</f>
        <v>30814192.55</v>
      </c>
      <c r="P443" s="19">
        <f t="shared" ref="P443:P444" si="1255">+ROUND(O443,0)</f>
        <v>30814193</v>
      </c>
      <c r="Q443" s="19">
        <f t="shared" ref="Q443:Q444" si="1256">+K443+P443</f>
        <v>33117236</v>
      </c>
      <c r="R443" s="19">
        <f t="shared" ref="R443:R444" si="1257">+IF(D443-K443-P443&gt;1,D443-K443-P443,0)</f>
        <v>0</v>
      </c>
      <c r="S443" s="19">
        <f t="shared" ref="S443:S444" si="1258">+P443</f>
        <v>30814193</v>
      </c>
      <c r="T443" s="20"/>
      <c r="U443" s="20"/>
      <c r="V443" s="20"/>
      <c r="W443" s="20"/>
      <c r="X443" s="20"/>
      <c r="Y443" s="20"/>
      <c r="Z443" s="20"/>
    </row>
    <row r="444" ht="60.0" customHeight="1" outlineLevel="2">
      <c r="A444" s="27" t="s">
        <v>288</v>
      </c>
      <c r="B444" s="15" t="s">
        <v>49</v>
      </c>
      <c r="C444" s="15" t="s">
        <v>50</v>
      </c>
      <c r="D444" s="16">
        <v>0.0</v>
      </c>
      <c r="E444" s="17">
        <v>0.0</v>
      </c>
      <c r="F444" s="18">
        <v>0.0</v>
      </c>
      <c r="G444" s="17">
        <v>0.0</v>
      </c>
      <c r="H444" s="17">
        <v>0.0</v>
      </c>
      <c r="I444" s="19">
        <v>2303043.4545454546</v>
      </c>
      <c r="J444" s="19">
        <f t="shared" si="1251"/>
        <v>0</v>
      </c>
      <c r="K444" s="19">
        <f t="shared" si="1252"/>
        <v>0</v>
      </c>
      <c r="L444" s="17">
        <v>0.0</v>
      </c>
      <c r="M444" s="19" t="str">
        <f t="shared" si="1253"/>
        <v>#REF!</v>
      </c>
      <c r="N444" s="19">
        <v>3.0814191727272727E7</v>
      </c>
      <c r="O444" s="19">
        <f t="shared" si="1254"/>
        <v>0</v>
      </c>
      <c r="P444" s="19">
        <f t="shared" si="1255"/>
        <v>0</v>
      </c>
      <c r="Q444" s="19">
        <f t="shared" si="1256"/>
        <v>0</v>
      </c>
      <c r="R444" s="19">
        <f t="shared" si="1257"/>
        <v>0</v>
      </c>
      <c r="S444" s="19">
        <f t="shared" si="1258"/>
        <v>0</v>
      </c>
      <c r="T444" s="20"/>
      <c r="U444" s="20"/>
      <c r="V444" s="20"/>
      <c r="W444" s="20"/>
      <c r="X444" s="20"/>
      <c r="Y444" s="20"/>
      <c r="Z444" s="20"/>
    </row>
    <row r="445" ht="15.75" customHeight="1" outlineLevel="1">
      <c r="A445" s="21" t="s">
        <v>289</v>
      </c>
      <c r="B445" s="22"/>
      <c r="C445" s="22"/>
      <c r="D445" s="23">
        <f t="shared" ref="D445:E445" si="1259">SUBTOTAL(9,D443:D444)</f>
        <v>33117236</v>
      </c>
      <c r="E445" s="24">
        <f t="shared" si="1259"/>
        <v>3969572</v>
      </c>
      <c r="F445" s="25">
        <v>1.0</v>
      </c>
      <c r="G445" s="24" t="str">
        <f t="shared" ref="G445:H445" si="1260">SUBTOTAL(9,G443:G444)</f>
        <v>#REF!</v>
      </c>
      <c r="H445" s="24" t="str">
        <f t="shared" si="1260"/>
        <v>#REF!</v>
      </c>
      <c r="I445" s="26"/>
      <c r="J445" s="26">
        <f t="shared" ref="J445:L445" si="1261">SUBTOTAL(9,J443:J444)</f>
        <v>2303043.455</v>
      </c>
      <c r="K445" s="26">
        <f t="shared" si="1261"/>
        <v>2303043</v>
      </c>
      <c r="L445" s="24" t="str">
        <f t="shared" si="1261"/>
        <v>#REF!</v>
      </c>
      <c r="M445" s="26"/>
      <c r="N445" s="26"/>
      <c r="O445" s="26">
        <f t="shared" ref="O445:S445" si="1262">SUBTOTAL(9,O443:O444)</f>
        <v>30814192.55</v>
      </c>
      <c r="P445" s="26">
        <f t="shared" si="1262"/>
        <v>30814193</v>
      </c>
      <c r="Q445" s="26">
        <f t="shared" si="1262"/>
        <v>33117236</v>
      </c>
      <c r="R445" s="26">
        <f t="shared" si="1262"/>
        <v>0</v>
      </c>
      <c r="S445" s="26">
        <f t="shared" si="1262"/>
        <v>30814193</v>
      </c>
      <c r="T445" s="25"/>
      <c r="U445" s="25"/>
      <c r="V445" s="25"/>
      <c r="W445" s="25"/>
      <c r="X445" s="25"/>
      <c r="Y445" s="25"/>
      <c r="Z445" s="25"/>
    </row>
    <row r="446" ht="30.0" customHeight="1" outlineLevel="2">
      <c r="A446" s="27" t="s">
        <v>290</v>
      </c>
      <c r="B446" s="15" t="s">
        <v>27</v>
      </c>
      <c r="C446" s="15" t="s">
        <v>28</v>
      </c>
      <c r="D446" s="16">
        <v>2.828890741E7</v>
      </c>
      <c r="E446" s="17">
        <v>1404545.25</v>
      </c>
      <c r="F446" s="18">
        <v>0.8911037481699616</v>
      </c>
      <c r="G446" s="17" t="str">
        <f>VLOOKUP(A446,'[1]Hoja1'!$B$1:$F$126,3,0)</f>
        <v>#REF!</v>
      </c>
      <c r="H446" s="19" t="str">
        <f>VLOOKUP(A446,'[1]Hoja1'!$B$1:$F$126,2,0)</f>
        <v>#REF!</v>
      </c>
      <c r="I446" s="19">
        <v>0.0</v>
      </c>
      <c r="J446" s="19">
        <f t="shared" ref="J446:J447" si="1263">+F446*I446</f>
        <v>0</v>
      </c>
      <c r="K446" s="19">
        <v>0.0</v>
      </c>
      <c r="L446" s="17" t="str">
        <f>VLOOKUP(A446,'[1]Hoja1'!$B$1:$F$126,5,0)</f>
        <v>#REF!</v>
      </c>
      <c r="M446" s="19" t="str">
        <f t="shared" ref="M446:M447" si="1264">VLOOKUP(A446,'[1]Hoja1'!$B$1:$F$126,4,0)</f>
        <v>#REF!</v>
      </c>
      <c r="N446" s="19">
        <v>3.1745918636363637E7</v>
      </c>
      <c r="O446" s="19">
        <f t="shared" ref="O446:O447" si="1265">+D446-J446</f>
        <v>28288907.41</v>
      </c>
      <c r="P446" s="19">
        <f t="shared" ref="P446:P447" si="1266">+ROUND(O446,0)</f>
        <v>28288907</v>
      </c>
      <c r="Q446" s="19">
        <f t="shared" ref="Q446:Q447" si="1267">+K446+P446</f>
        <v>28288907</v>
      </c>
      <c r="R446" s="19">
        <f t="shared" ref="R446:R447" si="1268">+IF(D446-K446-P446&gt;1,D446-K446-P446,0)</f>
        <v>0</v>
      </c>
      <c r="S446" s="19">
        <f t="shared" ref="S446:S447" si="1269">+P446</f>
        <v>28288907</v>
      </c>
      <c r="T446" s="20"/>
      <c r="U446" s="20"/>
      <c r="V446" s="20"/>
      <c r="W446" s="20"/>
      <c r="X446" s="20"/>
      <c r="Y446" s="20"/>
      <c r="Z446" s="20"/>
    </row>
    <row r="447" ht="25.5" customHeight="1" outlineLevel="2">
      <c r="A447" s="27" t="s">
        <v>290</v>
      </c>
      <c r="B447" s="15" t="s">
        <v>65</v>
      </c>
      <c r="C447" s="15" t="s">
        <v>66</v>
      </c>
      <c r="D447" s="16">
        <v>3457011.59</v>
      </c>
      <c r="E447" s="17">
        <v>171640.75</v>
      </c>
      <c r="F447" s="18">
        <v>0.10889625183003837</v>
      </c>
      <c r="G447" s="17">
        <v>0.0</v>
      </c>
      <c r="H447" s="17">
        <v>0.0</v>
      </c>
      <c r="I447" s="19">
        <v>0.0</v>
      </c>
      <c r="J447" s="19">
        <f t="shared" si="1263"/>
        <v>0</v>
      </c>
      <c r="K447" s="19">
        <v>0.0</v>
      </c>
      <c r="L447" s="17">
        <v>0.0</v>
      </c>
      <c r="M447" s="19" t="str">
        <f t="shared" si="1264"/>
        <v>#REF!</v>
      </c>
      <c r="N447" s="19">
        <v>3.1745918636363637E7</v>
      </c>
      <c r="O447" s="19">
        <f t="shared" si="1265"/>
        <v>3457011.59</v>
      </c>
      <c r="P447" s="19">
        <f t="shared" si="1266"/>
        <v>3457012</v>
      </c>
      <c r="Q447" s="19">
        <f t="shared" si="1267"/>
        <v>3457012</v>
      </c>
      <c r="R447" s="19">
        <f t="shared" si="1268"/>
        <v>0</v>
      </c>
      <c r="S447" s="19">
        <f t="shared" si="1269"/>
        <v>3457012</v>
      </c>
      <c r="T447" s="20"/>
      <c r="U447" s="20"/>
      <c r="V447" s="20"/>
      <c r="W447" s="20"/>
      <c r="X447" s="20"/>
      <c r="Y447" s="20"/>
      <c r="Z447" s="20"/>
    </row>
    <row r="448" ht="25.5" customHeight="1" outlineLevel="1">
      <c r="A448" s="21" t="s">
        <v>291</v>
      </c>
      <c r="B448" s="22"/>
      <c r="C448" s="22"/>
      <c r="D448" s="23">
        <f t="shared" ref="D448:E448" si="1270">SUBTOTAL(9,D446:D447)</f>
        <v>31745919</v>
      </c>
      <c r="E448" s="24">
        <f t="shared" si="1270"/>
        <v>1576186</v>
      </c>
      <c r="F448" s="25">
        <v>1.0</v>
      </c>
      <c r="G448" s="24" t="str">
        <f t="shared" ref="G448:H448" si="1271">SUBTOTAL(9,G446:G447)</f>
        <v>#REF!</v>
      </c>
      <c r="H448" s="24" t="str">
        <f t="shared" si="1271"/>
        <v>#REF!</v>
      </c>
      <c r="I448" s="26"/>
      <c r="J448" s="26">
        <f t="shared" ref="J448:L448" si="1272">SUBTOTAL(9,J446:J447)</f>
        <v>0</v>
      </c>
      <c r="K448" s="26">
        <f t="shared" si="1272"/>
        <v>0</v>
      </c>
      <c r="L448" s="24" t="str">
        <f t="shared" si="1272"/>
        <v>#REF!</v>
      </c>
      <c r="M448" s="26"/>
      <c r="N448" s="26"/>
      <c r="O448" s="26">
        <f t="shared" ref="O448:S448" si="1273">SUBTOTAL(9,O446:O447)</f>
        <v>31745919</v>
      </c>
      <c r="P448" s="26">
        <f t="shared" si="1273"/>
        <v>31745919</v>
      </c>
      <c r="Q448" s="26">
        <f t="shared" si="1273"/>
        <v>31745919</v>
      </c>
      <c r="R448" s="26">
        <f t="shared" si="1273"/>
        <v>0</v>
      </c>
      <c r="S448" s="26">
        <f t="shared" si="1273"/>
        <v>31745919</v>
      </c>
      <c r="T448" s="25"/>
      <c r="U448" s="25"/>
      <c r="V448" s="25"/>
      <c r="W448" s="25"/>
      <c r="X448" s="25"/>
      <c r="Y448" s="25"/>
      <c r="Z448" s="25"/>
    </row>
    <row r="449" ht="30.0" customHeight="1" outlineLevel="2">
      <c r="A449" s="27" t="s">
        <v>292</v>
      </c>
      <c r="B449" s="15" t="s">
        <v>27</v>
      </c>
      <c r="C449" s="15" t="s">
        <v>28</v>
      </c>
      <c r="D449" s="16">
        <v>1.181027441E7</v>
      </c>
      <c r="E449" s="17">
        <v>1392711.05</v>
      </c>
      <c r="F449" s="18">
        <v>0.4396199152543498</v>
      </c>
      <c r="G449" s="17" t="str">
        <f>VLOOKUP(A449,'[1]Hoja1'!$B$1:$F$126,3,0)</f>
        <v>#REF!</v>
      </c>
      <c r="H449" s="19" t="str">
        <f>VLOOKUP(A449,'[1]Hoja1'!$B$1:$F$126,2,0)</f>
        <v>#REF!</v>
      </c>
      <c r="I449" s="19">
        <v>2779139.090909091</v>
      </c>
      <c r="J449" s="19">
        <f t="shared" ref="J449:J451" si="1274">+F449*I449</f>
        <v>1221764.892</v>
      </c>
      <c r="K449" s="19">
        <f t="shared" ref="K449:K451" si="1275">+D449-P449</f>
        <v>1221764.41</v>
      </c>
      <c r="L449" s="17" t="str">
        <f>VLOOKUP(A449,'[1]Hoja1'!$B$1:$F$126,5,0)</f>
        <v>#REF!</v>
      </c>
      <c r="M449" s="19" t="str">
        <f t="shared" ref="M449:M451" si="1276">VLOOKUP(A449,'[1]Hoja1'!$B$1:$F$126,4,0)</f>
        <v>#REF!</v>
      </c>
      <c r="N449" s="19">
        <v>2.9144945636363637E7</v>
      </c>
      <c r="O449" s="19">
        <f t="shared" ref="O449:O451" si="1277">+D449-J449</f>
        <v>10588509.52</v>
      </c>
      <c r="P449" s="19">
        <f t="shared" ref="P449:P451" si="1278">+ROUND(O449,0)</f>
        <v>10588510</v>
      </c>
      <c r="Q449" s="19">
        <f t="shared" ref="Q449:Q451" si="1279">+K449+P449</f>
        <v>11810274.41</v>
      </c>
      <c r="R449" s="19">
        <f t="shared" ref="R449:R451" si="1280">+IF(D449-K449-P449&gt;1,D449-K449-P449,0)</f>
        <v>0</v>
      </c>
      <c r="S449" s="19">
        <f t="shared" ref="S449:S451" si="1281">+P449</f>
        <v>10588510</v>
      </c>
      <c r="T449" s="20"/>
      <c r="U449" s="20"/>
      <c r="V449" s="20"/>
      <c r="W449" s="20"/>
      <c r="X449" s="20"/>
      <c r="Y449" s="20"/>
      <c r="Z449" s="20"/>
    </row>
    <row r="450" ht="30.0" customHeight="1" outlineLevel="2">
      <c r="A450" s="27" t="s">
        <v>292</v>
      </c>
      <c r="B450" s="15" t="s">
        <v>35</v>
      </c>
      <c r="C450" s="15" t="s">
        <v>36</v>
      </c>
      <c r="D450" s="16">
        <v>5570696.99</v>
      </c>
      <c r="E450" s="17">
        <v>656917.11</v>
      </c>
      <c r="F450" s="18">
        <v>0.20736091759035272</v>
      </c>
      <c r="G450" s="17">
        <v>0.0</v>
      </c>
      <c r="H450" s="17">
        <v>0.0</v>
      </c>
      <c r="I450" s="19">
        <v>2779139.090909091</v>
      </c>
      <c r="J450" s="19">
        <f t="shared" si="1274"/>
        <v>576284.832</v>
      </c>
      <c r="K450" s="19">
        <f t="shared" si="1275"/>
        <v>576284.99</v>
      </c>
      <c r="L450" s="17">
        <v>0.0</v>
      </c>
      <c r="M450" s="19" t="str">
        <f t="shared" si="1276"/>
        <v>#REF!</v>
      </c>
      <c r="N450" s="19">
        <v>2.9144945636363637E7</v>
      </c>
      <c r="O450" s="19">
        <f t="shared" si="1277"/>
        <v>4994412.158</v>
      </c>
      <c r="P450" s="19">
        <f t="shared" si="1278"/>
        <v>4994412</v>
      </c>
      <c r="Q450" s="19">
        <f t="shared" si="1279"/>
        <v>5570696.99</v>
      </c>
      <c r="R450" s="19">
        <f t="shared" si="1280"/>
        <v>0</v>
      </c>
      <c r="S450" s="19">
        <f t="shared" si="1281"/>
        <v>4994412</v>
      </c>
      <c r="T450" s="20"/>
      <c r="U450" s="20"/>
      <c r="V450" s="20"/>
      <c r="W450" s="20"/>
      <c r="X450" s="20"/>
      <c r="Y450" s="20"/>
      <c r="Z450" s="20"/>
    </row>
    <row r="451" ht="30.0" customHeight="1" outlineLevel="2">
      <c r="A451" s="27" t="s">
        <v>292</v>
      </c>
      <c r="B451" s="15" t="s">
        <v>31</v>
      </c>
      <c r="C451" s="15" t="s">
        <v>32</v>
      </c>
      <c r="D451" s="16">
        <v>9483767.89</v>
      </c>
      <c r="E451" s="17">
        <v>1118360.84</v>
      </c>
      <c r="F451" s="18">
        <v>0.3530191671552976</v>
      </c>
      <c r="G451" s="17">
        <v>0.0</v>
      </c>
      <c r="H451" s="17">
        <v>0.0</v>
      </c>
      <c r="I451" s="19">
        <v>2779139.090909091</v>
      </c>
      <c r="J451" s="19">
        <f t="shared" si="1274"/>
        <v>981089.3673</v>
      </c>
      <c r="K451" s="19">
        <f t="shared" si="1275"/>
        <v>981088.89</v>
      </c>
      <c r="L451" s="17">
        <v>0.0</v>
      </c>
      <c r="M451" s="19" t="str">
        <f t="shared" si="1276"/>
        <v>#REF!</v>
      </c>
      <c r="N451" s="19">
        <v>2.9144945636363637E7</v>
      </c>
      <c r="O451" s="19">
        <f t="shared" si="1277"/>
        <v>8502678.523</v>
      </c>
      <c r="P451" s="19">
        <f t="shared" si="1278"/>
        <v>8502679</v>
      </c>
      <c r="Q451" s="19">
        <f t="shared" si="1279"/>
        <v>9483767.89</v>
      </c>
      <c r="R451" s="19">
        <f t="shared" si="1280"/>
        <v>0</v>
      </c>
      <c r="S451" s="19">
        <f t="shared" si="1281"/>
        <v>8502679</v>
      </c>
      <c r="T451" s="20"/>
      <c r="U451" s="20"/>
      <c r="V451" s="20"/>
      <c r="W451" s="20"/>
      <c r="X451" s="20"/>
      <c r="Y451" s="20"/>
      <c r="Z451" s="20"/>
    </row>
    <row r="452" ht="15.75" customHeight="1" outlineLevel="1">
      <c r="A452" s="21" t="s">
        <v>293</v>
      </c>
      <c r="B452" s="22"/>
      <c r="C452" s="22"/>
      <c r="D452" s="23">
        <f t="shared" ref="D452:E452" si="1282">SUBTOTAL(9,D449:D451)</f>
        <v>26864739.29</v>
      </c>
      <c r="E452" s="24">
        <f t="shared" si="1282"/>
        <v>3167989</v>
      </c>
      <c r="F452" s="25">
        <v>1.0</v>
      </c>
      <c r="G452" s="24" t="str">
        <f t="shared" ref="G452:H452" si="1283">SUBTOTAL(9,G449:G451)</f>
        <v>#REF!</v>
      </c>
      <c r="H452" s="24" t="str">
        <f t="shared" si="1283"/>
        <v>#REF!</v>
      </c>
      <c r="I452" s="26"/>
      <c r="J452" s="26">
        <f t="shared" ref="J452:L452" si="1284">SUBTOTAL(9,J449:J451)</f>
        <v>2779139.091</v>
      </c>
      <c r="K452" s="26">
        <f t="shared" si="1284"/>
        <v>2779138.29</v>
      </c>
      <c r="L452" s="24" t="str">
        <f t="shared" si="1284"/>
        <v>#REF!</v>
      </c>
      <c r="M452" s="26"/>
      <c r="N452" s="26"/>
      <c r="O452" s="26">
        <f t="shared" ref="O452:S452" si="1285">SUBTOTAL(9,O449:O451)</f>
        <v>24085600.2</v>
      </c>
      <c r="P452" s="26">
        <f t="shared" si="1285"/>
        <v>24085601</v>
      </c>
      <c r="Q452" s="26">
        <f t="shared" si="1285"/>
        <v>26864739.29</v>
      </c>
      <c r="R452" s="26">
        <f t="shared" si="1285"/>
        <v>0</v>
      </c>
      <c r="S452" s="26">
        <f t="shared" si="1285"/>
        <v>24085601</v>
      </c>
      <c r="T452" s="25"/>
      <c r="U452" s="25"/>
      <c r="V452" s="25"/>
      <c r="W452" s="25"/>
      <c r="X452" s="25"/>
      <c r="Y452" s="25"/>
      <c r="Z452" s="25"/>
    </row>
    <row r="453" ht="30.0" customHeight="1" outlineLevel="2">
      <c r="A453" s="27" t="s">
        <v>294</v>
      </c>
      <c r="B453" s="15" t="s">
        <v>27</v>
      </c>
      <c r="C453" s="15" t="s">
        <v>28</v>
      </c>
      <c r="D453" s="16">
        <v>1.2613167185E8</v>
      </c>
      <c r="E453" s="17">
        <v>2.422317227E7</v>
      </c>
      <c r="F453" s="18">
        <v>0.7726561312886032</v>
      </c>
      <c r="G453" s="17" t="str">
        <f>VLOOKUP(A453,'[1]Hoja1'!$B$1:$F$126,3,0)</f>
        <v>#REF!</v>
      </c>
      <c r="H453" s="19" t="str">
        <f>VLOOKUP(A453,'[1]Hoja1'!$B$1:$F$126,2,0)</f>
        <v>#REF!</v>
      </c>
      <c r="I453" s="19">
        <v>200207.0909090909</v>
      </c>
      <c r="J453" s="19">
        <f t="shared" ref="J453:J455" si="1286">+F453*I453</f>
        <v>154691.2363</v>
      </c>
      <c r="K453" s="19">
        <f t="shared" ref="K453:K455" si="1287">+D453-P453</f>
        <v>154690.85</v>
      </c>
      <c r="L453" s="17" t="str">
        <f>VLOOKUP(A453,'[1]Hoja1'!$B$1:$F$126,5,0)</f>
        <v>#REF!</v>
      </c>
      <c r="M453" s="19" t="str">
        <f t="shared" ref="M453:M455" si="1288">VLOOKUP(A453,'[1]Hoja1'!$B$1:$F$126,4,0)</f>
        <v>#REF!</v>
      </c>
      <c r="N453" s="19">
        <v>1.6322171236363637E8</v>
      </c>
      <c r="O453" s="19">
        <f t="shared" ref="O453:O455" si="1289">+D453-J453</f>
        <v>125976980.6</v>
      </c>
      <c r="P453" s="19">
        <f t="shared" ref="P453:P455" si="1290">+ROUND(O453,0)</f>
        <v>125976981</v>
      </c>
      <c r="Q453" s="19">
        <f t="shared" ref="Q453:Q455" si="1291">+K453+P453</f>
        <v>126131671.9</v>
      </c>
      <c r="R453" s="19">
        <f t="shared" ref="R453:R455" si="1292">+IF(D453-K453-P453&gt;1,D453-K453-P453,0)</f>
        <v>0</v>
      </c>
      <c r="S453" s="19">
        <f t="shared" ref="S453:S455" si="1293">+P453</f>
        <v>125976981</v>
      </c>
      <c r="T453" s="20"/>
      <c r="U453" s="20"/>
      <c r="V453" s="20"/>
      <c r="W453" s="20"/>
      <c r="X453" s="20"/>
      <c r="Y453" s="20"/>
      <c r="Z453" s="20"/>
    </row>
    <row r="454" ht="30.0" customHeight="1" outlineLevel="2">
      <c r="A454" s="27" t="s">
        <v>294</v>
      </c>
      <c r="B454" s="15" t="s">
        <v>35</v>
      </c>
      <c r="C454" s="15" t="s">
        <v>36</v>
      </c>
      <c r="D454" s="16">
        <v>7059312.83</v>
      </c>
      <c r="E454" s="17">
        <v>1355717.79</v>
      </c>
      <c r="F454" s="18">
        <v>0.04324386778342541</v>
      </c>
      <c r="G454" s="17">
        <v>0.0</v>
      </c>
      <c r="H454" s="17">
        <v>0.0</v>
      </c>
      <c r="I454" s="19">
        <v>200207.0909090909</v>
      </c>
      <c r="J454" s="19">
        <f t="shared" si="1286"/>
        <v>8657.728969</v>
      </c>
      <c r="K454" s="19">
        <f t="shared" si="1287"/>
        <v>8657.83</v>
      </c>
      <c r="L454" s="17">
        <v>0.0</v>
      </c>
      <c r="M454" s="19" t="str">
        <f t="shared" si="1288"/>
        <v>#REF!</v>
      </c>
      <c r="N454" s="19">
        <v>1.6322171236363637E8</v>
      </c>
      <c r="O454" s="19">
        <f t="shared" si="1289"/>
        <v>7050655.101</v>
      </c>
      <c r="P454" s="19">
        <f t="shared" si="1290"/>
        <v>7050655</v>
      </c>
      <c r="Q454" s="19">
        <f t="shared" si="1291"/>
        <v>7059312.83</v>
      </c>
      <c r="R454" s="19">
        <f t="shared" si="1292"/>
        <v>0</v>
      </c>
      <c r="S454" s="19">
        <f t="shared" si="1293"/>
        <v>7050655</v>
      </c>
      <c r="T454" s="20"/>
      <c r="U454" s="20"/>
      <c r="V454" s="20"/>
      <c r="W454" s="20"/>
      <c r="X454" s="20"/>
      <c r="Y454" s="20"/>
      <c r="Z454" s="20"/>
    </row>
    <row r="455" ht="30.0" customHeight="1" outlineLevel="2">
      <c r="A455" s="29" t="s">
        <v>294</v>
      </c>
      <c r="B455" s="30" t="s">
        <v>37</v>
      </c>
      <c r="C455" s="30" t="s">
        <v>38</v>
      </c>
      <c r="D455" s="31">
        <v>3.005326686E7</v>
      </c>
      <c r="E455" s="32">
        <v>5771630.94</v>
      </c>
      <c r="F455" s="33">
        <v>0.18410000092797144</v>
      </c>
      <c r="G455" s="32">
        <v>0.0</v>
      </c>
      <c r="H455" s="32">
        <v>0.0</v>
      </c>
      <c r="I455" s="34">
        <v>200207.0909090909</v>
      </c>
      <c r="J455" s="34">
        <f t="shared" si="1286"/>
        <v>36858.12562</v>
      </c>
      <c r="K455" s="34">
        <f t="shared" si="1287"/>
        <v>36857.86</v>
      </c>
      <c r="L455" s="32">
        <v>0.0</v>
      </c>
      <c r="M455" s="34" t="str">
        <f t="shared" si="1288"/>
        <v>#REF!</v>
      </c>
      <c r="N455" s="34">
        <v>1.6322171236363637E8</v>
      </c>
      <c r="O455" s="34">
        <f t="shared" si="1289"/>
        <v>30016408.73</v>
      </c>
      <c r="P455" s="34">
        <f t="shared" si="1290"/>
        <v>30016409</v>
      </c>
      <c r="Q455" s="34">
        <f t="shared" si="1291"/>
        <v>30053266.86</v>
      </c>
      <c r="R455" s="34">
        <f t="shared" si="1292"/>
        <v>0</v>
      </c>
      <c r="S455" s="34">
        <f t="shared" si="1293"/>
        <v>30016409</v>
      </c>
      <c r="T455" s="35"/>
      <c r="U455" s="35"/>
      <c r="V455" s="35"/>
      <c r="W455" s="35"/>
      <c r="X455" s="35"/>
      <c r="Y455" s="35"/>
      <c r="Z455" s="35"/>
    </row>
    <row r="456" ht="15.75" customHeight="1" outlineLevel="1">
      <c r="A456" s="21" t="s">
        <v>295</v>
      </c>
      <c r="B456" s="22"/>
      <c r="C456" s="22"/>
      <c r="D456" s="24">
        <f t="shared" ref="D456:E456" si="1294">SUBTOTAL(9,D453:D455)</f>
        <v>163244251.5</v>
      </c>
      <c r="E456" s="24">
        <f t="shared" si="1294"/>
        <v>31350521</v>
      </c>
      <c r="F456" s="25">
        <v>1.0</v>
      </c>
      <c r="G456" s="24" t="str">
        <f t="shared" ref="G456:H456" si="1295">SUBTOTAL(9,G453:G455)</f>
        <v>#REF!</v>
      </c>
      <c r="H456" s="24" t="str">
        <f t="shared" si="1295"/>
        <v>#REF!</v>
      </c>
      <c r="I456" s="26"/>
      <c r="J456" s="26">
        <f t="shared" ref="J456:L456" si="1296">SUBTOTAL(9,J453:J455)</f>
        <v>200207.0909</v>
      </c>
      <c r="K456" s="26">
        <f t="shared" si="1296"/>
        <v>200206.54</v>
      </c>
      <c r="L456" s="24" t="str">
        <f t="shared" si="1296"/>
        <v>#REF!</v>
      </c>
      <c r="M456" s="26"/>
      <c r="N456" s="26"/>
      <c r="O456" s="26">
        <f t="shared" ref="O456:S456" si="1297">SUBTOTAL(9,O453:O455)</f>
        <v>163044044.4</v>
      </c>
      <c r="P456" s="26">
        <f t="shared" si="1297"/>
        <v>163044045</v>
      </c>
      <c r="Q456" s="26">
        <f t="shared" si="1297"/>
        <v>163244251.5</v>
      </c>
      <c r="R456" s="26">
        <f t="shared" si="1297"/>
        <v>0</v>
      </c>
      <c r="S456" s="26">
        <f t="shared" si="1297"/>
        <v>163044045</v>
      </c>
      <c r="T456" s="25"/>
      <c r="U456" s="25"/>
      <c r="V456" s="25"/>
      <c r="W456" s="25"/>
      <c r="X456" s="25"/>
      <c r="Y456" s="25"/>
      <c r="Z456" s="25"/>
    </row>
    <row r="457" ht="30.0" customHeight="1" outlineLevel="2">
      <c r="A457" s="27" t="s">
        <v>296</v>
      </c>
      <c r="B457" s="15" t="s">
        <v>27</v>
      </c>
      <c r="C457" s="15" t="s">
        <v>28</v>
      </c>
      <c r="D457" s="17">
        <v>5.881492248E7</v>
      </c>
      <c r="E457" s="17">
        <v>3779381.44</v>
      </c>
      <c r="F457" s="18">
        <v>0.4855928692863553</v>
      </c>
      <c r="G457" s="17" t="str">
        <f>VLOOKUP(A457,'[1]Hoja1'!$B$1:$F$126,3,0)</f>
        <v>#REF!</v>
      </c>
      <c r="H457" s="19" t="str">
        <f>VLOOKUP(A457,'[1]Hoja1'!$B$1:$F$126,2,0)</f>
        <v>#REF!</v>
      </c>
      <c r="I457" s="19">
        <v>0.0</v>
      </c>
      <c r="J457" s="19">
        <f t="shared" ref="J457:J459" si="1298">+F457*I457</f>
        <v>0</v>
      </c>
      <c r="K457" s="19">
        <v>0.0</v>
      </c>
      <c r="L457" s="17" t="str">
        <f>VLOOKUP(A457,'[1]Hoja1'!$B$1:$F$126,5,0)</f>
        <v>#REF!</v>
      </c>
      <c r="M457" s="19" t="str">
        <f t="shared" ref="M457:M459" si="1299">VLOOKUP(A457,'[1]Hoja1'!$B$1:$F$126,4,0)</f>
        <v>#REF!</v>
      </c>
      <c r="N457" s="19">
        <v>1.363649618181818E8</v>
      </c>
      <c r="O457" s="19">
        <f t="shared" ref="O457:O459" si="1300">+D457-J457</f>
        <v>58814922.48</v>
      </c>
      <c r="P457" s="19">
        <f t="shared" ref="P457:P459" si="1301">+ROUND(O457,0)</f>
        <v>58814922</v>
      </c>
      <c r="Q457" s="19">
        <f t="shared" ref="Q457:Q459" si="1302">+K457+P457</f>
        <v>58814922</v>
      </c>
      <c r="R457" s="19">
        <f t="shared" ref="R457:R459" si="1303">+IF(D457-K457-P457&gt;1,D457-K457-P457,0)</f>
        <v>0</v>
      </c>
      <c r="S457" s="19">
        <f t="shared" ref="S457:S459" si="1304">+P457</f>
        <v>58814922</v>
      </c>
      <c r="T457" s="20"/>
      <c r="U457" s="20"/>
      <c r="V457" s="20"/>
      <c r="W457" s="20"/>
      <c r="X457" s="20"/>
      <c r="Y457" s="20"/>
      <c r="Z457" s="20"/>
    </row>
    <row r="458" ht="30.0" customHeight="1" outlineLevel="2">
      <c r="A458" s="27" t="s">
        <v>296</v>
      </c>
      <c r="B458" s="15" t="s">
        <v>35</v>
      </c>
      <c r="C458" s="15" t="s">
        <v>36</v>
      </c>
      <c r="D458" s="17">
        <v>2.84251661E7</v>
      </c>
      <c r="E458" s="17">
        <v>1826569.53</v>
      </c>
      <c r="F458" s="18">
        <v>0.2346863242255223</v>
      </c>
      <c r="G458" s="17">
        <v>0.0</v>
      </c>
      <c r="H458" s="17">
        <v>0.0</v>
      </c>
      <c r="I458" s="19">
        <v>0.0</v>
      </c>
      <c r="J458" s="19">
        <f t="shared" si="1298"/>
        <v>0</v>
      </c>
      <c r="K458" s="19">
        <v>0.0</v>
      </c>
      <c r="L458" s="17">
        <v>0.0</v>
      </c>
      <c r="M458" s="19" t="str">
        <f t="shared" si="1299"/>
        <v>#REF!</v>
      </c>
      <c r="N458" s="19">
        <v>1.363649618181818E8</v>
      </c>
      <c r="O458" s="19">
        <f t="shared" si="1300"/>
        <v>28425166.1</v>
      </c>
      <c r="P458" s="19">
        <f t="shared" si="1301"/>
        <v>28425166</v>
      </c>
      <c r="Q458" s="19">
        <f t="shared" si="1302"/>
        <v>28425166</v>
      </c>
      <c r="R458" s="19">
        <f t="shared" si="1303"/>
        <v>0</v>
      </c>
      <c r="S458" s="19">
        <f t="shared" si="1304"/>
        <v>28425166</v>
      </c>
      <c r="T458" s="20"/>
      <c r="U458" s="20"/>
      <c r="V458" s="20"/>
      <c r="W458" s="20"/>
      <c r="X458" s="20"/>
      <c r="Y458" s="20"/>
      <c r="Z458" s="20"/>
    </row>
    <row r="459" ht="30.0" customHeight="1" outlineLevel="2">
      <c r="A459" s="27" t="s">
        <v>296</v>
      </c>
      <c r="B459" s="15" t="s">
        <v>37</v>
      </c>
      <c r="C459" s="15" t="s">
        <v>38</v>
      </c>
      <c r="D459" s="17">
        <v>3.387973463E7</v>
      </c>
      <c r="E459" s="17">
        <v>2177074.03</v>
      </c>
      <c r="F459" s="18">
        <v>0.27972080648812236</v>
      </c>
      <c r="G459" s="17">
        <v>0.0</v>
      </c>
      <c r="H459" s="17">
        <v>0.0</v>
      </c>
      <c r="I459" s="19">
        <v>0.0</v>
      </c>
      <c r="J459" s="19">
        <f t="shared" si="1298"/>
        <v>0</v>
      </c>
      <c r="K459" s="19">
        <v>0.0</v>
      </c>
      <c r="L459" s="17">
        <v>0.0</v>
      </c>
      <c r="M459" s="19" t="str">
        <f t="shared" si="1299"/>
        <v>#REF!</v>
      </c>
      <c r="N459" s="19">
        <v>1.363649618181818E8</v>
      </c>
      <c r="O459" s="19">
        <f t="shared" si="1300"/>
        <v>33879734.63</v>
      </c>
      <c r="P459" s="19">
        <f t="shared" si="1301"/>
        <v>33879735</v>
      </c>
      <c r="Q459" s="19">
        <f t="shared" si="1302"/>
        <v>33879735</v>
      </c>
      <c r="R459" s="19">
        <f t="shared" si="1303"/>
        <v>0</v>
      </c>
      <c r="S459" s="19">
        <f t="shared" si="1304"/>
        <v>33879735</v>
      </c>
      <c r="T459" s="20"/>
      <c r="U459" s="20"/>
      <c r="V459" s="20"/>
      <c r="W459" s="20"/>
      <c r="X459" s="20"/>
      <c r="Y459" s="20"/>
      <c r="Z459" s="20"/>
    </row>
    <row r="460" ht="15.75" customHeight="1" outlineLevel="1">
      <c r="A460" s="21" t="s">
        <v>297</v>
      </c>
      <c r="B460" s="22"/>
      <c r="C460" s="22"/>
      <c r="D460" s="24">
        <f t="shared" ref="D460:E460" si="1305">SUBTOTAL(9,D457:D459)</f>
        <v>121119823.2</v>
      </c>
      <c r="E460" s="24">
        <f t="shared" si="1305"/>
        <v>7783025</v>
      </c>
      <c r="F460" s="25">
        <v>1.0</v>
      </c>
      <c r="G460" s="24" t="str">
        <f t="shared" ref="G460:H460" si="1306">SUBTOTAL(9,G457:G459)</f>
        <v>#REF!</v>
      </c>
      <c r="H460" s="24" t="str">
        <f t="shared" si="1306"/>
        <v>#REF!</v>
      </c>
      <c r="I460" s="26"/>
      <c r="J460" s="26">
        <f t="shared" ref="J460:L460" si="1307">SUBTOTAL(9,J457:J459)</f>
        <v>0</v>
      </c>
      <c r="K460" s="26">
        <f t="shared" si="1307"/>
        <v>0</v>
      </c>
      <c r="L460" s="24" t="str">
        <f t="shared" si="1307"/>
        <v>#REF!</v>
      </c>
      <c r="M460" s="26"/>
      <c r="N460" s="26"/>
      <c r="O460" s="26">
        <f t="shared" ref="O460:S460" si="1308">SUBTOTAL(9,O457:O459)</f>
        <v>121119823.2</v>
      </c>
      <c r="P460" s="26">
        <f t="shared" si="1308"/>
        <v>121119823</v>
      </c>
      <c r="Q460" s="26">
        <f t="shared" si="1308"/>
        <v>121119823</v>
      </c>
      <c r="R460" s="26">
        <f t="shared" si="1308"/>
        <v>0</v>
      </c>
      <c r="S460" s="26">
        <f t="shared" si="1308"/>
        <v>121119823</v>
      </c>
      <c r="T460" s="25"/>
      <c r="U460" s="25"/>
      <c r="V460" s="25"/>
      <c r="W460" s="25"/>
      <c r="X460" s="25"/>
      <c r="Y460" s="25"/>
      <c r="Z460" s="25"/>
    </row>
    <row r="461" ht="30.0" customHeight="1" outlineLevel="2">
      <c r="A461" s="27" t="s">
        <v>298</v>
      </c>
      <c r="B461" s="15" t="s">
        <v>27</v>
      </c>
      <c r="C461" s="15" t="s">
        <v>28</v>
      </c>
      <c r="D461" s="17">
        <v>1.242774494E7</v>
      </c>
      <c r="E461" s="17">
        <v>1180744.84</v>
      </c>
      <c r="F461" s="18">
        <v>0.4592366943709684</v>
      </c>
      <c r="G461" s="17">
        <v>0.0</v>
      </c>
      <c r="H461" s="19" t="str">
        <f>VLOOKUP(A461,'[1]Hoja1'!$B$1:$F$126,2,0)</f>
        <v>#REF!</v>
      </c>
      <c r="I461" s="19">
        <v>0.0</v>
      </c>
      <c r="J461" s="19">
        <f t="shared" ref="J461:J462" si="1309">+F461*I461</f>
        <v>0</v>
      </c>
      <c r="K461" s="19">
        <v>0.0</v>
      </c>
      <c r="L461" s="17" t="str">
        <f>VLOOKUP(A461,'[1]Hoja1'!$B$1:$F$126,5,0)</f>
        <v>#REF!</v>
      </c>
      <c r="M461" s="19" t="str">
        <f t="shared" ref="M461:M462" si="1310">VLOOKUP(A461,'[1]Hoja1'!$B$1:$F$126,4,0)</f>
        <v>#REF!</v>
      </c>
      <c r="N461" s="19">
        <v>2.706174209090909E7</v>
      </c>
      <c r="O461" s="19">
        <f t="shared" ref="O461:O462" si="1311">+D461-J461</f>
        <v>12427744.94</v>
      </c>
      <c r="P461" s="19">
        <f t="shared" ref="P461:P462" si="1312">+ROUND(O461,0)</f>
        <v>12427745</v>
      </c>
      <c r="Q461" s="19">
        <f t="shared" ref="Q461:Q462" si="1313">+K461+P461</f>
        <v>12427745</v>
      </c>
      <c r="R461" s="19">
        <f t="shared" ref="R461:R462" si="1314">+IF(D461-K461-P461&gt;1,D461-K461-P461,0)</f>
        <v>0</v>
      </c>
      <c r="S461" s="19">
        <f t="shared" ref="S461:S462" si="1315">+P461</f>
        <v>12427745</v>
      </c>
      <c r="T461" s="20"/>
      <c r="U461" s="20"/>
      <c r="V461" s="20"/>
      <c r="W461" s="20"/>
      <c r="X461" s="20"/>
      <c r="Y461" s="20"/>
      <c r="Z461" s="20"/>
    </row>
    <row r="462" ht="30.0" customHeight="1" outlineLevel="2">
      <c r="A462" s="27" t="s">
        <v>298</v>
      </c>
      <c r="B462" s="15" t="s">
        <v>35</v>
      </c>
      <c r="C462" s="15" t="s">
        <v>36</v>
      </c>
      <c r="D462" s="17">
        <v>1.463399706E7</v>
      </c>
      <c r="E462" s="17">
        <v>1390358.16</v>
      </c>
      <c r="F462" s="18">
        <v>0.5407633056290316</v>
      </c>
      <c r="G462" s="17">
        <v>0.0</v>
      </c>
      <c r="H462" s="17">
        <v>0.0</v>
      </c>
      <c r="I462" s="19">
        <v>0.0</v>
      </c>
      <c r="J462" s="19">
        <f t="shared" si="1309"/>
        <v>0</v>
      </c>
      <c r="K462" s="19">
        <v>0.0</v>
      </c>
      <c r="L462" s="17">
        <v>0.0</v>
      </c>
      <c r="M462" s="19" t="str">
        <f t="shared" si="1310"/>
        <v>#REF!</v>
      </c>
      <c r="N462" s="19">
        <v>2.706174209090909E7</v>
      </c>
      <c r="O462" s="19">
        <f t="shared" si="1311"/>
        <v>14633997.06</v>
      </c>
      <c r="P462" s="19">
        <f t="shared" si="1312"/>
        <v>14633997</v>
      </c>
      <c r="Q462" s="19">
        <f t="shared" si="1313"/>
        <v>14633997</v>
      </c>
      <c r="R462" s="19">
        <f t="shared" si="1314"/>
        <v>0</v>
      </c>
      <c r="S462" s="19">
        <f t="shared" si="1315"/>
        <v>14633997</v>
      </c>
      <c r="T462" s="20"/>
      <c r="U462" s="20"/>
      <c r="V462" s="20"/>
      <c r="W462" s="20"/>
      <c r="X462" s="20"/>
      <c r="Y462" s="20"/>
      <c r="Z462" s="20"/>
    </row>
    <row r="463" ht="15.75" customHeight="1" outlineLevel="1">
      <c r="A463" s="21" t="s">
        <v>299</v>
      </c>
      <c r="B463" s="22"/>
      <c r="C463" s="22"/>
      <c r="D463" s="24">
        <f t="shared" ref="D463:E463" si="1316">SUBTOTAL(9,D461:D462)</f>
        <v>27061742</v>
      </c>
      <c r="E463" s="24">
        <f t="shared" si="1316"/>
        <v>2571103</v>
      </c>
      <c r="F463" s="25">
        <v>1.0</v>
      </c>
      <c r="G463" s="24">
        <f t="shared" ref="G463:H463" si="1317">SUBTOTAL(9,G461:G462)</f>
        <v>0</v>
      </c>
      <c r="H463" s="24" t="str">
        <f t="shared" si="1317"/>
        <v>#REF!</v>
      </c>
      <c r="I463" s="26"/>
      <c r="J463" s="26">
        <f t="shared" ref="J463:L463" si="1318">SUBTOTAL(9,J461:J462)</f>
        <v>0</v>
      </c>
      <c r="K463" s="26">
        <f t="shared" si="1318"/>
        <v>0</v>
      </c>
      <c r="L463" s="24" t="str">
        <f t="shared" si="1318"/>
        <v>#REF!</v>
      </c>
      <c r="M463" s="26"/>
      <c r="N463" s="26"/>
      <c r="O463" s="26">
        <f t="shared" ref="O463:S463" si="1319">SUBTOTAL(9,O461:O462)</f>
        <v>27061742</v>
      </c>
      <c r="P463" s="26">
        <f t="shared" si="1319"/>
        <v>27061742</v>
      </c>
      <c r="Q463" s="26">
        <f t="shared" si="1319"/>
        <v>27061742</v>
      </c>
      <c r="R463" s="26">
        <f t="shared" si="1319"/>
        <v>0</v>
      </c>
      <c r="S463" s="26">
        <f t="shared" si="1319"/>
        <v>27061742</v>
      </c>
      <c r="T463" s="25"/>
      <c r="U463" s="25"/>
      <c r="V463" s="25"/>
      <c r="W463" s="25"/>
      <c r="X463" s="25"/>
      <c r="Y463" s="25"/>
      <c r="Z463" s="25"/>
    </row>
    <row r="464" ht="30.0" customHeight="1" outlineLevel="2">
      <c r="A464" s="27" t="s">
        <v>300</v>
      </c>
      <c r="B464" s="15" t="s">
        <v>27</v>
      </c>
      <c r="C464" s="15" t="s">
        <v>28</v>
      </c>
      <c r="D464" s="17">
        <v>9628406.01</v>
      </c>
      <c r="E464" s="17">
        <v>696314.66</v>
      </c>
      <c r="F464" s="18">
        <v>0.1339783176933539</v>
      </c>
      <c r="G464" s="17" t="str">
        <f>VLOOKUP(A464,'[1]Hoja1'!$B$1:$F$126,3,0)</f>
        <v>#REF!</v>
      </c>
      <c r="H464" s="19" t="str">
        <f>VLOOKUP(A464,'[1]Hoja1'!$B$1:$F$126,2,0)</f>
        <v>#REF!</v>
      </c>
      <c r="I464" s="19">
        <v>2935970.8181818184</v>
      </c>
      <c r="J464" s="19">
        <f t="shared" ref="J464:J467" si="1320">+F464*I464</f>
        <v>393356.431</v>
      </c>
      <c r="K464" s="19">
        <f t="shared" ref="K464:K467" si="1321">+D464-P464</f>
        <v>393356.01</v>
      </c>
      <c r="L464" s="17" t="str">
        <f>VLOOKUP(A464,'[1]Hoja1'!$B$1:$F$126,5,0)</f>
        <v>#REF!</v>
      </c>
      <c r="M464" s="19" t="str">
        <f t="shared" ref="M464:M467" si="1322">VLOOKUP(A464,'[1]Hoja1'!$B$1:$F$126,4,0)</f>
        <v>#REF!</v>
      </c>
      <c r="N464" s="19">
        <v>9.06144689090909E7</v>
      </c>
      <c r="O464" s="19">
        <f t="shared" ref="O464:O467" si="1323">+D464-J464</f>
        <v>9235049.579</v>
      </c>
      <c r="P464" s="19">
        <f t="shared" ref="P464:P467" si="1324">+ROUND(O464,0)</f>
        <v>9235050</v>
      </c>
      <c r="Q464" s="19">
        <f t="shared" ref="Q464:Q467" si="1325">+K464+P464</f>
        <v>9628406.01</v>
      </c>
      <c r="R464" s="19">
        <f t="shared" ref="R464:R467" si="1326">+IF(D464-K464-P464&gt;1,D464-K464-P464,0)</f>
        <v>0</v>
      </c>
      <c r="S464" s="19">
        <f t="shared" ref="S464:S467" si="1327">+P464</f>
        <v>9235050</v>
      </c>
      <c r="T464" s="20"/>
      <c r="U464" s="20"/>
      <c r="V464" s="20"/>
      <c r="W464" s="20"/>
      <c r="X464" s="20"/>
      <c r="Y464" s="20"/>
      <c r="Z464" s="20"/>
    </row>
    <row r="465" ht="30.0" customHeight="1" outlineLevel="2">
      <c r="A465" s="27" t="s">
        <v>300</v>
      </c>
      <c r="B465" s="15" t="s">
        <v>35</v>
      </c>
      <c r="C465" s="15" t="s">
        <v>36</v>
      </c>
      <c r="D465" s="17">
        <v>9657398.63</v>
      </c>
      <c r="E465" s="17">
        <v>698411.37</v>
      </c>
      <c r="F465" s="18">
        <v>0.13438174713422796</v>
      </c>
      <c r="G465" s="17">
        <v>0.0</v>
      </c>
      <c r="H465" s="17">
        <v>0.0</v>
      </c>
      <c r="I465" s="19">
        <v>2935970.8181818184</v>
      </c>
      <c r="J465" s="19">
        <f t="shared" si="1320"/>
        <v>394540.8881</v>
      </c>
      <c r="K465" s="19">
        <f t="shared" si="1321"/>
        <v>394540.63</v>
      </c>
      <c r="L465" s="17">
        <v>0.0</v>
      </c>
      <c r="M465" s="19" t="str">
        <f t="shared" si="1322"/>
        <v>#REF!</v>
      </c>
      <c r="N465" s="19">
        <v>9.06144689090909E7</v>
      </c>
      <c r="O465" s="19">
        <f t="shared" si="1323"/>
        <v>9262857.742</v>
      </c>
      <c r="P465" s="19">
        <f t="shared" si="1324"/>
        <v>9262858</v>
      </c>
      <c r="Q465" s="19">
        <f t="shared" si="1325"/>
        <v>9657398.63</v>
      </c>
      <c r="R465" s="19">
        <f t="shared" si="1326"/>
        <v>0</v>
      </c>
      <c r="S465" s="19">
        <f t="shared" si="1327"/>
        <v>9262858</v>
      </c>
      <c r="T465" s="20"/>
      <c r="U465" s="20"/>
      <c r="V465" s="20"/>
      <c r="W465" s="20"/>
      <c r="X465" s="20"/>
      <c r="Y465" s="20"/>
      <c r="Z465" s="20"/>
    </row>
    <row r="466" ht="15.75" customHeight="1" outlineLevel="2">
      <c r="A466" s="27" t="s">
        <v>300</v>
      </c>
      <c r="B466" s="15" t="s">
        <v>65</v>
      </c>
      <c r="C466" s="15" t="s">
        <v>66</v>
      </c>
      <c r="D466" s="17">
        <v>6307105.11</v>
      </c>
      <c r="E466" s="17">
        <v>456122.2</v>
      </c>
      <c r="F466" s="18">
        <v>0.08776274403835156</v>
      </c>
      <c r="G466" s="17">
        <v>0.0</v>
      </c>
      <c r="H466" s="17">
        <v>0.0</v>
      </c>
      <c r="I466" s="19">
        <v>2935970.8181818184</v>
      </c>
      <c r="J466" s="19">
        <f t="shared" si="1320"/>
        <v>257668.8554</v>
      </c>
      <c r="K466" s="19">
        <f t="shared" si="1321"/>
        <v>257669.11</v>
      </c>
      <c r="L466" s="17">
        <v>0.0</v>
      </c>
      <c r="M466" s="19" t="str">
        <f t="shared" si="1322"/>
        <v>#REF!</v>
      </c>
      <c r="N466" s="19">
        <v>9.06144689090909E7</v>
      </c>
      <c r="O466" s="19">
        <f t="shared" si="1323"/>
        <v>6049436.255</v>
      </c>
      <c r="P466" s="19">
        <f t="shared" si="1324"/>
        <v>6049436</v>
      </c>
      <c r="Q466" s="19">
        <f t="shared" si="1325"/>
        <v>6307105.11</v>
      </c>
      <c r="R466" s="19">
        <f t="shared" si="1326"/>
        <v>0</v>
      </c>
      <c r="S466" s="19">
        <f t="shared" si="1327"/>
        <v>6049436</v>
      </c>
      <c r="T466" s="20"/>
      <c r="U466" s="20"/>
      <c r="V466" s="20"/>
      <c r="W466" s="20"/>
      <c r="X466" s="20"/>
      <c r="Y466" s="20"/>
      <c r="Z466" s="20"/>
    </row>
    <row r="467" ht="30.0" customHeight="1" outlineLevel="2">
      <c r="A467" s="27" t="s">
        <v>300</v>
      </c>
      <c r="B467" s="15" t="s">
        <v>37</v>
      </c>
      <c r="C467" s="15" t="s">
        <v>38</v>
      </c>
      <c r="D467" s="17">
        <v>4.627249486E7</v>
      </c>
      <c r="E467" s="17">
        <v>3346370.77</v>
      </c>
      <c r="F467" s="18">
        <v>0.6438771911340666</v>
      </c>
      <c r="G467" s="17">
        <v>0.0</v>
      </c>
      <c r="H467" s="17">
        <v>0.0</v>
      </c>
      <c r="I467" s="19">
        <v>2935970.8181818184</v>
      </c>
      <c r="J467" s="19">
        <f t="shared" si="1320"/>
        <v>1890404.644</v>
      </c>
      <c r="K467" s="19">
        <f t="shared" si="1321"/>
        <v>1890404.86</v>
      </c>
      <c r="L467" s="17">
        <v>0.0</v>
      </c>
      <c r="M467" s="19" t="str">
        <f t="shared" si="1322"/>
        <v>#REF!</v>
      </c>
      <c r="N467" s="19">
        <v>9.06144689090909E7</v>
      </c>
      <c r="O467" s="19">
        <f t="shared" si="1323"/>
        <v>44382090.22</v>
      </c>
      <c r="P467" s="19">
        <f t="shared" si="1324"/>
        <v>44382090</v>
      </c>
      <c r="Q467" s="19">
        <f t="shared" si="1325"/>
        <v>46272494.86</v>
      </c>
      <c r="R467" s="19">
        <f t="shared" si="1326"/>
        <v>0</v>
      </c>
      <c r="S467" s="19">
        <f t="shared" si="1327"/>
        <v>44382090</v>
      </c>
      <c r="T467" s="20"/>
      <c r="U467" s="20"/>
      <c r="V467" s="20"/>
      <c r="W467" s="20"/>
      <c r="X467" s="20"/>
      <c r="Y467" s="20"/>
      <c r="Z467" s="20"/>
    </row>
    <row r="468" ht="15.75" customHeight="1" outlineLevel="1">
      <c r="A468" s="21" t="s">
        <v>301</v>
      </c>
      <c r="B468" s="22"/>
      <c r="C468" s="22"/>
      <c r="D468" s="24">
        <f t="shared" ref="D468:E468" si="1328">SUBTOTAL(9,D464:D467)</f>
        <v>71865404.61</v>
      </c>
      <c r="E468" s="24">
        <f t="shared" si="1328"/>
        <v>5197219</v>
      </c>
      <c r="F468" s="25">
        <v>1.0</v>
      </c>
      <c r="G468" s="24" t="str">
        <f t="shared" ref="G468:H468" si="1329">SUBTOTAL(9,G464:G467)</f>
        <v>#REF!</v>
      </c>
      <c r="H468" s="24" t="str">
        <f t="shared" si="1329"/>
        <v>#REF!</v>
      </c>
      <c r="I468" s="26"/>
      <c r="J468" s="26">
        <f t="shared" ref="J468:L468" si="1330">SUBTOTAL(9,J464:J467)</f>
        <v>2935970.818</v>
      </c>
      <c r="K468" s="26">
        <f t="shared" si="1330"/>
        <v>2935970.61</v>
      </c>
      <c r="L468" s="24" t="str">
        <f t="shared" si="1330"/>
        <v>#REF!</v>
      </c>
      <c r="M468" s="26"/>
      <c r="N468" s="26"/>
      <c r="O468" s="26">
        <f t="shared" ref="O468:S468" si="1331">SUBTOTAL(9,O464:O467)</f>
        <v>68929433.79</v>
      </c>
      <c r="P468" s="26">
        <f t="shared" si="1331"/>
        <v>68929434</v>
      </c>
      <c r="Q468" s="26">
        <f t="shared" si="1331"/>
        <v>71865404.61</v>
      </c>
      <c r="R468" s="26">
        <f t="shared" si="1331"/>
        <v>0</v>
      </c>
      <c r="S468" s="26">
        <f t="shared" si="1331"/>
        <v>68929434</v>
      </c>
      <c r="T468" s="25"/>
      <c r="U468" s="25"/>
      <c r="V468" s="25"/>
      <c r="W468" s="25"/>
      <c r="X468" s="25"/>
      <c r="Y468" s="25"/>
      <c r="Z468" s="25"/>
    </row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Z$467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8.0"/>
    <col customWidth="1" min="3" max="3" width="10.0"/>
    <col customWidth="1" min="4" max="4" width="15.57"/>
    <col customWidth="1" min="5" max="5" width="12.86"/>
    <col customWidth="1" min="6" max="6" width="14.0"/>
    <col customWidth="1" min="7" max="7" width="16.29"/>
    <col customWidth="1" min="8" max="8" width="28.57"/>
    <col customWidth="1" min="9" max="10" width="13.57"/>
    <col customWidth="1" min="11" max="11" width="17.29"/>
    <col customWidth="1" min="12" max="12" width="13.71"/>
    <col customWidth="1" min="13" max="13" width="14.43"/>
    <col customWidth="1" min="14" max="14" width="11.57"/>
    <col customWidth="1" min="15" max="15" width="13.86"/>
    <col customWidth="1" min="16" max="16" width="11.57"/>
    <col customWidth="1" min="17" max="17" width="12.14"/>
    <col customWidth="1" min="18" max="18" width="15.43"/>
    <col customWidth="1" min="19" max="19" width="21.57"/>
    <col customWidth="1" min="20" max="26" width="10.0"/>
  </cols>
  <sheetData>
    <row r="1">
      <c r="A1" s="36" t="s">
        <v>302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>
      <c r="A2" s="40" t="s">
        <v>303</v>
      </c>
      <c r="O2" s="41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>
      <c r="A3" s="42" t="s">
        <v>304</v>
      </c>
      <c r="O3" s="41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>
      <c r="A4" s="40" t="s">
        <v>305</v>
      </c>
      <c r="O4" s="41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ht="60.0" customHeight="1">
      <c r="A6" s="43" t="s">
        <v>0</v>
      </c>
      <c r="B6" s="43" t="s">
        <v>1</v>
      </c>
      <c r="C6" s="43" t="s">
        <v>2</v>
      </c>
      <c r="D6" s="43" t="s">
        <v>3</v>
      </c>
      <c r="E6" s="44" t="s">
        <v>10</v>
      </c>
      <c r="F6" s="44" t="s">
        <v>15</v>
      </c>
      <c r="G6" s="45" t="s">
        <v>21</v>
      </c>
      <c r="H6" s="45" t="s">
        <v>19</v>
      </c>
      <c r="I6" s="45" t="s">
        <v>22</v>
      </c>
      <c r="J6" s="45" t="s">
        <v>23</v>
      </c>
      <c r="K6" s="45" t="s">
        <v>24</v>
      </c>
      <c r="L6" s="45" t="s">
        <v>25</v>
      </c>
      <c r="M6" s="45" t="s">
        <v>306</v>
      </c>
      <c r="N6" s="45" t="s">
        <v>307</v>
      </c>
      <c r="O6" s="45" t="s">
        <v>308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ht="15.0" customHeight="1">
      <c r="A7" s="46" t="s">
        <v>276</v>
      </c>
      <c r="B7" s="46" t="s">
        <v>31</v>
      </c>
      <c r="C7" s="47" t="s">
        <v>32</v>
      </c>
      <c r="D7" s="48"/>
      <c r="E7" s="49"/>
      <c r="F7" s="49"/>
      <c r="G7" s="50">
        <v>9.00509957E8</v>
      </c>
      <c r="H7" s="50" t="str">
        <f>VLOOKUP(G7,'[2]IPS CTA BANCARIA (2)'!$B$2:$H$158,2,0)</f>
        <v>#REF!</v>
      </c>
      <c r="I7" s="51">
        <v>761370.0</v>
      </c>
      <c r="J7" s="52" t="str">
        <f>VLOOKUP(G7,'[2]IPS CTA BANCARIA (2)'!$B$2:$H$158,4,0)</f>
        <v>#REF!</v>
      </c>
      <c r="K7" s="50" t="str">
        <f>VLOOKUP(G7,'[2]IPS CTA BANCARIA (2)'!$B$2:$H$158,5,0)</f>
        <v>#REF!</v>
      </c>
      <c r="L7" s="50" t="str">
        <f>VLOOKUP(G7,'[2]IPS CTA BANCARIA (2)'!$B$2:$H$158,6,0)</f>
        <v>#REF!</v>
      </c>
      <c r="M7" s="53">
        <v>2.01400023498E11</v>
      </c>
      <c r="N7" s="54" t="s">
        <v>309</v>
      </c>
      <c r="O7" s="55">
        <v>41768.0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56"/>
      <c r="Q8" s="58" t="str">
        <f>+TEXT(O8,"###.###.###.###")</f>
        <v>...</v>
      </c>
      <c r="R8" s="56"/>
      <c r="S8" s="56"/>
      <c r="T8" s="56"/>
      <c r="U8" s="56"/>
      <c r="V8" s="56"/>
      <c r="W8" s="56"/>
      <c r="X8" s="56"/>
      <c r="Y8" s="56"/>
      <c r="Z8" s="56"/>
    </row>
    <row r="9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59"/>
      <c r="T9" s="39"/>
      <c r="U9" s="39"/>
      <c r="V9" s="39"/>
      <c r="W9" s="39"/>
      <c r="X9" s="39"/>
      <c r="Y9" s="39"/>
      <c r="Z9" s="39"/>
    </row>
    <row r="10">
      <c r="A10" s="60" t="s">
        <v>310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>
      <c r="A11" s="60" t="s">
        <v>311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>
      <c r="A12" s="60" t="s">
        <v>312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>
      <c r="A13" s="60" t="s">
        <v>313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>
      <c r="A14" s="60" t="s">
        <v>314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>
      <c r="A15" s="60" t="s">
        <v>315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ht="15.7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15.7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5.7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ht="15.7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ht="15.7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ht="15.7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ht="15.7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ht="15.7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ht="15.7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ht="15.7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15.7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ht="15.7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ht="15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ht="15.7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ht="15.7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ht="15.7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ht="15.75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ht="15.7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ht="15.7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ht="15.7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ht="15.75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ht="15.75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ht="15.7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ht="15.7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ht="15.7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ht="15.7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ht="15.7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ht="15.7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ht="15.7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ht="15.7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ht="15.7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ht="15.7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ht="15.7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ht="15.7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ht="15.7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ht="15.7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ht="15.7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ht="15.7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ht="15.7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ht="15.7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ht="15.7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ht="15.7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ht="15.7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ht="15.7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ht="15.7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ht="15.7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ht="15.7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ht="15.7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ht="15.7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ht="15.7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ht="15.7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ht="15.7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ht="15.7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ht="15.7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ht="15.7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ht="15.7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ht="15.7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ht="15.7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ht="15.7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ht="15.7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ht="15.7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ht="15.7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ht="15.7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ht="15.7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ht="15.7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ht="15.7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ht="15.7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ht="15.7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ht="15.7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ht="15.7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ht="15.7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ht="15.7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ht="15.7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ht="15.7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ht="15.7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ht="15.7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ht="15.7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