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TIOQUIA" sheetId="1" r:id="rId4"/>
    <sheet state="visible" name="Cálculo" sheetId="2" r:id="rId5"/>
    <sheet state="visible" name="PARA GIRO DIRECTO JULIO " sheetId="3" r:id="rId6"/>
    <sheet state="visible" name="Hoja1" sheetId="4" r:id="rId7"/>
  </sheets>
  <definedNames>
    <definedName hidden="1" localSheetId="0" name="_xlnm._FilterDatabase">ANTIOQUIA!$A$7:$M$341</definedName>
    <definedName hidden="1" localSheetId="1" name="_xlnm._FilterDatabase">'Cálculo'!$A$2:$G$460</definedName>
  </definedNames>
  <calcPr/>
</workbook>
</file>

<file path=xl/sharedStrings.xml><?xml version="1.0" encoding="utf-8"?>
<sst xmlns="http://schemas.openxmlformats.org/spreadsheetml/2006/main" count="4533" uniqueCount="768">
  <si>
    <t>LIQUIDACION MENSUAL DE AFILIADOS POR EPS Y ENTIDAD TERRITORIAL PERIODO JULIO DE 2014</t>
  </si>
  <si>
    <t>Fecha de publicación: Julio 2014</t>
  </si>
  <si>
    <t>DIRECCION DE ADMINISTRACION DE FONDOS DE LA PROTECCION SOCIAL</t>
  </si>
  <si>
    <t>DANE</t>
  </si>
  <si>
    <t>CODIGO DEPARTAMENTO</t>
  </si>
  <si>
    <t>DEPARTAMENTO</t>
  </si>
  <si>
    <t>MUNICIPIO</t>
  </si>
  <si>
    <t>CODIGO EPS</t>
  </si>
  <si>
    <t>NOMBRE EPS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</si>
  <si>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</si>
  <si>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</si>
  <si>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RECURSOS SISTEMA GENERAL DE PARTICIPACIONES</t>
  </si>
  <si>
    <t>FOSYGA Y/O APORTES DEL PRESUPUESTO GENERAL DE LA NACION</t>
  </si>
  <si>
    <t>TOTAL LIQUIDACION JULIO DE 2014</t>
  </si>
  <si>
    <t>05001</t>
  </si>
  <si>
    <t>05</t>
  </si>
  <si>
    <t>ANTIOQUIA</t>
  </si>
  <si>
    <t>MEDELLIN</t>
  </si>
  <si>
    <t>CCF002</t>
  </si>
  <si>
    <t>COMFAMA</t>
  </si>
  <si>
    <t>CCF024</t>
  </si>
  <si>
    <t>COMFAMILIAR HUILA</t>
  </si>
  <si>
    <t>EPS020</t>
  </si>
  <si>
    <t>CAPRECOM</t>
  </si>
  <si>
    <t>EPSS03</t>
  </si>
  <si>
    <t>CAFESALUD</t>
  </si>
  <si>
    <t>ESS002</t>
  </si>
  <si>
    <t>EMDISALUD</t>
  </si>
  <si>
    <t>05002</t>
  </si>
  <si>
    <t>ABEJORRAL</t>
  </si>
  <si>
    <t>ESS024</t>
  </si>
  <si>
    <t>COOSALUD</t>
  </si>
  <si>
    <t>05004</t>
  </si>
  <si>
    <t>ABRIAQUI</t>
  </si>
  <si>
    <t>X</t>
  </si>
  <si>
    <t>05021</t>
  </si>
  <si>
    <t>ALEJANDRIA</t>
  </si>
  <si>
    <t>05030</t>
  </si>
  <si>
    <t>AMAGA</t>
  </si>
  <si>
    <t>05031</t>
  </si>
  <si>
    <t>AMALFI</t>
  </si>
  <si>
    <t>05034</t>
  </si>
  <si>
    <t>ANDES</t>
  </si>
  <si>
    <t>EPSS09</t>
  </si>
  <si>
    <t>COMFENALCO ANTIOQUIA</t>
  </si>
  <si>
    <t>ESS091</t>
  </si>
  <si>
    <t>ECOOPSOS</t>
  </si>
  <si>
    <t>05036</t>
  </si>
  <si>
    <t>ANGELOPOLIS</t>
  </si>
  <si>
    <t>05038</t>
  </si>
  <si>
    <t>ANGOSTURA</t>
  </si>
  <si>
    <t>05040</t>
  </si>
  <si>
    <t>ANORI</t>
  </si>
  <si>
    <t>05042</t>
  </si>
  <si>
    <t>05044</t>
  </si>
  <si>
    <t>ANZA</t>
  </si>
  <si>
    <t>05045</t>
  </si>
  <si>
    <t>APARTADO</t>
  </si>
  <si>
    <t>EPSI03</t>
  </si>
  <si>
    <t>A.I.C.</t>
  </si>
  <si>
    <t>05051</t>
  </si>
  <si>
    <t>ARBOLETES</t>
  </si>
  <si>
    <t>05055</t>
  </si>
  <si>
    <t>ARGELIA</t>
  </si>
  <si>
    <t>ESS062</t>
  </si>
  <si>
    <t>ASMET SALUD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</si>
  <si>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</si>
  <si>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</si>
  <si>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</si>
  <si>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</si>
  <si>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</si>
  <si>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</si>
  <si>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</si>
  <si>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</si>
  <si>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EPS031</t>
  </si>
  <si>
    <t>SELVASALUD</t>
  </si>
  <si>
    <t>05091</t>
  </si>
  <si>
    <t>BETANIA</t>
  </si>
  <si>
    <t>05093</t>
  </si>
  <si>
    <t>BETULIA</t>
  </si>
  <si>
    <t>05101</t>
  </si>
  <si>
    <t>BOLIVAR</t>
  </si>
  <si>
    <t>05107</t>
  </si>
  <si>
    <t>BRICEÑO</t>
  </si>
  <si>
    <t>05113</t>
  </si>
  <si>
    <t>BURITICA</t>
  </si>
  <si>
    <t>05120</t>
  </si>
  <si>
    <t>CACERES</t>
  </si>
  <si>
    <t>EPS030</t>
  </si>
  <si>
    <t>CONDOR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</si>
  <si>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</si>
  <si>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</si>
  <si>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</si>
  <si>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</si>
  <si>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</si>
  <si>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</si>
  <si>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</si>
  <si>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</si>
  <si>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</si>
  <si>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CARACOLI</t>
  </si>
  <si>
    <t>05145</t>
  </si>
  <si>
    <t>CARAMANTA</t>
  </si>
  <si>
    <t>05147</t>
  </si>
  <si>
    <t>CAREPA</t>
  </si>
  <si>
    <t>05148</t>
  </si>
  <si>
    <t>CARMEN DE VIBORAL</t>
  </si>
  <si>
    <t>05150</t>
  </si>
  <si>
    <t>CAROLINA</t>
  </si>
  <si>
    <t>05154</t>
  </si>
  <si>
    <t>CAUCASIA</t>
  </si>
  <si>
    <t>05172</t>
  </si>
  <si>
    <t>CHIGORODO</t>
  </si>
  <si>
    <t>05190</t>
  </si>
  <si>
    <t>CISNEROS</t>
  </si>
  <si>
    <t>05197</t>
  </si>
  <si>
    <t>COCORNA</t>
  </si>
  <si>
    <t>05206</t>
  </si>
  <si>
    <t>CONCEPCION</t>
  </si>
  <si>
    <t>05209</t>
  </si>
  <si>
    <t>CONCORDIA</t>
  </si>
  <si>
    <t>05212</t>
  </si>
  <si>
    <t>COPACABANA</t>
  </si>
  <si>
    <t>05234</t>
  </si>
  <si>
    <t>DABEIBA</t>
  </si>
  <si>
    <t>05237</t>
  </si>
  <si>
    <t>DON MATIAS</t>
  </si>
  <si>
    <t>05240</t>
  </si>
  <si>
    <t>EBEJICO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</si>
  <si>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</si>
  <si>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</si>
  <si>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</si>
  <si>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</si>
  <si>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</si>
  <si>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</si>
  <si>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</si>
  <si>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</si>
  <si>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</si>
  <si>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</si>
  <si>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</si>
  <si>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</si>
  <si>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EPSS33</t>
  </si>
  <si>
    <t>SALUDVIDA</t>
  </si>
  <si>
    <t>05308</t>
  </si>
  <si>
    <t>GIRARDOTA</t>
  </si>
  <si>
    <t>05310</t>
  </si>
  <si>
    <t>GOMEZ PLATA</t>
  </si>
  <si>
    <t>05313</t>
  </si>
  <si>
    <t>GRANADA</t>
  </si>
  <si>
    <t>05315</t>
  </si>
  <si>
    <t>GUADALUPE</t>
  </si>
  <si>
    <t>05318</t>
  </si>
  <si>
    <t>GUARNE</t>
  </si>
  <si>
    <t>05321</t>
  </si>
  <si>
    <t>GUATAPE</t>
  </si>
  <si>
    <t>05347</t>
  </si>
  <si>
    <t>HELICONIA</t>
  </si>
  <si>
    <t>05353</t>
  </si>
  <si>
    <t>HISPANIA</t>
  </si>
  <si>
    <t>05360</t>
  </si>
  <si>
    <t>ITAGUI</t>
  </si>
  <si>
    <t>05361</t>
  </si>
  <si>
    <t>ITUANGO</t>
  </si>
  <si>
    <t>05364</t>
  </si>
  <si>
    <t>JARDIN</t>
  </si>
  <si>
    <t>05368</t>
  </si>
  <si>
    <t>JERICO</t>
  </si>
  <si>
    <t>05376</t>
  </si>
  <si>
    <t>LA CEJA</t>
  </si>
  <si>
    <t>05380</t>
  </si>
  <si>
    <t>LA ESTRELLA</t>
  </si>
  <si>
    <t>05390</t>
  </si>
  <si>
    <t>LA PINTADA</t>
  </si>
  <si>
    <t>05400</t>
  </si>
  <si>
    <t>LA UNION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</si>
  <si>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</si>
  <si>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</si>
  <si>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</si>
  <si>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</si>
  <si>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</si>
  <si>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</si>
  <si>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</si>
  <si>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</si>
  <si>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</si>
  <si>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MURINDO</t>
  </si>
  <si>
    <t>05480</t>
  </si>
  <si>
    <t>MUTATA</t>
  </si>
  <si>
    <t>05483</t>
  </si>
  <si>
    <t>NARIÑO</t>
  </si>
  <si>
    <t>05490</t>
  </si>
  <si>
    <t>NECOCLI</t>
  </si>
  <si>
    <t>05495</t>
  </si>
  <si>
    <t>NECHI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</si>
  <si>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</si>
  <si>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</si>
  <si>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</si>
  <si>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</si>
  <si>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</si>
  <si>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</si>
  <si>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</si>
  <si>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</si>
  <si>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</si>
  <si>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BERRIO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</si>
  <si>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</si>
  <si>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</si>
  <si>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</si>
  <si>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</si>
  <si>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</si>
  <si>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</si>
  <si>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</si>
  <si>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</si>
  <si>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</si>
  <si>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</si>
  <si>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</si>
  <si>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</si>
  <si>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</si>
  <si>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</si>
  <si>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</si>
  <si>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</si>
  <si>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</si>
  <si>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ANDRES</t>
  </si>
  <si>
    <t>05649</t>
  </si>
  <si>
    <t>SAN CARLOS</t>
  </si>
  <si>
    <t>05652</t>
  </si>
  <si>
    <t>SAN FRANCISCO</t>
  </si>
  <si>
    <t>05656</t>
  </si>
  <si>
    <t>SAN JERONIMO</t>
  </si>
  <si>
    <t>05658</t>
  </si>
  <si>
    <t>SAN JOSE DE LA MONTANA</t>
  </si>
  <si>
    <t>05659</t>
  </si>
  <si>
    <t>SAN JUAN DE URABA</t>
  </si>
  <si>
    <t>05660</t>
  </si>
  <si>
    <t>SAN LUIS</t>
  </si>
  <si>
    <t>05664</t>
  </si>
  <si>
    <t>SAN PEDRO</t>
  </si>
  <si>
    <t>05665</t>
  </si>
  <si>
    <t>SAN PEDRO DE URABA</t>
  </si>
  <si>
    <t>05667</t>
  </si>
  <si>
    <t>SAN RAFAEL</t>
  </si>
  <si>
    <t>05670</t>
  </si>
  <si>
    <t>SAN ROQUE</t>
  </si>
  <si>
    <t>05674</t>
  </si>
  <si>
    <t>SAN VICENTE</t>
  </si>
  <si>
    <t>05679</t>
  </si>
  <si>
    <t>SANTA BARBARA</t>
  </si>
  <si>
    <t>05686</t>
  </si>
  <si>
    <t>SANTA ROSA DE OSOS</t>
  </si>
  <si>
    <t>05690</t>
  </si>
  <si>
    <t>SANTO DOMINGO</t>
  </si>
  <si>
    <t>05697</t>
  </si>
  <si>
    <t>SANTUARIO</t>
  </si>
  <si>
    <t>05736</t>
  </si>
  <si>
    <t>SEGOVIA</t>
  </si>
  <si>
    <t>05756</t>
  </si>
  <si>
    <t>SONSON</t>
  </si>
  <si>
    <t>05761</t>
  </si>
  <si>
    <t>SOPETRAN</t>
  </si>
  <si>
    <t>05789</t>
  </si>
  <si>
    <t>TAMESIS</t>
  </si>
  <si>
    <t>05790</t>
  </si>
  <si>
    <t>TARAZA</t>
  </si>
  <si>
    <t>05792</t>
  </si>
  <si>
    <t>TARSO</t>
  </si>
  <si>
    <t>05809</t>
  </si>
  <si>
    <t>TITIRIBI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</si>
  <si>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</si>
  <si>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</si>
  <si>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</si>
  <si>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</si>
  <si>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</si>
  <si>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</si>
  <si>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</si>
  <si>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</si>
  <si>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</si>
  <si>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</si>
  <si>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</si>
  <si>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VALPARAISO</t>
  </si>
  <si>
    <t>05858</t>
  </si>
  <si>
    <t>VEGACHI</t>
  </si>
  <si>
    <t>05861</t>
  </si>
  <si>
    <t>VENECIA</t>
  </si>
  <si>
    <t>05873</t>
  </si>
  <si>
    <t>VIGIA DEL FUERTE</t>
  </si>
  <si>
    <t>05885</t>
  </si>
  <si>
    <t>YALI</t>
  </si>
  <si>
    <t>05887</t>
  </si>
  <si>
    <t>YARUMAL</t>
  </si>
  <si>
    <t>05890</t>
  </si>
  <si>
    <t>YOLOMBO</t>
  </si>
  <si>
    <t>05893</t>
  </si>
  <si>
    <t>YONDO</t>
  </si>
  <si>
    <t>05895</t>
  </si>
  <si>
    <t>ZARAGOZA</t>
  </si>
  <si>
    <t>TOTALES</t>
  </si>
  <si>
    <t>* NOTA: A partir del mes de octubre de 2013 los recursos que mensualmente giraba COLJUEGOS a los municipios, se giran a través del Mecanismo Unico de Recaudo y Giro del Régimen Subsidiado (FOSYGA) directamente a las EPS e IPS y por consiguiente las entidades territoriales deben ejecutarlos como esfuerzo propio sin situación de fondos.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</si>
  <si>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</si>
  <si>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</si>
  <si>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-2013</t>
  </si>
  <si>
    <t>MUNICIPIO
SIN SITUACIÓN DE FONDOS</t>
  </si>
  <si>
    <t>ONCEAVA MUNICIPIO</t>
  </si>
  <si>
    <t>PARA GIRO MUNICPIO</t>
  </si>
  <si>
    <t>GIRO DIRECTO MUNICIPIO JULIO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</si>
  <si>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- 2014</t>
    </r>
  </si>
  <si>
    <t>DEPARTAMENTO SSF</t>
  </si>
  <si>
    <t>ONCEAVA</t>
  </si>
  <si>
    <t>PARA GIRO DIRECTO DEPTO</t>
  </si>
  <si>
    <t>VALOR REAL A TRANSFERIR DEPARTAMENTO</t>
  </si>
  <si>
    <t>TOTAL  MUNICIPIO  MAS DEPTO</t>
  </si>
  <si>
    <t>Valores &lt; 500MIL
A Girar Meses siguientes</t>
  </si>
  <si>
    <t>PARA GIRO DIRECTO ESFUERZO PROPIO DEPARTAMENTO</t>
  </si>
  <si>
    <t>NOMBRE IPS A TRANSFERIR RECURSOS</t>
  </si>
  <si>
    <t>NIVEL DE ATENCION</t>
  </si>
  <si>
    <t>NIT IPS</t>
  </si>
  <si>
    <t>Total</t>
  </si>
  <si>
    <t>CUENTA BANCARIA</t>
  </si>
  <si>
    <t>BANCO</t>
  </si>
  <si>
    <t>TIPO DE CUENTA</t>
  </si>
  <si>
    <t>Total MEDELLIN</t>
  </si>
  <si>
    <t>Total ABEJORRAL</t>
  </si>
  <si>
    <t>Total ABRIAQUI</t>
  </si>
  <si>
    <t>Total ALEJANDRIA</t>
  </si>
  <si>
    <t>Total AMAGA</t>
  </si>
  <si>
    <t>Total AMALFI</t>
  </si>
  <si>
    <t>Total ANDES</t>
  </si>
  <si>
    <t>Total ANGELOPOLIS</t>
  </si>
  <si>
    <t>Total ANGOSTURA</t>
  </si>
  <si>
    <t>Total ANORI</t>
  </si>
  <si>
    <t>Total ANTIOQUIA</t>
  </si>
  <si>
    <t>Total ANZA</t>
  </si>
  <si>
    <t>Total APARTADO</t>
  </si>
  <si>
    <t>Total ARBOLETES</t>
  </si>
  <si>
    <t>Total ARGELIA</t>
  </si>
  <si>
    <t>Total ARMENIA</t>
  </si>
  <si>
    <t>Total BARBOSA</t>
  </si>
  <si>
    <t>Total BELMIRA</t>
  </si>
  <si>
    <t>Total BELLO</t>
  </si>
  <si>
    <t>Total BETANIA</t>
  </si>
  <si>
    <t>Total BETULIA</t>
  </si>
  <si>
    <t>Total BOLIVAR</t>
  </si>
  <si>
    <t>Total BRICEÑO</t>
  </si>
  <si>
    <t>Total BURITICA</t>
  </si>
  <si>
    <t>Total CACERES</t>
  </si>
  <si>
    <t>Total CAICEDO</t>
  </si>
  <si>
    <t>Total CALDAS</t>
  </si>
  <si>
    <t>Total CAMPAMENTO</t>
  </si>
  <si>
    <t>Total CAÑASGORDAS</t>
  </si>
  <si>
    <t>Total CARACOLI</t>
  </si>
  <si>
    <t>Total CARAMANTA</t>
  </si>
  <si>
    <t>Total CAREPA</t>
  </si>
  <si>
    <t>Total CARMEN DE VIBORAL</t>
  </si>
  <si>
    <t>Total CAROLINA</t>
  </si>
  <si>
    <t>Total CAUCASIA</t>
  </si>
  <si>
    <t>Total CHIGORODO</t>
  </si>
  <si>
    <t>Total CISNEROS</t>
  </si>
  <si>
    <t>Total COCORNA</t>
  </si>
  <si>
    <t>Total CONCEPCION</t>
  </si>
  <si>
    <t>Total CONCORDIA</t>
  </si>
  <si>
    <t>Total COPACABANA</t>
  </si>
  <si>
    <t>Total DABEIBA</t>
  </si>
  <si>
    <t>Total DON MATIAS</t>
  </si>
  <si>
    <t>Total EBEJICO</t>
  </si>
  <si>
    <t>Total EL BAGRE</t>
  </si>
  <si>
    <t>Total ENTRERRIOS</t>
  </si>
  <si>
    <t>Total ENVIGADO</t>
  </si>
  <si>
    <t>Total FREDONIA</t>
  </si>
  <si>
    <t>Total FRONTINO</t>
  </si>
  <si>
    <t>Total GIRALDO</t>
  </si>
  <si>
    <t>Total GIRARDOTA</t>
  </si>
  <si>
    <t>Total GOMEZ PLATA</t>
  </si>
  <si>
    <t>Total GRANADA</t>
  </si>
  <si>
    <t>Total GUADALUPE</t>
  </si>
  <si>
    <t>Total GUARNE</t>
  </si>
  <si>
    <t>Total GUATAPE</t>
  </si>
  <si>
    <t>Total HELICONIA</t>
  </si>
  <si>
    <t>Total HISPANIA</t>
  </si>
  <si>
    <t>Total ITAGUI</t>
  </si>
  <si>
    <t>Total ITUANGO</t>
  </si>
  <si>
    <t>Total JARDIN</t>
  </si>
  <si>
    <t>Total JERICO</t>
  </si>
  <si>
    <t>Total LA CEJA</t>
  </si>
  <si>
    <t>Total LA ESTRELLA</t>
  </si>
  <si>
    <t>Total LA PINTADA</t>
  </si>
  <si>
    <t>Total LA UNION</t>
  </si>
  <si>
    <t>Total LIBORINA</t>
  </si>
  <si>
    <t>Total MACEO</t>
  </si>
  <si>
    <t>Total MARINILLA</t>
  </si>
  <si>
    <t>Total MONTEBELLO</t>
  </si>
  <si>
    <t>Total MURINDO</t>
  </si>
  <si>
    <t>Total MUTATA</t>
  </si>
  <si>
    <t>Total NARIÑO</t>
  </si>
  <si>
    <t>Total NECOCLI</t>
  </si>
  <si>
    <t>Total NECHI</t>
  </si>
  <si>
    <t>Total OLAYA</t>
  </si>
  <si>
    <t>Total PEÑOL</t>
  </si>
  <si>
    <t>Total PEQUE</t>
  </si>
  <si>
    <t>Total PUEBLORRICO</t>
  </si>
  <si>
    <t>Total PUERTO BERRIO</t>
  </si>
  <si>
    <t>Total PUERTO NARE</t>
  </si>
  <si>
    <t>Total PUERTO TRIUNFO</t>
  </si>
  <si>
    <t>Total REMEDIOS</t>
  </si>
  <si>
    <t>Total RETIRO</t>
  </si>
  <si>
    <t>Total RIONEGRO</t>
  </si>
  <si>
    <t>Total SABANALARGA</t>
  </si>
  <si>
    <t>Total SABANETA</t>
  </si>
  <si>
    <t>Total SALGAR</t>
  </si>
  <si>
    <t>Total SAN ANDRES</t>
  </si>
  <si>
    <t>Total SAN CARLOS</t>
  </si>
  <si>
    <t>Total SAN FRANCISCO</t>
  </si>
  <si>
    <t>Total SAN JERONIMO</t>
  </si>
  <si>
    <t>Total SAN JOSE DE LA MONTANA</t>
  </si>
  <si>
    <t>Total SAN JUAN DE URABA</t>
  </si>
  <si>
    <t>Total SAN LUIS</t>
  </si>
  <si>
    <t>Total SAN PEDRO</t>
  </si>
  <si>
    <t>Total SAN PEDRO DE URABA</t>
  </si>
  <si>
    <t>Total SAN RAFAEL</t>
  </si>
  <si>
    <t>Total SAN ROQUE</t>
  </si>
  <si>
    <t>Total SAN VICENTE</t>
  </si>
  <si>
    <t>Total SANTA BARBARA</t>
  </si>
  <si>
    <t>Total SANTA ROSA DE OSOS</t>
  </si>
  <si>
    <t>Total SANTO DOMINGO</t>
  </si>
  <si>
    <t>Total SANTUARIO</t>
  </si>
  <si>
    <t>Total SEGOVIA</t>
  </si>
  <si>
    <t>Total SONSON</t>
  </si>
  <si>
    <t>Total SOPETRAN</t>
  </si>
  <si>
    <t>Total TAMESIS</t>
  </si>
  <si>
    <t>Total TARAZA</t>
  </si>
  <si>
    <t>Total TARSO</t>
  </si>
  <si>
    <t>Total TITIRIBI</t>
  </si>
  <si>
    <t>Total TOLEDO</t>
  </si>
  <si>
    <t>Total TURBO</t>
  </si>
  <si>
    <t>Total URAMITA</t>
  </si>
  <si>
    <t>Total URRAO</t>
  </si>
  <si>
    <t>Total VALDIVIA</t>
  </si>
  <si>
    <t>Total VALPARAISO</t>
  </si>
  <si>
    <t>Total VEGACHI</t>
  </si>
  <si>
    <t>Total VENECIA</t>
  </si>
  <si>
    <t>Total VIGIA DEL FUERTE</t>
  </si>
  <si>
    <t>Total YALI</t>
  </si>
  <si>
    <t>Total YARUMAL</t>
  </si>
  <si>
    <t>Total YOLOMBO</t>
  </si>
  <si>
    <t>Total YONDO</t>
  </si>
  <si>
    <t>Total ZARAGOZA</t>
  </si>
  <si>
    <t>EF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</si>
  <si>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</si>
  <si>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</si>
  <si>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</si>
  <si>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JULIO DE 2014 </t>
  </si>
  <si>
    <t>GIRO DIRECTO MUNICIPIO JUNIO</t>
  </si>
  <si>
    <t>RADICADOS</t>
  </si>
  <si>
    <t>N. DE COMPROBANTE DE EGRESO 43000/</t>
  </si>
  <si>
    <t>FECHA COMPROBANTE DE EGRESO</t>
  </si>
  <si>
    <t>COMFAMA HOY SAVIA SALUD</t>
  </si>
  <si>
    <t>43/54174</t>
  </si>
  <si>
    <t>43/54173</t>
  </si>
  <si>
    <t>43/54172</t>
  </si>
  <si>
    <t>43/54171</t>
  </si>
  <si>
    <t>201400037695</t>
  </si>
  <si>
    <t>43/54357</t>
  </si>
  <si>
    <t>43/54185</t>
  </si>
  <si>
    <t>201400037696</t>
  </si>
  <si>
    <t>43/54360</t>
  </si>
  <si>
    <t>201400037697</t>
  </si>
  <si>
    <t>43/54381</t>
  </si>
  <si>
    <t>201400037698</t>
  </si>
  <si>
    <t>43/54363</t>
  </si>
  <si>
    <t>43/54190</t>
  </si>
  <si>
    <t>201400037699</t>
  </si>
  <si>
    <t>43/54362</t>
  </si>
  <si>
    <t>43/54188</t>
  </si>
  <si>
    <t>201400037700</t>
  </si>
  <si>
    <t>43/54339</t>
  </si>
  <si>
    <t>201400037809</t>
  </si>
  <si>
    <t>43/54310</t>
  </si>
  <si>
    <t>201400037810</t>
  </si>
  <si>
    <t>43/54303</t>
  </si>
  <si>
    <t>43/54191</t>
  </si>
  <si>
    <t>201400037701</t>
  </si>
  <si>
    <t>43/54375</t>
  </si>
  <si>
    <t>43/54193</t>
  </si>
  <si>
    <t>201400037702</t>
  </si>
  <si>
    <t>43/54332</t>
  </si>
  <si>
    <t>201400037694</t>
  </si>
  <si>
    <t>43/54177</t>
  </si>
  <si>
    <t>201400037811</t>
  </si>
  <si>
    <t>43/54311</t>
  </si>
  <si>
    <t>201400037703</t>
  </si>
  <si>
    <t>43/54337</t>
  </si>
  <si>
    <t>201400037704</t>
  </si>
  <si>
    <t>43/54321</t>
  </si>
  <si>
    <t>201400037705</t>
  </si>
  <si>
    <t>201400037706</t>
  </si>
  <si>
    <t>43/54315</t>
  </si>
  <si>
    <t>201400037707</t>
  </si>
  <si>
    <t>43/54312</t>
  </si>
  <si>
    <t>201400037708</t>
  </si>
  <si>
    <t>43/54316</t>
  </si>
  <si>
    <t>201400037709</t>
  </si>
  <si>
    <t>43/54317</t>
  </si>
  <si>
    <t>201400037710</t>
  </si>
  <si>
    <t>43/54318</t>
  </si>
  <si>
    <t>201400037711</t>
  </si>
  <si>
    <t>43/54319</t>
  </si>
  <si>
    <t>201400037712</t>
  </si>
  <si>
    <t>43/54320</t>
  </si>
  <si>
    <t>201400037713</t>
  </si>
  <si>
    <t>43/54405</t>
  </si>
  <si>
    <t>201400037714</t>
  </si>
  <si>
    <t>43/54364</t>
  </si>
  <si>
    <t>201400037715</t>
  </si>
  <si>
    <t>43/54384</t>
  </si>
  <si>
    <t>43/54195</t>
  </si>
  <si>
    <t>201400037716</t>
  </si>
  <si>
    <t>43/54298</t>
  </si>
  <si>
    <t>201400037717</t>
  </si>
  <si>
    <t>43/54522</t>
  </si>
  <si>
    <t>201400037718</t>
  </si>
  <si>
    <t>43/54509</t>
  </si>
  <si>
    <t>43/54345</t>
  </si>
  <si>
    <t>201400037719</t>
  </si>
  <si>
    <t>43/54374</t>
  </si>
  <si>
    <t>201400037720</t>
  </si>
  <si>
    <t>43/54338</t>
  </si>
  <si>
    <t>43/54179</t>
  </si>
  <si>
    <t>201400037721</t>
  </si>
  <si>
    <t>43/54399</t>
  </si>
  <si>
    <t>201400037672</t>
  </si>
  <si>
    <t>43/54200</t>
  </si>
  <si>
    <t>201400037722</t>
  </si>
  <si>
    <t>43/54386</t>
  </si>
  <si>
    <t>43/54314</t>
  </si>
  <si>
    <t>201400037673</t>
  </si>
  <si>
    <t>43/54189</t>
  </si>
  <si>
    <t>201400037723</t>
  </si>
  <si>
    <t>43/54394</t>
  </si>
  <si>
    <t>201400037724</t>
  </si>
  <si>
    <t>43/54341</t>
  </si>
  <si>
    <t>201400037725</t>
  </si>
  <si>
    <t>43/54369</t>
  </si>
  <si>
    <t>201400037726</t>
  </si>
  <si>
    <t>43/54370</t>
  </si>
  <si>
    <t>201400037727</t>
  </si>
  <si>
    <t>43/54512</t>
  </si>
  <si>
    <t>201400037728</t>
  </si>
  <si>
    <t>43/54390</t>
  </si>
  <si>
    <t>201400037729</t>
  </si>
  <si>
    <t>43/54404</t>
  </si>
  <si>
    <t>201400037730</t>
  </si>
  <si>
    <t>43/54379</t>
  </si>
  <si>
    <t>43/54313</t>
  </si>
  <si>
    <t>201400037731</t>
  </si>
  <si>
    <t>43/54520</t>
  </si>
  <si>
    <t>201400037732</t>
  </si>
  <si>
    <t>43/54330</t>
  </si>
  <si>
    <t>201400037674</t>
  </si>
  <si>
    <t>43/54176</t>
  </si>
  <si>
    <t>201400037733</t>
  </si>
  <si>
    <t>43/54351</t>
  </si>
  <si>
    <t>201400037734</t>
  </si>
  <si>
    <t>43/54333</t>
  </si>
  <si>
    <t>201400037735</t>
  </si>
  <si>
    <t>43/54400</t>
  </si>
  <si>
    <t>43/54521</t>
  </si>
  <si>
    <t>201400037736</t>
  </si>
  <si>
    <t>43/54383</t>
  </si>
  <si>
    <t>43/54515</t>
  </si>
  <si>
    <t>201400037737</t>
  </si>
  <si>
    <t>43/54304</t>
  </si>
  <si>
    <t>43/54291</t>
  </si>
  <si>
    <t>201400037738</t>
  </si>
  <si>
    <t>43/54299</t>
  </si>
  <si>
    <t>201400037675</t>
  </si>
  <si>
    <t>43/54178</t>
  </si>
  <si>
    <t>201400037739</t>
  </si>
  <si>
    <t>43/54519</t>
  </si>
  <si>
    <t>201400037740</t>
  </si>
  <si>
    <t>43/54514</t>
  </si>
  <si>
    <t>201400037741</t>
  </si>
  <si>
    <t>43/54393</t>
  </si>
  <si>
    <t>201400037676</t>
  </si>
  <si>
    <t>43/54197</t>
  </si>
  <si>
    <t>201400037742</t>
  </si>
  <si>
    <t>43/54513</t>
  </si>
  <si>
    <t>201400037743</t>
  </si>
  <si>
    <t>43/54346</t>
  </si>
  <si>
    <t>201400037744</t>
  </si>
  <si>
    <t>43/54382</t>
  </si>
  <si>
    <t>201400037677</t>
  </si>
  <si>
    <t>43/54194</t>
  </si>
  <si>
    <t>43/54296</t>
  </si>
  <si>
    <t>201400037745</t>
  </si>
  <si>
    <t>43/54510</t>
  </si>
  <si>
    <t>201400037746</t>
  </si>
  <si>
    <t>43/54518</t>
  </si>
  <si>
    <t>201400037747</t>
  </si>
  <si>
    <t>43/54516</t>
  </si>
  <si>
    <t>43/54294</t>
  </si>
  <si>
    <t>201400037748</t>
  </si>
  <si>
    <t>43/54356</t>
  </si>
  <si>
    <t>201400037749</t>
  </si>
  <si>
    <t>43/54367</t>
  </si>
  <si>
    <t>201400037750</t>
  </si>
  <si>
    <t>43/54376</t>
  </si>
  <si>
    <t>201400037751</t>
  </si>
  <si>
    <t>43/54402</t>
  </si>
  <si>
    <t>201400037678</t>
  </si>
  <si>
    <t>43/54202</t>
  </si>
  <si>
    <t>201400037752</t>
  </si>
  <si>
    <t>43/54336</t>
  </si>
  <si>
    <t>201400037753</t>
  </si>
  <si>
    <t>43/54371</t>
  </si>
  <si>
    <t>201400037754</t>
  </si>
  <si>
    <t>43/54372</t>
  </si>
  <si>
    <t>201400037679</t>
  </si>
  <si>
    <t>43/54181</t>
  </si>
  <si>
    <t>201400037755</t>
  </si>
  <si>
    <t>43/54358</t>
  </si>
  <si>
    <t>43/54289</t>
  </si>
  <si>
    <t>201400037756</t>
  </si>
  <si>
    <t>43/54344</t>
  </si>
  <si>
    <t>201400037757</t>
  </si>
  <si>
    <t>43/54329</t>
  </si>
  <si>
    <t>201400037758</t>
  </si>
  <si>
    <t>43/54366</t>
  </si>
  <si>
    <t>201400037759</t>
  </si>
  <si>
    <t>43/54306</t>
  </si>
  <si>
    <t>201400037760</t>
  </si>
  <si>
    <t>43/54349</t>
  </si>
  <si>
    <t>201400037761</t>
  </si>
  <si>
    <t>43/54401</t>
  </si>
  <si>
    <t>201400037762</t>
  </si>
  <si>
    <t>43/54300</t>
  </si>
  <si>
    <t>201400037763</t>
  </si>
  <si>
    <t>43/54305</t>
  </si>
  <si>
    <t>43/54292</t>
  </si>
  <si>
    <t>201400037764</t>
  </si>
  <si>
    <t>43/54309</t>
  </si>
  <si>
    <t>201400037680</t>
  </si>
  <si>
    <t>43/54203</t>
  </si>
  <si>
    <t>201400037765</t>
  </si>
  <si>
    <t>43/54391</t>
  </si>
  <si>
    <t>201400037766</t>
  </si>
  <si>
    <t>43/54348</t>
  </si>
  <si>
    <t>43/54287</t>
  </si>
  <si>
    <t>201400037767</t>
  </si>
  <si>
    <t>43/54373</t>
  </si>
  <si>
    <t>201400037681</t>
  </si>
  <si>
    <t>43/54192</t>
  </si>
  <si>
    <t>201400037768</t>
  </si>
  <si>
    <t>43/54353</t>
  </si>
  <si>
    <t>201400037682</t>
  </si>
  <si>
    <t>43/54182</t>
  </si>
  <si>
    <t>43/54288</t>
  </si>
  <si>
    <t>201400037769</t>
  </si>
  <si>
    <t>43/54335</t>
  </si>
  <si>
    <t>201400037770</t>
  </si>
  <si>
    <t>43/54301</t>
  </si>
  <si>
    <t>43/54511</t>
  </si>
  <si>
    <t>201400037771</t>
  </si>
  <si>
    <t>43/54388</t>
  </si>
  <si>
    <t>43/54517</t>
  </si>
  <si>
    <t>201400037772</t>
  </si>
  <si>
    <t>43/54397</t>
  </si>
  <si>
    <t>201400037683</t>
  </si>
  <si>
    <t>43/54199</t>
  </si>
  <si>
    <t>201400037773</t>
  </si>
  <si>
    <t>43/54380</t>
  </si>
  <si>
    <t>43/54293</t>
  </si>
  <si>
    <t>201400037774</t>
  </si>
  <si>
    <t>43/54307</t>
  </si>
  <si>
    <t>43/54295</t>
  </si>
  <si>
    <t>201400037775</t>
  </si>
  <si>
    <t>43/54342</t>
  </si>
  <si>
    <t>43/54286</t>
  </si>
  <si>
    <t>201400037776</t>
  </si>
  <si>
    <t>43/54365</t>
  </si>
  <si>
    <t>201400037777</t>
  </si>
  <si>
    <t>43/54328</t>
  </si>
  <si>
    <t>201400037778</t>
  </si>
  <si>
    <t>43/54334</t>
  </si>
  <si>
    <t>43/54283</t>
  </si>
  <si>
    <t>201400037779</t>
  </si>
  <si>
    <t>43/54327</t>
  </si>
  <si>
    <t>201400037780</t>
  </si>
  <si>
    <t>43/54325</t>
  </si>
  <si>
    <t>201400037781</t>
  </si>
  <si>
    <t>43/54398</t>
  </si>
  <si>
    <t>201400037782</t>
  </si>
  <si>
    <t>43/54387</t>
  </si>
  <si>
    <t>201400037783</t>
  </si>
  <si>
    <t>43/54368</t>
  </si>
  <si>
    <t>43/54290</t>
  </si>
  <si>
    <t>201400037784</t>
  </si>
  <si>
    <t>43/54347</t>
  </si>
  <si>
    <t>201400037785</t>
  </si>
  <si>
    <t>43/54377</t>
  </si>
  <si>
    <t>201400037786</t>
  </si>
  <si>
    <t>43/54297</t>
  </si>
  <si>
    <t>201400037684</t>
  </si>
  <si>
    <t>43/54180</t>
  </si>
  <si>
    <t>43/54284</t>
  </si>
  <si>
    <t>201400037787</t>
  </si>
  <si>
    <t>201400037788</t>
  </si>
  <si>
    <t>43/54385</t>
  </si>
  <si>
    <t>201400037789</t>
  </si>
  <si>
    <t>43/54308</t>
  </si>
  <si>
    <t>201400037790</t>
  </si>
  <si>
    <t>43/54302</t>
  </si>
  <si>
    <t>201400037685</t>
  </si>
  <si>
    <t>43/54187</t>
  </si>
  <si>
    <t>201400037791</t>
  </si>
  <si>
    <t>43/54340</t>
  </si>
  <si>
    <t>43/54285</t>
  </si>
  <si>
    <t>201400037792</t>
  </si>
  <si>
    <t>43/54352</t>
  </si>
  <si>
    <t>201400037793</t>
  </si>
  <si>
    <t>43/54359</t>
  </si>
  <si>
    <t>201400037686</t>
  </si>
  <si>
    <t>43/54186</t>
  </si>
  <si>
    <t>201400037794</t>
  </si>
  <si>
    <t>43/54396</t>
  </si>
  <si>
    <t>201400037687</t>
  </si>
  <si>
    <t>43/54198</t>
  </si>
  <si>
    <t>201400037688</t>
  </si>
  <si>
    <t>43/54205</t>
  </si>
  <si>
    <t>201400037795</t>
  </si>
  <si>
    <t>43/54378</t>
  </si>
  <si>
    <t>201400037796</t>
  </si>
  <si>
    <t>43/54343</t>
  </si>
  <si>
    <t>201400037797</t>
  </si>
  <si>
    <t>43/54361</t>
  </si>
  <si>
    <t>201400037798</t>
  </si>
  <si>
    <t>43/54354</t>
  </si>
  <si>
    <t>201400037689</t>
  </si>
  <si>
    <t>43/54201</t>
  </si>
  <si>
    <t>201400037799</t>
  </si>
  <si>
    <t>43/54331</t>
  </si>
  <si>
    <t>201400037690</t>
  </si>
  <si>
    <t>43/54183</t>
  </si>
  <si>
    <t>201400037800</t>
  </si>
  <si>
    <t>43/54392</t>
  </si>
  <si>
    <t>201400037801</t>
  </si>
  <si>
    <t>43/54403</t>
  </si>
  <si>
    <t>201400037802</t>
  </si>
  <si>
    <t>201400037803</t>
  </si>
  <si>
    <t>43/54326</t>
  </si>
  <si>
    <t>201400037804</t>
  </si>
  <si>
    <t>43/54350</t>
  </si>
  <si>
    <t>201400037805</t>
  </si>
  <si>
    <t>43/54406</t>
  </si>
  <si>
    <t>201400037691</t>
  </si>
  <si>
    <t>43/54204</t>
  </si>
  <si>
    <t>201400037806</t>
  </si>
  <si>
    <t>43/54389</t>
  </si>
  <si>
    <t>201400037692</t>
  </si>
  <si>
    <t>43/54196</t>
  </si>
  <si>
    <t>201400037807</t>
  </si>
  <si>
    <t>43/54395</t>
  </si>
  <si>
    <t>201400037808</t>
  </si>
  <si>
    <t>43/54355</t>
  </si>
  <si>
    <t>201400037693</t>
  </si>
  <si>
    <t>43/54184</t>
  </si>
  <si>
    <t>Nota: Las siguientes EPS S no han enviado información de la LMA del mes de Julio de 2014 a la fecha (Julio 25 de 2014)</t>
  </si>
  <si>
    <t>AIC</t>
  </si>
  <si>
    <t>Elaboró:  Astrid Correa Zapata.  Julio 25 de 2014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</si>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</sst>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.00_);_(* \(#,##0.00\);_(* &quot;-&quot;??_);_(@_)"/>
    <numFmt numFmtId="165" formatCode="_(* #,##0_);_(* \(#,##0\);_(* &quot;-&quot;??_);_(@_)"/>
    <numFmt numFmtId="166" formatCode="dd/mm/yyyy"/>
  </numFmts>
  <fonts count="16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0.0"/>
      <color theme="1"/>
      <name val="Arial"/>
    </font>
    <font>
      <b/>
      <sz val="9.0"/>
      <color rgb="FF000000"/>
      <name val="Arial"/>
    </font>
    <font>
      <b/>
      <sz val="8.0"/>
      <color rgb="FF000000"/>
      <name val="Arial"/>
    </font>
    <font>
      <b/>
      <sz val="9.0"/>
      <color rgb="FF000000"/>
      <name val="Calibri"/>
    </font>
    <font>
      <sz val="8.0"/>
      <color rgb="FF000000"/>
      <name val="Arial"/>
    </font>
    <font>
      <b/>
      <sz val="10.0"/>
      <color theme="1"/>
      <name val="Arial"/>
    </font>
    <font>
      <sz val="9.0"/>
      <color rgb="FF000000"/>
      <name val="Calibri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B6DDE8"/>
        <bgColor rgb="FFB6DDE8"/>
      </patternFill>
    </fill>
    <fill>
      <patternFill patternType="solid">
        <fgColor rgb="FFE36C09"/>
        <bgColor rgb="FFE36C09"/>
      </patternFill>
    </fill>
    <fill>
      <patternFill patternType="solid">
        <fgColor rgb="FF99CC00"/>
        <bgColor rgb="FF99CC00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</fills>
  <borders count="21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1" numFmtId="0" xfId="0" applyAlignment="1" applyBorder="1" applyFont="1">
      <alignment horizontal="left" shrinkToFit="0" vertical="center" wrapText="1"/>
    </xf>
    <xf borderId="10" fillId="0" fontId="2" numFmtId="0" xfId="0" applyBorder="1" applyFont="1"/>
    <xf borderId="11" fillId="2" fontId="1" numFmtId="0" xfId="0" applyAlignment="1" applyBorder="1" applyFont="1">
      <alignment horizontal="center" shrinkToFit="0" vertical="center" wrapText="1"/>
    </xf>
    <xf borderId="12" fillId="2" fontId="1" numFmtId="0" xfId="0" applyAlignment="1" applyBorder="1" applyFont="1">
      <alignment horizontal="left" shrinkToFit="0" vertical="center" wrapText="1"/>
    </xf>
    <xf borderId="13" fillId="0" fontId="2" numFmtId="0" xfId="0" applyBorder="1" applyFont="1"/>
    <xf borderId="14" fillId="0" fontId="2" numFmtId="0" xfId="0" applyBorder="1" applyFont="1"/>
    <xf borderId="15" fillId="3" fontId="4" numFmtId="0" xfId="0" applyAlignment="1" applyBorder="1" applyFill="1" applyFont="1">
      <alignment horizontal="center" shrinkToFit="0" vertical="center" wrapText="1"/>
    </xf>
    <xf borderId="15" fillId="3" fontId="4" numFmtId="49" xfId="0" applyAlignment="1" applyBorder="1" applyFont="1" applyNumberFormat="1">
      <alignment horizontal="center" shrinkToFit="0" vertical="center" wrapText="1"/>
    </xf>
    <xf borderId="15" fillId="0" fontId="5" numFmtId="0" xfId="0" applyAlignment="1" applyBorder="1" applyFont="1">
      <alignment horizontal="left" readingOrder="1" shrinkToFit="0" vertical="top" wrapText="1"/>
    </xf>
    <xf borderId="15" fillId="0" fontId="3" numFmtId="49" xfId="0" applyAlignment="1" applyBorder="1" applyFont="1" applyNumberFormat="1">
      <alignment shrinkToFit="0" vertical="bottom" wrapText="0"/>
    </xf>
    <xf borderId="15" fillId="0" fontId="5" numFmtId="164" xfId="0" applyAlignment="1" applyBorder="1" applyFont="1" applyNumberFormat="1">
      <alignment horizontal="right" readingOrder="1" shrinkToFit="0" vertical="top" wrapText="1"/>
    </xf>
    <xf borderId="16" fillId="0" fontId="1" numFmtId="164" xfId="0" applyAlignment="1" applyBorder="1" applyFont="1" applyNumberFormat="1">
      <alignment horizontal="center" shrinkToFit="0" vertical="bottom" wrapText="0"/>
    </xf>
    <xf borderId="17" fillId="0" fontId="2" numFmtId="0" xfId="0" applyBorder="1" applyFont="1"/>
    <xf borderId="15" fillId="0" fontId="1" numFmtId="164" xfId="0" applyAlignment="1" applyBorder="1" applyFont="1" applyNumberFormat="1">
      <alignment shrinkToFit="0" vertical="bottom" wrapText="0"/>
    </xf>
    <xf borderId="18" fillId="0" fontId="6" numFmtId="0" xfId="0" applyAlignment="1" applyBorder="1" applyFont="1">
      <alignment horizontal="left" shrinkToFit="0" vertical="bottom" wrapText="1"/>
    </xf>
    <xf borderId="19" fillId="0" fontId="2" numFmtId="0" xfId="0" applyBorder="1" applyFont="1"/>
    <xf borderId="0" fillId="0" fontId="3" numFmtId="49" xfId="0" applyAlignment="1" applyFont="1" applyNumberForma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15" fillId="4" fontId="7" numFmtId="164" xfId="0" applyAlignment="1" applyBorder="1" applyFill="1" applyFont="1" applyNumberFormat="1">
      <alignment horizontal="center" shrinkToFit="0" vertical="center" wrapText="1"/>
    </xf>
    <xf borderId="15" fillId="5" fontId="7" numFmtId="164" xfId="0" applyAlignment="1" applyBorder="1" applyFill="1" applyFont="1" applyNumberFormat="1">
      <alignment horizontal="center" shrinkToFit="0" vertical="center" wrapText="1"/>
    </xf>
    <xf borderId="15" fillId="6" fontId="8" numFmtId="164" xfId="0" applyAlignment="1" applyBorder="1" applyFill="1" applyFont="1" applyNumberFormat="1">
      <alignment horizontal="center" shrinkToFit="0" vertical="center" wrapText="1"/>
    </xf>
    <xf borderId="15" fillId="7" fontId="7" numFmtId="164" xfId="0" applyAlignment="1" applyBorder="1" applyFill="1" applyFont="1" applyNumberFormat="1">
      <alignment horizontal="center" shrinkToFit="0" vertical="center" wrapText="1"/>
    </xf>
    <xf borderId="15" fillId="7" fontId="7" numFmtId="165" xfId="0" applyAlignment="1" applyBorder="1" applyFont="1" applyNumberFormat="1">
      <alignment horizontal="center" shrinkToFit="0" vertical="center" wrapText="1"/>
    </xf>
    <xf borderId="15" fillId="7" fontId="7" numFmtId="164" xfId="0" applyAlignment="1" applyBorder="1" applyFont="1" applyNumberFormat="1">
      <alignment shrinkToFit="0" vertical="center" wrapText="1"/>
    </xf>
    <xf borderId="15" fillId="8" fontId="7" numFmtId="164" xfId="0" applyAlignment="1" applyBorder="1" applyFill="1" applyFont="1" applyNumberFormat="1">
      <alignment horizontal="center" shrinkToFit="0" vertical="center" wrapText="1"/>
    </xf>
    <xf borderId="15" fillId="9" fontId="9" numFmtId="2" xfId="0" applyAlignment="1" applyBorder="1" applyFill="1" applyFont="1" applyNumberFormat="1">
      <alignment horizontal="center" shrinkToFit="0" vertical="center" wrapText="1"/>
    </xf>
    <xf borderId="15" fillId="6" fontId="8" numFmtId="0" xfId="0" applyAlignment="1" applyBorder="1" applyFont="1">
      <alignment horizontal="center" shrinkToFit="0" vertical="center" wrapText="1"/>
    </xf>
    <xf borderId="15" fillId="4" fontId="7" numFmtId="16" xfId="0" applyAlignment="1" applyBorder="1" applyFont="1" applyNumberFormat="1">
      <alignment horizontal="center" shrinkToFit="0" vertical="center" wrapText="1"/>
    </xf>
    <xf borderId="15" fillId="5" fontId="7" numFmtId="16" xfId="0" applyAlignment="1" applyBorder="1" applyFont="1" applyNumberFormat="1">
      <alignment horizontal="center" shrinkToFit="0" vertical="center" wrapText="1"/>
    </xf>
    <xf borderId="15" fillId="7" fontId="7" numFmtId="16" xfId="0" applyAlignment="1" applyBorder="1" applyFont="1" applyNumberFormat="1">
      <alignment horizontal="center" shrinkToFit="0" vertical="center" wrapText="1"/>
    </xf>
    <xf borderId="15" fillId="7" fontId="7" numFmtId="16" xfId="0" applyAlignment="1" applyBorder="1" applyFont="1" applyNumberFormat="1">
      <alignment shrinkToFit="0" vertical="center" wrapText="1"/>
    </xf>
    <xf borderId="15" fillId="8" fontId="7" numFmtId="16" xfId="0" applyAlignment="1" applyBorder="1" applyFont="1" applyNumberFormat="1">
      <alignment horizontal="center" shrinkToFit="0" vertical="center" wrapText="1"/>
    </xf>
    <xf borderId="15" fillId="10" fontId="10" numFmtId="0" xfId="0" applyAlignment="1" applyBorder="1" applyFill="1" applyFont="1">
      <alignment horizontal="center" shrinkToFit="0" vertical="center" wrapText="1"/>
    </xf>
    <xf borderId="15" fillId="3" fontId="4" numFmtId="164" xfId="0" applyAlignment="1" applyBorder="1" applyFont="1" applyNumberFormat="1">
      <alignment horizontal="center" shrinkToFit="0" vertical="center" wrapText="1"/>
    </xf>
    <xf borderId="15" fillId="9" fontId="4" numFmtId="165" xfId="0" applyAlignment="1" applyBorder="1" applyFont="1" applyNumberFormat="1">
      <alignment horizontal="center" shrinkToFit="0" vertical="center" wrapText="1"/>
    </xf>
    <xf borderId="15" fillId="10" fontId="10" numFmtId="164" xfId="0" applyAlignment="1" applyBorder="1" applyFont="1" applyNumberFormat="1">
      <alignment horizontal="center" shrinkToFit="0" vertical="center" wrapText="1"/>
    </xf>
    <xf borderId="15" fillId="0" fontId="5" numFmtId="0" xfId="0" applyAlignment="1" applyBorder="1" applyFont="1">
      <alignment horizontal="left" readingOrder="1" shrinkToFit="0" vertical="center" wrapText="1"/>
    </xf>
    <xf borderId="15" fillId="0" fontId="3" numFmtId="164" xfId="0" applyAlignment="1" applyBorder="1" applyFont="1" applyNumberFormat="1">
      <alignment shrinkToFit="0" vertical="bottom" wrapText="0"/>
    </xf>
    <xf borderId="15" fillId="0" fontId="3" numFmtId="0" xfId="0" applyAlignment="1" applyBorder="1" applyFont="1">
      <alignment shrinkToFit="0" vertical="bottom" wrapText="0"/>
    </xf>
    <xf borderId="15" fillId="0" fontId="3" numFmtId="165" xfId="0" applyAlignment="1" applyBorder="1" applyFont="1" applyNumberFormat="1">
      <alignment shrinkToFit="0" vertical="bottom" wrapText="0"/>
    </xf>
    <xf borderId="15" fillId="0" fontId="6" numFmtId="164" xfId="0" applyAlignment="1" applyBorder="1" applyFont="1" applyNumberFormat="1">
      <alignment shrinkToFit="0" vertical="bottom" wrapText="0"/>
    </xf>
    <xf borderId="15" fillId="0" fontId="4" numFmtId="0" xfId="0" applyAlignment="1" applyBorder="1" applyFont="1">
      <alignment horizontal="left" readingOrder="1" shrinkToFit="0" vertical="center" wrapText="1"/>
    </xf>
    <xf borderId="15" fillId="0" fontId="11" numFmtId="0" xfId="0" applyAlignment="1" applyBorder="1" applyFont="1">
      <alignment horizontal="left" shrinkToFit="0" vertical="bottom" wrapText="1"/>
    </xf>
    <xf borderId="15" fillId="0" fontId="1" numFmtId="164" xfId="0" applyAlignment="1" applyBorder="1" applyFont="1" applyNumberFormat="1">
      <alignment horizontal="center" shrinkToFit="0" vertical="bottom" wrapText="0"/>
    </xf>
    <xf borderId="15" fillId="0" fontId="5" numFmtId="165" xfId="0" applyAlignment="1" applyBorder="1" applyFont="1" applyNumberFormat="1">
      <alignment horizontal="right" readingOrder="1" shrinkToFit="0" vertical="top" wrapText="1"/>
    </xf>
    <xf borderId="0" fillId="0" fontId="3" numFmtId="165" xfId="0" applyAlignment="1" applyFont="1" applyNumberFormat="1">
      <alignment shrinkToFit="0" vertical="bottom" wrapText="0"/>
    </xf>
    <xf borderId="20" fillId="0" fontId="1" numFmtId="0" xfId="0" applyAlignment="1" applyBorder="1" applyFont="1">
      <alignment horizontal="center" shrinkToFit="0" vertical="bottom" wrapText="0"/>
    </xf>
    <xf borderId="0" fillId="0" fontId="3" numFmtId="1" xfId="0" applyAlignment="1" applyFont="1" applyNumberFormat="1">
      <alignment shrinkToFit="0" vertical="bottom" wrapText="0"/>
    </xf>
    <xf borderId="20" fillId="0" fontId="1" numFmtId="0" xfId="0" applyAlignment="1" applyBorder="1" applyFont="1">
      <alignment horizontal="center" shrinkToFit="0" vertical="bottom" wrapText="1"/>
    </xf>
    <xf borderId="15" fillId="0" fontId="12" numFmtId="0" xfId="0" applyAlignment="1" applyBorder="1" applyFont="1">
      <alignment horizontal="center" shrinkToFit="0" vertical="center" wrapText="1"/>
    </xf>
    <xf borderId="15" fillId="5" fontId="12" numFmtId="16" xfId="0" applyAlignment="1" applyBorder="1" applyFont="1" applyNumberFormat="1">
      <alignment horizontal="center" shrinkToFit="0" vertical="center" wrapText="1"/>
    </xf>
    <xf borderId="15" fillId="0" fontId="12" numFmtId="16" xfId="0" applyAlignment="1" applyBorder="1" applyFont="1" applyNumberFormat="1">
      <alignment shrinkToFit="0" vertical="center" wrapText="1"/>
    </xf>
    <xf borderId="15" fillId="0" fontId="12" numFmtId="16" xfId="0" applyAlignment="1" applyBorder="1" applyFont="1" applyNumberFormat="1">
      <alignment horizontal="center" shrinkToFit="0" vertical="center" wrapText="1"/>
    </xf>
    <xf borderId="15" fillId="0" fontId="12" numFmtId="1" xfId="0" applyAlignment="1" applyBorder="1" applyFont="1" applyNumberFormat="1">
      <alignment horizontal="center" shrinkToFit="0" vertical="center" wrapText="1"/>
    </xf>
    <xf borderId="15" fillId="0" fontId="13" numFmtId="0" xfId="0" applyAlignment="1" applyBorder="1" applyFont="1">
      <alignment horizontal="center" shrinkToFit="0" vertical="center" wrapText="1"/>
    </xf>
    <xf borderId="15" fillId="0" fontId="13" numFmtId="0" xfId="0" applyAlignment="1" applyBorder="1" applyFont="1">
      <alignment shrinkToFit="0" vertical="bottom" wrapText="0"/>
    </xf>
    <xf borderId="15" fillId="0" fontId="13" numFmtId="164" xfId="0" applyAlignment="1" applyBorder="1" applyFont="1" applyNumberFormat="1">
      <alignment shrinkToFit="0" vertical="bottom" wrapText="0"/>
    </xf>
    <xf borderId="15" fillId="0" fontId="14" numFmtId="0" xfId="0" applyAlignment="1" applyBorder="1" applyFont="1">
      <alignment horizontal="center" shrinkToFit="1" vertical="center" wrapText="0"/>
    </xf>
    <xf borderId="15" fillId="0" fontId="13" numFmtId="0" xfId="0" applyAlignment="1" applyBorder="1" applyFont="1">
      <alignment horizontal="center" shrinkToFit="0" vertical="bottom" wrapText="0"/>
    </xf>
    <xf borderId="15" fillId="0" fontId="13" numFmtId="1" xfId="0" applyAlignment="1" applyBorder="1" applyFont="1" applyNumberFormat="1">
      <alignment horizontal="center" shrinkToFit="0" vertical="center" wrapText="0"/>
    </xf>
    <xf borderId="15" fillId="0" fontId="13" numFmtId="0" xfId="0" applyAlignment="1" applyBorder="1" applyFont="1">
      <alignment horizontal="center" shrinkToFit="0" vertical="center" wrapText="0"/>
    </xf>
    <xf borderId="15" fillId="0" fontId="13" numFmtId="166" xfId="0" applyAlignment="1" applyBorder="1" applyFont="1" applyNumberFormat="1">
      <alignment horizontal="center" shrinkToFit="0" vertical="center" wrapText="0"/>
    </xf>
    <xf borderId="15" fillId="0" fontId="13" numFmtId="1" xfId="0" applyAlignment="1" applyBorder="1" applyFont="1" applyNumberFormat="1">
      <alignment horizontal="center" shrinkToFit="0" vertical="bottom" wrapText="0"/>
    </xf>
    <xf borderId="16" fillId="0" fontId="13" numFmtId="0" xfId="0" applyAlignment="1" applyBorder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15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0</xdr:row>
      <xdr:rowOff>123825</xdr:rowOff>
    </xdr:from>
    <xdr:ext cx="2276475" cy="647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581025</xdr:colOff>
      <xdr:row>0</xdr:row>
      <xdr:rowOff>114300</xdr:rowOff>
    </xdr:from>
    <xdr:ext cx="1838325" cy="64770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5.71"/>
    <col customWidth="1" min="3" max="3" width="11.29"/>
    <col customWidth="1" min="4" max="4" width="12.71"/>
    <col customWidth="1" min="5" max="5" width="9.71"/>
    <col customWidth="1" min="6" max="6" width="18.57"/>
    <col customWidth="1" min="7" max="7" width="19.57"/>
    <col customWidth="1" min="8" max="8" width="18.29"/>
    <col customWidth="1" min="9" max="10" width="19.0"/>
    <col customWidth="1" min="11" max="11" width="23.71"/>
    <col customWidth="1" min="12" max="26" width="1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K2" s="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K3" s="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7"/>
      <c r="B4" s="8"/>
      <c r="C4" s="8"/>
      <c r="D4" s="8"/>
      <c r="E4" s="8"/>
      <c r="F4" s="8"/>
      <c r="G4" s="8"/>
      <c r="H4" s="8"/>
      <c r="I4" s="8"/>
      <c r="J4" s="8"/>
      <c r="K4" s="9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10" t="s">
        <v>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13" t="s">
        <v>2</v>
      </c>
      <c r="B6" s="14"/>
      <c r="C6" s="15"/>
      <c r="D6" s="12"/>
      <c r="E6" s="12"/>
      <c r="F6" s="12"/>
      <c r="G6" s="12"/>
      <c r="H6" s="12"/>
      <c r="I6" s="12"/>
      <c r="J6" s="1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75.75" customHeight="1">
      <c r="A7" s="16" t="s">
        <v>3</v>
      </c>
      <c r="B7" s="17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6" t="s">
        <v>11</v>
      </c>
      <c r="J7" s="16" t="s">
        <v>12</v>
      </c>
      <c r="K7" s="16" t="s">
        <v>13</v>
      </c>
    </row>
    <row r="8">
      <c r="A8" s="18" t="s">
        <v>14</v>
      </c>
      <c r="B8" s="19" t="s">
        <v>15</v>
      </c>
      <c r="C8" s="18" t="s">
        <v>16</v>
      </c>
      <c r="D8" s="18" t="s">
        <v>17</v>
      </c>
      <c r="E8" s="18" t="s">
        <v>18</v>
      </c>
      <c r="F8" s="18" t="s">
        <v>19</v>
      </c>
      <c r="G8" s="20">
        <v>8.95917586826E9</v>
      </c>
      <c r="H8" s="20">
        <v>7.0520503858E8</v>
      </c>
      <c r="I8" s="20">
        <v>1.21590121854E10</v>
      </c>
      <c r="J8" s="20">
        <v>1.067137550723E10</v>
      </c>
      <c r="K8" s="20">
        <v>3.249476859947E10</v>
      </c>
    </row>
    <row r="9" ht="15.75" customHeight="1">
      <c r="A9" s="18" t="s">
        <v>14</v>
      </c>
      <c r="B9" s="19" t="s">
        <v>15</v>
      </c>
      <c r="C9" s="18" t="s">
        <v>16</v>
      </c>
      <c r="D9" s="18" t="s">
        <v>17</v>
      </c>
      <c r="E9" s="18" t="s">
        <v>20</v>
      </c>
      <c r="F9" s="18" t="s">
        <v>21</v>
      </c>
      <c r="G9" s="20">
        <v>139562.74</v>
      </c>
      <c r="H9" s="20">
        <v>10985.42</v>
      </c>
      <c r="I9" s="20">
        <v>189408.6</v>
      </c>
      <c r="J9" s="20">
        <v>166234.74</v>
      </c>
      <c r="K9" s="20">
        <v>506191.5</v>
      </c>
    </row>
    <row r="10">
      <c r="A10" s="18" t="s">
        <v>14</v>
      </c>
      <c r="B10" s="19" t="s">
        <v>15</v>
      </c>
      <c r="C10" s="18" t="s">
        <v>16</v>
      </c>
      <c r="D10" s="18" t="s">
        <v>17</v>
      </c>
      <c r="E10" s="18" t="s">
        <v>22</v>
      </c>
      <c r="F10" s="18" t="s">
        <v>23</v>
      </c>
      <c r="G10" s="20">
        <v>0.0</v>
      </c>
      <c r="H10" s="20">
        <v>0.0</v>
      </c>
      <c r="I10" s="20">
        <v>0.0</v>
      </c>
      <c r="J10" s="20">
        <v>-24099.66</v>
      </c>
      <c r="K10" s="20">
        <v>-24099.66</v>
      </c>
    </row>
    <row r="11">
      <c r="A11" s="18" t="s">
        <v>14</v>
      </c>
      <c r="B11" s="19" t="s">
        <v>15</v>
      </c>
      <c r="C11" s="18" t="s">
        <v>16</v>
      </c>
      <c r="D11" s="18" t="s">
        <v>17</v>
      </c>
      <c r="E11" s="18" t="s">
        <v>24</v>
      </c>
      <c r="F11" s="18" t="s">
        <v>25</v>
      </c>
      <c r="G11" s="20">
        <v>0.0</v>
      </c>
      <c r="H11" s="20">
        <v>0.0</v>
      </c>
      <c r="I11" s="20">
        <v>0.0</v>
      </c>
      <c r="J11" s="20">
        <v>-1.708571522E7</v>
      </c>
      <c r="K11" s="20">
        <v>-1.708571522E7</v>
      </c>
    </row>
    <row r="12">
      <c r="A12" s="18" t="s">
        <v>14</v>
      </c>
      <c r="B12" s="19" t="s">
        <v>15</v>
      </c>
      <c r="C12" s="18" t="s">
        <v>16</v>
      </c>
      <c r="D12" s="18" t="s">
        <v>17</v>
      </c>
      <c r="E12" s="18" t="s">
        <v>26</v>
      </c>
      <c r="F12" s="18" t="s">
        <v>27</v>
      </c>
      <c r="G12" s="20">
        <v>0.0</v>
      </c>
      <c r="H12" s="20">
        <v>0.0</v>
      </c>
      <c r="I12" s="20">
        <v>0.0</v>
      </c>
      <c r="J12" s="20">
        <v>-2471279.16</v>
      </c>
      <c r="K12" s="20">
        <v>-2471279.16</v>
      </c>
    </row>
    <row r="13">
      <c r="A13" s="18" t="s">
        <v>28</v>
      </c>
      <c r="B13" s="19" t="s">
        <v>15</v>
      </c>
      <c r="C13" s="18" t="s">
        <v>16</v>
      </c>
      <c r="D13" s="18" t="s">
        <v>29</v>
      </c>
      <c r="E13" s="18" t="s">
        <v>18</v>
      </c>
      <c r="F13" s="18" t="s">
        <v>19</v>
      </c>
      <c r="G13" s="20">
        <v>6.941689065E7</v>
      </c>
      <c r="H13" s="20">
        <v>2133671.32</v>
      </c>
      <c r="I13" s="20">
        <v>1.7461549075E8</v>
      </c>
      <c r="J13" s="20">
        <v>2.5686395351E8</v>
      </c>
      <c r="K13" s="20">
        <v>5.0303000623E8</v>
      </c>
    </row>
    <row r="14">
      <c r="A14" s="18" t="s">
        <v>28</v>
      </c>
      <c r="B14" s="19" t="s">
        <v>15</v>
      </c>
      <c r="C14" s="18" t="s">
        <v>16</v>
      </c>
      <c r="D14" s="18" t="s">
        <v>29</v>
      </c>
      <c r="E14" s="18" t="s">
        <v>22</v>
      </c>
      <c r="F14" s="18" t="s">
        <v>23</v>
      </c>
      <c r="G14" s="20">
        <v>164179.68</v>
      </c>
      <c r="H14" s="20">
        <v>5046.4</v>
      </c>
      <c r="I14" s="20">
        <v>412987.6</v>
      </c>
      <c r="J14" s="20">
        <v>607515.56</v>
      </c>
      <c r="K14" s="20">
        <v>1189729.24</v>
      </c>
    </row>
    <row r="15">
      <c r="A15" s="18" t="s">
        <v>28</v>
      </c>
      <c r="B15" s="19" t="s">
        <v>15</v>
      </c>
      <c r="C15" s="18" t="s">
        <v>16</v>
      </c>
      <c r="D15" s="18" t="s">
        <v>29</v>
      </c>
      <c r="E15" s="18" t="s">
        <v>30</v>
      </c>
      <c r="F15" s="18" t="s">
        <v>31</v>
      </c>
      <c r="G15" s="20">
        <v>2.456445767E7</v>
      </c>
      <c r="H15" s="20">
        <v>755039.28</v>
      </c>
      <c r="I15" s="20">
        <v>6.179093865E7</v>
      </c>
      <c r="J15" s="20">
        <v>9.089608674E7</v>
      </c>
      <c r="K15" s="20">
        <v>1.7800652234E8</v>
      </c>
    </row>
    <row r="16">
      <c r="A16" s="18" t="s">
        <v>32</v>
      </c>
      <c r="B16" s="19" t="s">
        <v>15</v>
      </c>
      <c r="C16" s="18" t="s">
        <v>16</v>
      </c>
      <c r="D16" s="18" t="s">
        <v>33</v>
      </c>
      <c r="E16" s="18" t="s">
        <v>18</v>
      </c>
      <c r="F16" s="18" t="s">
        <v>19</v>
      </c>
      <c r="G16" s="20">
        <v>217425.88</v>
      </c>
      <c r="H16" s="20">
        <v>267180.18</v>
      </c>
      <c r="I16" s="20">
        <v>2.109573687E7</v>
      </c>
      <c r="J16" s="20">
        <v>3.247911713E7</v>
      </c>
      <c r="K16" s="20">
        <v>5.405946006E7</v>
      </c>
    </row>
    <row r="17">
      <c r="A17" s="18" t="s">
        <v>32</v>
      </c>
      <c r="B17" s="19" t="s">
        <v>15</v>
      </c>
      <c r="C17" s="18" t="s">
        <v>16</v>
      </c>
      <c r="D17" s="18" t="s">
        <v>33</v>
      </c>
      <c r="E17" s="18" t="s">
        <v>22</v>
      </c>
      <c r="F17" s="18" t="s">
        <v>23</v>
      </c>
      <c r="G17" s="20">
        <v>88032.12</v>
      </c>
      <c r="H17" s="20">
        <v>108176.82</v>
      </c>
      <c r="I17" s="20">
        <v>8541313.13</v>
      </c>
      <c r="J17" s="20" t="s">
        <v>34</v>
      </c>
      <c r="K17" s="20">
        <v>2.188777661E7</v>
      </c>
    </row>
    <row r="18">
      <c r="A18" s="18" t="s">
        <v>35</v>
      </c>
      <c r="B18" s="19" t="s">
        <v>15</v>
      </c>
      <c r="C18" s="18" t="s">
        <v>16</v>
      </c>
      <c r="D18" s="18" t="s">
        <v>36</v>
      </c>
      <c r="E18" s="18" t="s">
        <v>18</v>
      </c>
      <c r="F18" s="18" t="s">
        <v>19</v>
      </c>
      <c r="G18" s="20">
        <v>1749189.35</v>
      </c>
      <c r="H18" s="20">
        <v>3853867.68</v>
      </c>
      <c r="I18" s="20">
        <v>5.153801921E7</v>
      </c>
      <c r="J18" s="20">
        <v>8.955573625E7</v>
      </c>
      <c r="K18" s="20">
        <v>1.4669681249E8</v>
      </c>
    </row>
    <row r="19">
      <c r="A19" s="18" t="s">
        <v>35</v>
      </c>
      <c r="B19" s="19" t="s">
        <v>15</v>
      </c>
      <c r="C19" s="18" t="s">
        <v>16</v>
      </c>
      <c r="D19" s="18" t="s">
        <v>36</v>
      </c>
      <c r="E19" s="18" t="s">
        <v>22</v>
      </c>
      <c r="F19" s="18" t="s">
        <v>23</v>
      </c>
      <c r="G19" s="20">
        <v>1510.65</v>
      </c>
      <c r="H19" s="20">
        <v>3328.32</v>
      </c>
      <c r="I19" s="20">
        <v>44509.79</v>
      </c>
      <c r="J19" s="20">
        <v>77343.03</v>
      </c>
      <c r="K19" s="20">
        <v>126691.79</v>
      </c>
    </row>
    <row r="20">
      <c r="A20" s="18" t="s">
        <v>37</v>
      </c>
      <c r="B20" s="19" t="s">
        <v>15</v>
      </c>
      <c r="C20" s="18" t="s">
        <v>16</v>
      </c>
      <c r="D20" s="18" t="s">
        <v>38</v>
      </c>
      <c r="E20" s="18" t="s">
        <v>18</v>
      </c>
      <c r="F20" s="18" t="s">
        <v>19</v>
      </c>
      <c r="G20" s="20">
        <v>9438291.39</v>
      </c>
      <c r="H20" s="20">
        <v>5067005.53</v>
      </c>
      <c r="I20" s="20">
        <v>8.06614685E7</v>
      </c>
      <c r="J20" s="20">
        <v>1.0926434192E8</v>
      </c>
      <c r="K20" s="20">
        <v>2.0443110734E8</v>
      </c>
    </row>
    <row r="21" ht="15.75" customHeight="1">
      <c r="A21" s="18" t="s">
        <v>37</v>
      </c>
      <c r="B21" s="19" t="s">
        <v>15</v>
      </c>
      <c r="C21" s="18" t="s">
        <v>16</v>
      </c>
      <c r="D21" s="18" t="s">
        <v>38</v>
      </c>
      <c r="E21" s="18" t="s">
        <v>30</v>
      </c>
      <c r="F21" s="18" t="s">
        <v>31</v>
      </c>
      <c r="G21" s="20">
        <v>1.532790161E7</v>
      </c>
      <c r="H21" s="20">
        <v>8228879.47</v>
      </c>
      <c r="I21" s="20">
        <v>1.309952195E8</v>
      </c>
      <c r="J21" s="20">
        <v>1.7744663866E8</v>
      </c>
      <c r="K21" s="20">
        <v>3.3199863924E8</v>
      </c>
    </row>
    <row r="22" ht="15.75" customHeight="1">
      <c r="A22" s="18" t="s">
        <v>39</v>
      </c>
      <c r="B22" s="19" t="s">
        <v>15</v>
      </c>
      <c r="C22" s="18" t="s">
        <v>16</v>
      </c>
      <c r="D22" s="18" t="s">
        <v>40</v>
      </c>
      <c r="E22" s="18" t="s">
        <v>18</v>
      </c>
      <c r="F22" s="18" t="s">
        <v>19</v>
      </c>
      <c r="G22" s="20">
        <v>2.561486228E7</v>
      </c>
      <c r="H22" s="20">
        <v>1059253.17</v>
      </c>
      <c r="I22" s="20">
        <v>6.015205285E7</v>
      </c>
      <c r="J22" s="20">
        <v>4.609114151E7</v>
      </c>
      <c r="K22" s="20">
        <v>1.3291730981E8</v>
      </c>
    </row>
    <row r="23" ht="15.75" customHeight="1">
      <c r="A23" s="18" t="s">
        <v>39</v>
      </c>
      <c r="B23" s="19" t="s">
        <v>15</v>
      </c>
      <c r="C23" s="18" t="s">
        <v>16</v>
      </c>
      <c r="D23" s="18" t="s">
        <v>40</v>
      </c>
      <c r="E23" s="18" t="s">
        <v>22</v>
      </c>
      <c r="F23" s="18" t="s">
        <v>23</v>
      </c>
      <c r="G23" s="20">
        <v>4.270145205E7</v>
      </c>
      <c r="H23" s="20">
        <v>1765836.09</v>
      </c>
      <c r="I23" s="20">
        <v>1.0027693969E8</v>
      </c>
      <c r="J23" s="20">
        <v>7.683658991E7</v>
      </c>
      <c r="K23" s="20">
        <v>2.2158081774E8</v>
      </c>
    </row>
    <row r="24" ht="15.75" customHeight="1">
      <c r="A24" s="18" t="s">
        <v>39</v>
      </c>
      <c r="B24" s="19" t="s">
        <v>15</v>
      </c>
      <c r="C24" s="18" t="s">
        <v>16</v>
      </c>
      <c r="D24" s="18" t="s">
        <v>40</v>
      </c>
      <c r="E24" s="18" t="s">
        <v>30</v>
      </c>
      <c r="F24" s="18" t="s">
        <v>31</v>
      </c>
      <c r="G24" s="20">
        <v>7.166144667E7</v>
      </c>
      <c r="H24" s="20">
        <v>2963420.74</v>
      </c>
      <c r="I24" s="20">
        <v>1.6828445446E8</v>
      </c>
      <c r="J24" s="20">
        <v>1.2894693093E8</v>
      </c>
      <c r="K24" s="20">
        <v>3.718562528E8</v>
      </c>
    </row>
    <row r="25" ht="15.75" customHeight="1">
      <c r="A25" s="18" t="s">
        <v>41</v>
      </c>
      <c r="B25" s="19" t="s">
        <v>15</v>
      </c>
      <c r="C25" s="18" t="s">
        <v>16</v>
      </c>
      <c r="D25" s="18" t="s">
        <v>42</v>
      </c>
      <c r="E25" s="18" t="s">
        <v>18</v>
      </c>
      <c r="F25" s="18" t="s">
        <v>19</v>
      </c>
      <c r="G25" s="20">
        <v>9.286941648E7</v>
      </c>
      <c r="H25" s="20">
        <v>9531447.74</v>
      </c>
      <c r="I25" s="20">
        <v>4.1446806172E8</v>
      </c>
      <c r="J25" s="20">
        <v>4.4225202821E8</v>
      </c>
      <c r="K25" s="20">
        <v>9.5912095415E8</v>
      </c>
    </row>
    <row r="26" ht="15.75" customHeight="1">
      <c r="A26" s="18" t="s">
        <v>41</v>
      </c>
      <c r="B26" s="19" t="s">
        <v>15</v>
      </c>
      <c r="C26" s="18" t="s">
        <v>16</v>
      </c>
      <c r="D26" s="18" t="s">
        <v>42</v>
      </c>
      <c r="E26" s="18" t="s">
        <v>22</v>
      </c>
      <c r="F26" s="18" t="s">
        <v>23</v>
      </c>
      <c r="G26" s="20">
        <v>2.482299202E7</v>
      </c>
      <c r="H26" s="20">
        <v>2547653.04</v>
      </c>
      <c r="I26" s="20">
        <v>1.1078283656E8</v>
      </c>
      <c r="J26" s="20">
        <v>1.1820919074E8</v>
      </c>
      <c r="K26" s="20">
        <v>2.5636267236E8</v>
      </c>
    </row>
    <row r="27" ht="30.0" customHeight="1">
      <c r="A27" s="18" t="s">
        <v>41</v>
      </c>
      <c r="B27" s="19" t="s">
        <v>15</v>
      </c>
      <c r="C27" s="18" t="s">
        <v>16</v>
      </c>
      <c r="D27" s="18" t="s">
        <v>42</v>
      </c>
      <c r="E27" s="18" t="s">
        <v>43</v>
      </c>
      <c r="F27" s="18" t="s">
        <v>44</v>
      </c>
      <c r="G27" s="20">
        <v>0.0</v>
      </c>
      <c r="H27" s="20">
        <v>0.0</v>
      </c>
      <c r="I27" s="20">
        <v>0.0</v>
      </c>
      <c r="J27" s="20">
        <v>-315353.7</v>
      </c>
      <c r="K27" s="20">
        <v>-315353.7</v>
      </c>
    </row>
    <row r="28" ht="15.75" customHeight="1">
      <c r="A28" s="18" t="s">
        <v>41</v>
      </c>
      <c r="B28" s="19" t="s">
        <v>15</v>
      </c>
      <c r="C28" s="18" t="s">
        <v>16</v>
      </c>
      <c r="D28" s="18" t="s">
        <v>42</v>
      </c>
      <c r="E28" s="18" t="s">
        <v>45</v>
      </c>
      <c r="F28" s="18" t="s">
        <v>46</v>
      </c>
      <c r="G28" s="20">
        <v>1.16994205E7</v>
      </c>
      <c r="H28" s="20">
        <v>1200744.22</v>
      </c>
      <c r="I28" s="20">
        <v>5.221348772E7</v>
      </c>
      <c r="J28" s="20">
        <v>5.571363146E7</v>
      </c>
      <c r="K28" s="20">
        <v>1.208272839E8</v>
      </c>
    </row>
    <row r="29" ht="30.0" customHeight="1">
      <c r="A29" s="18" t="s">
        <v>47</v>
      </c>
      <c r="B29" s="19" t="s">
        <v>15</v>
      </c>
      <c r="C29" s="18" t="s">
        <v>16</v>
      </c>
      <c r="D29" s="18" t="s">
        <v>48</v>
      </c>
      <c r="E29" s="18" t="s">
        <v>22</v>
      </c>
      <c r="F29" s="18" t="s">
        <v>23</v>
      </c>
      <c r="G29" s="20">
        <v>0.0</v>
      </c>
      <c r="H29" s="20">
        <v>0.0</v>
      </c>
      <c r="I29" s="20">
        <v>0.0</v>
      </c>
      <c r="J29" s="20">
        <v>-4471.5</v>
      </c>
      <c r="K29" s="20">
        <v>-4471.5</v>
      </c>
    </row>
    <row r="30" ht="30.0" customHeight="1">
      <c r="A30" s="18" t="s">
        <v>47</v>
      </c>
      <c r="B30" s="19" t="s">
        <v>15</v>
      </c>
      <c r="C30" s="18" t="s">
        <v>16</v>
      </c>
      <c r="D30" s="18" t="s">
        <v>48</v>
      </c>
      <c r="E30" s="18" t="s">
        <v>45</v>
      </c>
      <c r="F30" s="18" t="s">
        <v>46</v>
      </c>
      <c r="G30" s="20">
        <v>1.9803536E7</v>
      </c>
      <c r="H30" s="20">
        <v>2096260.0</v>
      </c>
      <c r="I30" s="20">
        <v>7.1844811E7</v>
      </c>
      <c r="J30" s="20">
        <v>6.938273236E7</v>
      </c>
      <c r="K30" s="20">
        <v>1.6312733936E8</v>
      </c>
    </row>
    <row r="31" ht="15.75" customHeight="1">
      <c r="A31" s="18" t="s">
        <v>49</v>
      </c>
      <c r="B31" s="19" t="s">
        <v>15</v>
      </c>
      <c r="C31" s="18" t="s">
        <v>16</v>
      </c>
      <c r="D31" s="18" t="s">
        <v>50</v>
      </c>
      <c r="E31" s="18" t="s">
        <v>22</v>
      </c>
      <c r="F31" s="18" t="s">
        <v>23</v>
      </c>
      <c r="G31" s="20">
        <v>3554179.37</v>
      </c>
      <c r="H31" s="20">
        <v>247400.11</v>
      </c>
      <c r="I31" s="20">
        <v>1.615206548E7</v>
      </c>
      <c r="J31" s="20">
        <v>1.291628778E7</v>
      </c>
      <c r="K31" s="20">
        <v>3.286993274E7</v>
      </c>
    </row>
    <row r="32" ht="15.75" customHeight="1">
      <c r="A32" s="18" t="s">
        <v>49</v>
      </c>
      <c r="B32" s="19" t="s">
        <v>15</v>
      </c>
      <c r="C32" s="18" t="s">
        <v>16</v>
      </c>
      <c r="D32" s="18" t="s">
        <v>50</v>
      </c>
      <c r="E32" s="18" t="s">
        <v>30</v>
      </c>
      <c r="F32" s="18" t="s">
        <v>31</v>
      </c>
      <c r="G32" s="20">
        <v>4.082564863E7</v>
      </c>
      <c r="H32" s="20">
        <v>2841800.89</v>
      </c>
      <c r="I32" s="20">
        <v>1.8553327852E8</v>
      </c>
      <c r="J32" s="20">
        <v>1.4836500159E8</v>
      </c>
      <c r="K32" s="20">
        <v>3.7756572963E8</v>
      </c>
    </row>
    <row r="33" ht="15.75" customHeight="1">
      <c r="A33" s="18" t="s">
        <v>51</v>
      </c>
      <c r="B33" s="19" t="s">
        <v>15</v>
      </c>
      <c r="C33" s="18" t="s">
        <v>16</v>
      </c>
      <c r="D33" s="18" t="s">
        <v>52</v>
      </c>
      <c r="E33" s="18" t="s">
        <v>18</v>
      </c>
      <c r="F33" s="18" t="s">
        <v>19</v>
      </c>
      <c r="G33" s="20">
        <v>1.871031589E7</v>
      </c>
      <c r="H33" s="20">
        <v>656239.6</v>
      </c>
      <c r="I33" s="20">
        <v>5.167563105E7</v>
      </c>
      <c r="J33" s="20">
        <v>4.795964043E7</v>
      </c>
      <c r="K33" s="20">
        <v>1.1900182697E8</v>
      </c>
    </row>
    <row r="34" ht="15.75" customHeight="1">
      <c r="A34" s="18" t="s">
        <v>51</v>
      </c>
      <c r="B34" s="19" t="s">
        <v>15</v>
      </c>
      <c r="C34" s="18" t="s">
        <v>16</v>
      </c>
      <c r="D34" s="18" t="s">
        <v>52</v>
      </c>
      <c r="E34" s="18" t="s">
        <v>22</v>
      </c>
      <c r="F34" s="18" t="s">
        <v>23</v>
      </c>
      <c r="G34" s="20">
        <v>1.75997947E7</v>
      </c>
      <c r="H34" s="20">
        <v>617289.54</v>
      </c>
      <c r="I34" s="20">
        <v>4.860850576E7</v>
      </c>
      <c r="J34" s="20">
        <v>4.511307188E7</v>
      </c>
      <c r="K34" s="20">
        <v>1.1193866188E8</v>
      </c>
    </row>
    <row r="35" ht="15.75" customHeight="1">
      <c r="A35" s="18" t="s">
        <v>51</v>
      </c>
      <c r="B35" s="19" t="s">
        <v>15</v>
      </c>
      <c r="C35" s="18" t="s">
        <v>16</v>
      </c>
      <c r="D35" s="18" t="s">
        <v>52</v>
      </c>
      <c r="E35" s="18" t="s">
        <v>30</v>
      </c>
      <c r="F35" s="18" t="s">
        <v>31</v>
      </c>
      <c r="G35" s="20">
        <v>5.792922041E7</v>
      </c>
      <c r="H35" s="20">
        <v>2031790.86</v>
      </c>
      <c r="I35" s="20">
        <v>1.5999350519E8</v>
      </c>
      <c r="J35" s="20">
        <v>1.4848838465E8</v>
      </c>
      <c r="K35" s="20">
        <v>3.6844290111E8</v>
      </c>
    </row>
    <row r="36" ht="15.75" customHeight="1">
      <c r="A36" s="18" t="s">
        <v>53</v>
      </c>
      <c r="B36" s="19" t="s">
        <v>15</v>
      </c>
      <c r="C36" s="18" t="s">
        <v>16</v>
      </c>
      <c r="D36" s="18" t="s">
        <v>16</v>
      </c>
      <c r="E36" s="18" t="s">
        <v>18</v>
      </c>
      <c r="F36" s="18" t="s">
        <v>19</v>
      </c>
      <c r="G36" s="20">
        <v>3.941896821E7</v>
      </c>
      <c r="H36" s="20">
        <v>3940034.39</v>
      </c>
      <c r="I36" s="20">
        <v>1.3374614403E8</v>
      </c>
      <c r="J36" s="20">
        <v>1.5473126575E8</v>
      </c>
      <c r="K36" s="20">
        <v>3.3183641238E8</v>
      </c>
    </row>
    <row r="37" ht="15.75" customHeight="1">
      <c r="A37" s="18" t="s">
        <v>53</v>
      </c>
      <c r="B37" s="19" t="s">
        <v>15</v>
      </c>
      <c r="C37" s="18" t="s">
        <v>16</v>
      </c>
      <c r="D37" s="18" t="s">
        <v>16</v>
      </c>
      <c r="E37" s="18" t="s">
        <v>22</v>
      </c>
      <c r="F37" s="18" t="s">
        <v>23</v>
      </c>
      <c r="G37" s="20">
        <v>1718.56</v>
      </c>
      <c r="H37" s="20">
        <v>171.78</v>
      </c>
      <c r="I37" s="20">
        <v>5830.98</v>
      </c>
      <c r="J37" s="20">
        <v>6745.88</v>
      </c>
      <c r="K37" s="20">
        <v>14467.2</v>
      </c>
    </row>
    <row r="38" ht="15.75" customHeight="1">
      <c r="A38" s="18" t="s">
        <v>53</v>
      </c>
      <c r="B38" s="19" t="s">
        <v>15</v>
      </c>
      <c r="C38" s="18" t="s">
        <v>16</v>
      </c>
      <c r="D38" s="18" t="s">
        <v>16</v>
      </c>
      <c r="E38" s="18" t="s">
        <v>30</v>
      </c>
      <c r="F38" s="18" t="s">
        <v>31</v>
      </c>
      <c r="G38" s="20">
        <v>4.799477044E7</v>
      </c>
      <c r="H38" s="20">
        <v>4797209.42</v>
      </c>
      <c r="I38" s="20">
        <v>1.6284331557E8</v>
      </c>
      <c r="J38" s="20">
        <v>1.8839386001E8</v>
      </c>
      <c r="K38" s="20">
        <v>4.0402915544E8</v>
      </c>
    </row>
    <row r="39" ht="15.75" customHeight="1">
      <c r="A39" s="18" t="s">
        <v>53</v>
      </c>
      <c r="B39" s="19" t="s">
        <v>15</v>
      </c>
      <c r="C39" s="18" t="s">
        <v>16</v>
      </c>
      <c r="D39" s="18" t="s">
        <v>16</v>
      </c>
      <c r="E39" s="18" t="s">
        <v>45</v>
      </c>
      <c r="F39" s="18" t="s">
        <v>46</v>
      </c>
      <c r="G39" s="20">
        <v>1265021.79</v>
      </c>
      <c r="H39" s="20">
        <v>126442.41</v>
      </c>
      <c r="I39" s="20">
        <v>4292141.42</v>
      </c>
      <c r="J39" s="20">
        <v>4965589.7</v>
      </c>
      <c r="K39" s="20">
        <v>1.064919532E7</v>
      </c>
    </row>
    <row r="40" ht="15.75" customHeight="1">
      <c r="A40" s="18" t="s">
        <v>54</v>
      </c>
      <c r="B40" s="19" t="s">
        <v>15</v>
      </c>
      <c r="C40" s="18" t="s">
        <v>16</v>
      </c>
      <c r="D40" s="18" t="s">
        <v>55</v>
      </c>
      <c r="E40" s="18" t="s">
        <v>18</v>
      </c>
      <c r="F40" s="18" t="s">
        <v>19</v>
      </c>
      <c r="G40" s="20">
        <v>0.0</v>
      </c>
      <c r="H40" s="20">
        <v>2422307.2</v>
      </c>
      <c r="I40" s="20">
        <v>9.821073561E7</v>
      </c>
      <c r="J40" s="20">
        <v>1.6121774452E8</v>
      </c>
      <c r="K40" s="20">
        <v>2.6185078733E8</v>
      </c>
    </row>
    <row r="41" ht="15.75" customHeight="1">
      <c r="A41" s="18" t="s">
        <v>54</v>
      </c>
      <c r="B41" s="19" t="s">
        <v>15</v>
      </c>
      <c r="C41" s="18" t="s">
        <v>16</v>
      </c>
      <c r="D41" s="18" t="s">
        <v>55</v>
      </c>
      <c r="E41" s="18" t="s">
        <v>22</v>
      </c>
      <c r="F41" s="18" t="s">
        <v>23</v>
      </c>
      <c r="G41" s="20">
        <v>0.0</v>
      </c>
      <c r="H41" s="20">
        <v>1328.8</v>
      </c>
      <c r="I41" s="20">
        <v>53875.39</v>
      </c>
      <c r="J41" s="20">
        <v>88439.11</v>
      </c>
      <c r="K41" s="20">
        <v>143643.3</v>
      </c>
    </row>
    <row r="42" ht="15.75" customHeight="1">
      <c r="A42" s="18" t="s">
        <v>56</v>
      </c>
      <c r="B42" s="19" t="s">
        <v>15</v>
      </c>
      <c r="C42" s="18" t="s">
        <v>16</v>
      </c>
      <c r="D42" s="18" t="s">
        <v>57</v>
      </c>
      <c r="E42" s="18" t="s">
        <v>18</v>
      </c>
      <c r="F42" s="18" t="s">
        <v>19</v>
      </c>
      <c r="G42" s="20">
        <v>4.1022613577E8</v>
      </c>
      <c r="H42" s="20">
        <v>2.077936876E7</v>
      </c>
      <c r="I42" s="20">
        <v>7.6819047471E8</v>
      </c>
      <c r="J42" s="20">
        <v>1.06212841441E9</v>
      </c>
      <c r="K42" s="20">
        <v>2.26132439365E9</v>
      </c>
    </row>
    <row r="43" ht="15.75" customHeight="1">
      <c r="A43" s="18" t="s">
        <v>56</v>
      </c>
      <c r="B43" s="19" t="s">
        <v>15</v>
      </c>
      <c r="C43" s="18" t="s">
        <v>16</v>
      </c>
      <c r="D43" s="18" t="s">
        <v>57</v>
      </c>
      <c r="E43" s="18" t="s">
        <v>22</v>
      </c>
      <c r="F43" s="18" t="s">
        <v>23</v>
      </c>
      <c r="G43" s="20">
        <v>1.735335233E7</v>
      </c>
      <c r="H43" s="20">
        <v>879007.15</v>
      </c>
      <c r="I43" s="20">
        <v>3.249593041E7</v>
      </c>
      <c r="J43" s="20">
        <v>4.493006902E7</v>
      </c>
      <c r="K43" s="20">
        <v>9.565835891E7</v>
      </c>
    </row>
    <row r="44" ht="15.75" customHeight="1">
      <c r="A44" s="18" t="s">
        <v>56</v>
      </c>
      <c r="B44" s="19" t="s">
        <v>15</v>
      </c>
      <c r="C44" s="18" t="s">
        <v>16</v>
      </c>
      <c r="D44" s="18" t="s">
        <v>57</v>
      </c>
      <c r="E44" s="18" t="s">
        <v>58</v>
      </c>
      <c r="F44" s="18" t="s">
        <v>59</v>
      </c>
      <c r="G44" s="20">
        <v>5941393.9</v>
      </c>
      <c r="H44" s="20">
        <v>300952.09</v>
      </c>
      <c r="I44" s="20">
        <v>1.112586888E7</v>
      </c>
      <c r="J44" s="20">
        <v>1.538303567E7</v>
      </c>
      <c r="K44" s="20">
        <v>3.275125054E7</v>
      </c>
    </row>
    <row r="45" ht="30.0" customHeight="1">
      <c r="A45" s="18" t="s">
        <v>56</v>
      </c>
      <c r="B45" s="19" t="s">
        <v>15</v>
      </c>
      <c r="C45" s="18" t="s">
        <v>16</v>
      </c>
      <c r="D45" s="18" t="s">
        <v>57</v>
      </c>
      <c r="E45" s="18" t="s">
        <v>43</v>
      </c>
      <c r="F45" s="18" t="s">
        <v>44</v>
      </c>
      <c r="G45" s="20">
        <v>0.0</v>
      </c>
      <c r="H45" s="20">
        <v>0.0</v>
      </c>
      <c r="I45" s="20">
        <v>0.0</v>
      </c>
      <c r="J45" s="20">
        <v>-21287.65</v>
      </c>
      <c r="K45" s="20">
        <v>-21287.65</v>
      </c>
    </row>
    <row r="46" ht="15.75" customHeight="1">
      <c r="A46" s="18" t="s">
        <v>56</v>
      </c>
      <c r="B46" s="19" t="s">
        <v>15</v>
      </c>
      <c r="C46" s="18" t="s">
        <v>16</v>
      </c>
      <c r="D46" s="18" t="s">
        <v>57</v>
      </c>
      <c r="E46" s="18" t="s">
        <v>26</v>
      </c>
      <c r="F46" s="18" t="s">
        <v>27</v>
      </c>
      <c r="G46" s="20">
        <v>0.0</v>
      </c>
      <c r="H46" s="20">
        <v>0.0</v>
      </c>
      <c r="I46" s="20">
        <v>0.0</v>
      </c>
      <c r="J46" s="20">
        <v>-83299.5</v>
      </c>
      <c r="K46" s="20">
        <v>-83299.5</v>
      </c>
    </row>
    <row r="47" ht="15.75" customHeight="1">
      <c r="A47" s="18" t="s">
        <v>60</v>
      </c>
      <c r="B47" s="19" t="s">
        <v>15</v>
      </c>
      <c r="C47" s="18" t="s">
        <v>16</v>
      </c>
      <c r="D47" s="18" t="s">
        <v>61</v>
      </c>
      <c r="E47" s="18" t="s">
        <v>18</v>
      </c>
      <c r="F47" s="18" t="s">
        <v>19</v>
      </c>
      <c r="G47" s="20">
        <v>2.036258997E8</v>
      </c>
      <c r="H47" s="20">
        <v>5808825.66</v>
      </c>
      <c r="I47" s="20">
        <v>4.5954666465E8</v>
      </c>
      <c r="J47" s="20">
        <v>4.4267989521E8</v>
      </c>
      <c r="K47" s="20">
        <v>1.11166128522E9</v>
      </c>
    </row>
    <row r="48" ht="15.75" customHeight="1">
      <c r="A48" s="18" t="s">
        <v>60</v>
      </c>
      <c r="B48" s="19" t="s">
        <v>15</v>
      </c>
      <c r="C48" s="18" t="s">
        <v>16</v>
      </c>
      <c r="D48" s="18" t="s">
        <v>61</v>
      </c>
      <c r="E48" s="18" t="s">
        <v>22</v>
      </c>
      <c r="F48" s="18" t="s">
        <v>23</v>
      </c>
      <c r="G48" s="20">
        <v>3600032.26</v>
      </c>
      <c r="H48" s="20">
        <v>102697.94</v>
      </c>
      <c r="I48" s="20">
        <v>8124618.82</v>
      </c>
      <c r="J48" s="20">
        <v>7826420.44</v>
      </c>
      <c r="K48" s="20">
        <v>1.965376946E7</v>
      </c>
    </row>
    <row r="49" ht="15.75" customHeight="1">
      <c r="A49" s="18" t="s">
        <v>60</v>
      </c>
      <c r="B49" s="19" t="s">
        <v>15</v>
      </c>
      <c r="C49" s="18" t="s">
        <v>16</v>
      </c>
      <c r="D49" s="18" t="s">
        <v>61</v>
      </c>
      <c r="E49" s="18" t="s">
        <v>58</v>
      </c>
      <c r="F49" s="18" t="s">
        <v>59</v>
      </c>
      <c r="G49" s="20">
        <v>1.303548533E7</v>
      </c>
      <c r="H49" s="20">
        <v>371862.63</v>
      </c>
      <c r="I49" s="20">
        <v>2.941872235E7</v>
      </c>
      <c r="J49" s="20">
        <v>2.833896517E7</v>
      </c>
      <c r="K49" s="20">
        <v>7.116503548E7</v>
      </c>
    </row>
    <row r="50" ht="15.75" customHeight="1">
      <c r="A50" s="18" t="s">
        <v>60</v>
      </c>
      <c r="B50" s="19" t="s">
        <v>15</v>
      </c>
      <c r="C50" s="18" t="s">
        <v>16</v>
      </c>
      <c r="D50" s="18" t="s">
        <v>61</v>
      </c>
      <c r="E50" s="18" t="s">
        <v>26</v>
      </c>
      <c r="F50" s="18" t="s">
        <v>27</v>
      </c>
      <c r="G50" s="20">
        <v>1976263.71</v>
      </c>
      <c r="H50" s="20">
        <v>56376.77</v>
      </c>
      <c r="I50" s="20">
        <v>4460068.18</v>
      </c>
      <c r="J50" s="20">
        <v>4296370.03</v>
      </c>
      <c r="K50" s="20">
        <v>1.078907869E7</v>
      </c>
    </row>
    <row r="51" ht="15.75" customHeight="1">
      <c r="A51" s="18" t="s">
        <v>62</v>
      </c>
      <c r="B51" s="19" t="s">
        <v>15</v>
      </c>
      <c r="C51" s="18" t="s">
        <v>16</v>
      </c>
      <c r="D51" s="18" t="s">
        <v>63</v>
      </c>
      <c r="E51" s="18" t="s">
        <v>18</v>
      </c>
      <c r="F51" s="18" t="s">
        <v>19</v>
      </c>
      <c r="G51" s="20">
        <v>2.353945369E7</v>
      </c>
      <c r="H51" s="20">
        <v>1547543.2</v>
      </c>
      <c r="I51" s="20">
        <v>1.2647227331E8</v>
      </c>
      <c r="J51" s="20">
        <v>1.2907408417E8</v>
      </c>
      <c r="K51" s="20">
        <v>2.8063335437E8</v>
      </c>
    </row>
    <row r="52" ht="15.75" customHeight="1">
      <c r="A52" s="18" t="s">
        <v>62</v>
      </c>
      <c r="B52" s="19" t="s">
        <v>15</v>
      </c>
      <c r="C52" s="18" t="s">
        <v>16</v>
      </c>
      <c r="D52" s="18" t="s">
        <v>63</v>
      </c>
      <c r="E52" s="18" t="s">
        <v>22</v>
      </c>
      <c r="F52" s="18" t="s">
        <v>23</v>
      </c>
      <c r="G52" s="20">
        <v>2300395.31</v>
      </c>
      <c r="H52" s="20">
        <v>151233.8</v>
      </c>
      <c r="I52" s="20">
        <v>1.235951469E7</v>
      </c>
      <c r="J52" s="20">
        <v>1.26137769E7</v>
      </c>
      <c r="K52" s="20">
        <v>2.74249207E7</v>
      </c>
    </row>
    <row r="53" ht="15.75" customHeight="1">
      <c r="A53" s="18" t="s">
        <v>62</v>
      </c>
      <c r="B53" s="19" t="s">
        <v>15</v>
      </c>
      <c r="C53" s="18" t="s">
        <v>16</v>
      </c>
      <c r="D53" s="18" t="s">
        <v>63</v>
      </c>
      <c r="E53" s="18" t="s">
        <v>64</v>
      </c>
      <c r="F53" s="18" t="s">
        <v>65</v>
      </c>
      <c r="G53" s="20">
        <v>0.0</v>
      </c>
      <c r="H53" s="20">
        <v>0.0</v>
      </c>
      <c r="I53" s="20">
        <v>0.0</v>
      </c>
      <c r="J53" s="20">
        <v>-7337550.14</v>
      </c>
      <c r="K53" s="20">
        <v>-7337550.14</v>
      </c>
    </row>
    <row r="54" ht="15.75" customHeight="1">
      <c r="A54" s="18" t="s">
        <v>66</v>
      </c>
      <c r="B54" s="19" t="s">
        <v>15</v>
      </c>
      <c r="C54" s="18" t="s">
        <v>16</v>
      </c>
      <c r="D54" s="18" t="s">
        <v>67</v>
      </c>
      <c r="E54" s="18" t="s">
        <v>18</v>
      </c>
      <c r="F54" s="18" t="s">
        <v>19</v>
      </c>
      <c r="G54" s="20">
        <v>2149362.0</v>
      </c>
      <c r="H54" s="20">
        <v>267775.17</v>
      </c>
      <c r="I54" s="20">
        <v>1.282073759E7</v>
      </c>
      <c r="J54" s="20">
        <v>1.835953481E7</v>
      </c>
      <c r="K54" s="20">
        <v>3.359740957E7</v>
      </c>
    </row>
    <row r="55" ht="15.75" customHeight="1">
      <c r="A55" s="18" t="s">
        <v>66</v>
      </c>
      <c r="B55" s="19" t="s">
        <v>15</v>
      </c>
      <c r="C55" s="18" t="s">
        <v>16</v>
      </c>
      <c r="D55" s="18" t="s">
        <v>67</v>
      </c>
      <c r="E55" s="18" t="s">
        <v>30</v>
      </c>
      <c r="F55" s="18" t="s">
        <v>31</v>
      </c>
      <c r="G55" s="20">
        <v>8066392.0</v>
      </c>
      <c r="H55" s="20">
        <v>1004939.83</v>
      </c>
      <c r="I55" s="20">
        <v>4.811525241E7</v>
      </c>
      <c r="J55" s="20">
        <v>6.890193688E7</v>
      </c>
      <c r="K55" s="20">
        <v>1.2608852112E8</v>
      </c>
    </row>
    <row r="56" ht="15.75" customHeight="1">
      <c r="A56" s="18" t="s">
        <v>68</v>
      </c>
      <c r="B56" s="19" t="s">
        <v>15</v>
      </c>
      <c r="C56" s="18" t="s">
        <v>16</v>
      </c>
      <c r="D56" s="18" t="s">
        <v>69</v>
      </c>
      <c r="E56" s="18" t="s">
        <v>18</v>
      </c>
      <c r="F56" s="18" t="s">
        <v>19</v>
      </c>
      <c r="G56" s="20">
        <v>4.5436554E7</v>
      </c>
      <c r="H56" s="20">
        <v>1.6449875E7</v>
      </c>
      <c r="I56" s="20">
        <v>3.25943629E8</v>
      </c>
      <c r="J56" s="20">
        <v>4.5359687273E8</v>
      </c>
      <c r="K56" s="20">
        <v>8.4142693073E8</v>
      </c>
    </row>
    <row r="57" ht="30.0" customHeight="1">
      <c r="A57" s="18" t="s">
        <v>68</v>
      </c>
      <c r="B57" s="19" t="s">
        <v>15</v>
      </c>
      <c r="C57" s="18" t="s">
        <v>16</v>
      </c>
      <c r="D57" s="18" t="s">
        <v>69</v>
      </c>
      <c r="E57" s="18" t="s">
        <v>43</v>
      </c>
      <c r="F57" s="18" t="s">
        <v>44</v>
      </c>
      <c r="G57" s="20">
        <v>0.0</v>
      </c>
      <c r="H57" s="20">
        <v>0.0</v>
      </c>
      <c r="I57" s="20">
        <v>0.0</v>
      </c>
      <c r="J57" s="20">
        <v>-441560.82</v>
      </c>
      <c r="K57" s="20">
        <v>-441560.82</v>
      </c>
    </row>
    <row r="58" ht="15.75" customHeight="1">
      <c r="A58" s="18" t="s">
        <v>70</v>
      </c>
      <c r="B58" s="19" t="s">
        <v>15</v>
      </c>
      <c r="C58" s="18" t="s">
        <v>16</v>
      </c>
      <c r="D58" s="18" t="s">
        <v>71</v>
      </c>
      <c r="E58" s="18" t="s">
        <v>18</v>
      </c>
      <c r="F58" s="18" t="s">
        <v>19</v>
      </c>
      <c r="G58" s="20">
        <v>4.2798926E7</v>
      </c>
      <c r="H58" s="20">
        <v>819560.0</v>
      </c>
      <c r="I58" s="20">
        <v>6.60495E7</v>
      </c>
      <c r="J58" s="20">
        <v>4.149830388E7</v>
      </c>
      <c r="K58" s="20">
        <v>1.5116628988E8</v>
      </c>
    </row>
    <row r="59" ht="15.75" customHeight="1">
      <c r="A59" s="18" t="s">
        <v>72</v>
      </c>
      <c r="B59" s="19" t="s">
        <v>15</v>
      </c>
      <c r="C59" s="18" t="s">
        <v>16</v>
      </c>
      <c r="D59" s="18" t="s">
        <v>73</v>
      </c>
      <c r="E59" s="18" t="s">
        <v>18</v>
      </c>
      <c r="F59" s="18" t="s">
        <v>19</v>
      </c>
      <c r="G59" s="20">
        <v>8718523.11</v>
      </c>
      <c r="H59" s="20">
        <v>5.509885648E7</v>
      </c>
      <c r="I59" s="20">
        <v>1.3300481949E9</v>
      </c>
      <c r="J59" s="20">
        <v>2.75082982712E9</v>
      </c>
      <c r="K59" s="20">
        <v>4.14469540161E9</v>
      </c>
    </row>
    <row r="60" ht="15.75" customHeight="1">
      <c r="A60" s="18" t="s">
        <v>72</v>
      </c>
      <c r="B60" s="19" t="s">
        <v>15</v>
      </c>
      <c r="C60" s="18" t="s">
        <v>16</v>
      </c>
      <c r="D60" s="18" t="s">
        <v>73</v>
      </c>
      <c r="E60" s="18" t="s">
        <v>22</v>
      </c>
      <c r="F60" s="18" t="s">
        <v>23</v>
      </c>
      <c r="G60" s="20">
        <v>1803456.89</v>
      </c>
      <c r="H60" s="20">
        <v>1.139739052E7</v>
      </c>
      <c r="I60" s="20">
        <v>2.751251051E8</v>
      </c>
      <c r="J60" s="20">
        <v>5.6901873795E8</v>
      </c>
      <c r="K60" s="20">
        <v>8.5734469046E8</v>
      </c>
    </row>
    <row r="61" ht="15.75" customHeight="1">
      <c r="A61" s="18" t="s">
        <v>72</v>
      </c>
      <c r="B61" s="19" t="s">
        <v>15</v>
      </c>
      <c r="C61" s="18" t="s">
        <v>16</v>
      </c>
      <c r="D61" s="18" t="s">
        <v>73</v>
      </c>
      <c r="E61" s="18" t="s">
        <v>74</v>
      </c>
      <c r="F61" s="18" t="s">
        <v>75</v>
      </c>
      <c r="G61" s="20">
        <v>0.0</v>
      </c>
      <c r="H61" s="20">
        <v>0.0</v>
      </c>
      <c r="I61" s="20">
        <v>0.0</v>
      </c>
      <c r="J61" s="20">
        <v>-116035.4</v>
      </c>
      <c r="K61" s="20">
        <v>-116035.4</v>
      </c>
    </row>
    <row r="62" ht="30.0" customHeight="1">
      <c r="A62" s="18" t="s">
        <v>72</v>
      </c>
      <c r="B62" s="19" t="s">
        <v>15</v>
      </c>
      <c r="C62" s="18" t="s">
        <v>16</v>
      </c>
      <c r="D62" s="18" t="s">
        <v>73</v>
      </c>
      <c r="E62" s="18" t="s">
        <v>43</v>
      </c>
      <c r="F62" s="18" t="s">
        <v>44</v>
      </c>
      <c r="G62" s="20">
        <v>0.0</v>
      </c>
      <c r="H62" s="20">
        <v>0.0</v>
      </c>
      <c r="I62" s="20">
        <v>0.0</v>
      </c>
      <c r="J62" s="20">
        <v>-3350484.42</v>
      </c>
      <c r="K62" s="20">
        <v>-3350484.42</v>
      </c>
    </row>
    <row r="63" ht="15.75" customHeight="1">
      <c r="A63" s="18" t="s">
        <v>76</v>
      </c>
      <c r="B63" s="19" t="s">
        <v>15</v>
      </c>
      <c r="C63" s="18" t="s">
        <v>16</v>
      </c>
      <c r="D63" s="18" t="s">
        <v>77</v>
      </c>
      <c r="E63" s="18" t="s">
        <v>18</v>
      </c>
      <c r="F63" s="18" t="s">
        <v>19</v>
      </c>
      <c r="G63" s="20">
        <v>2.171584342E7</v>
      </c>
      <c r="H63" s="20">
        <v>1811263.56</v>
      </c>
      <c r="I63" s="20">
        <v>8.390044527E7</v>
      </c>
      <c r="J63" s="20">
        <v>7.231152898E7</v>
      </c>
      <c r="K63" s="20">
        <v>1.7973908123E8</v>
      </c>
    </row>
    <row r="64" ht="15.75" customHeight="1">
      <c r="A64" s="18" t="s">
        <v>76</v>
      </c>
      <c r="B64" s="19" t="s">
        <v>15</v>
      </c>
      <c r="C64" s="18" t="s">
        <v>16</v>
      </c>
      <c r="D64" s="18" t="s">
        <v>77</v>
      </c>
      <c r="E64" s="18" t="s">
        <v>22</v>
      </c>
      <c r="F64" s="18" t="s">
        <v>23</v>
      </c>
      <c r="G64" s="20">
        <v>0.0</v>
      </c>
      <c r="H64" s="20">
        <v>0.0</v>
      </c>
      <c r="I64" s="20">
        <v>0.0</v>
      </c>
      <c r="J64" s="20">
        <v>-38617.49</v>
      </c>
      <c r="K64" s="20">
        <v>-38617.49</v>
      </c>
    </row>
    <row r="65" ht="15.75" customHeight="1">
      <c r="A65" s="18" t="s">
        <v>76</v>
      </c>
      <c r="B65" s="19" t="s">
        <v>15</v>
      </c>
      <c r="C65" s="18" t="s">
        <v>16</v>
      </c>
      <c r="D65" s="18" t="s">
        <v>77</v>
      </c>
      <c r="E65" s="18" t="s">
        <v>45</v>
      </c>
      <c r="F65" s="18" t="s">
        <v>46</v>
      </c>
      <c r="G65" s="20">
        <v>1.756521858E7</v>
      </c>
      <c r="H65" s="20">
        <v>1465070.44</v>
      </c>
      <c r="I65" s="20">
        <v>6.786426073E7</v>
      </c>
      <c r="J65" s="20">
        <v>5.849037442E7</v>
      </c>
      <c r="K65" s="20">
        <v>1.4538492417E8</v>
      </c>
    </row>
    <row r="66" ht="15.75" customHeight="1">
      <c r="A66" s="18" t="s">
        <v>78</v>
      </c>
      <c r="B66" s="19" t="s">
        <v>15</v>
      </c>
      <c r="C66" s="18" t="s">
        <v>16</v>
      </c>
      <c r="D66" s="18" t="s">
        <v>79</v>
      </c>
      <c r="E66" s="18" t="s">
        <v>18</v>
      </c>
      <c r="F66" s="18" t="s">
        <v>19</v>
      </c>
      <c r="G66" s="20">
        <v>5.724808385E7</v>
      </c>
      <c r="H66" s="20">
        <v>6911890.89</v>
      </c>
      <c r="I66" s="20">
        <v>2.7638541608E8</v>
      </c>
      <c r="J66" s="20">
        <v>2.576621238E8</v>
      </c>
      <c r="K66" s="20">
        <v>5.9820751462E8</v>
      </c>
    </row>
    <row r="67" ht="15.75" customHeight="1">
      <c r="A67" s="18" t="s">
        <v>78</v>
      </c>
      <c r="B67" s="19" t="s">
        <v>15</v>
      </c>
      <c r="C67" s="18" t="s">
        <v>16</v>
      </c>
      <c r="D67" s="18" t="s">
        <v>79</v>
      </c>
      <c r="E67" s="18" t="s">
        <v>22</v>
      </c>
      <c r="F67" s="18" t="s">
        <v>23</v>
      </c>
      <c r="G67" s="20">
        <v>1526922.15</v>
      </c>
      <c r="H67" s="20">
        <v>184354.11</v>
      </c>
      <c r="I67" s="20">
        <v>7371757.92</v>
      </c>
      <c r="J67" s="20">
        <v>6872369.85</v>
      </c>
      <c r="K67" s="20">
        <v>1.595540403E7</v>
      </c>
    </row>
    <row r="68" ht="15.75" customHeight="1">
      <c r="A68" s="18" t="s">
        <v>80</v>
      </c>
      <c r="B68" s="19" t="s">
        <v>15</v>
      </c>
      <c r="C68" s="18" t="s">
        <v>16</v>
      </c>
      <c r="D68" s="18" t="s">
        <v>81</v>
      </c>
      <c r="E68" s="18" t="s">
        <v>18</v>
      </c>
      <c r="F68" s="18" t="s">
        <v>19</v>
      </c>
      <c r="G68" s="20">
        <v>3.699315606E7</v>
      </c>
      <c r="H68" s="20">
        <v>3185271.05</v>
      </c>
      <c r="I68" s="20">
        <v>1.6115779699E8</v>
      </c>
      <c r="J68" s="20">
        <v>1.7334272174E8</v>
      </c>
      <c r="K68" s="20">
        <v>3.7467894584E8</v>
      </c>
    </row>
    <row r="69" ht="15.75" customHeight="1">
      <c r="A69" s="18" t="s">
        <v>80</v>
      </c>
      <c r="B69" s="19" t="s">
        <v>15</v>
      </c>
      <c r="C69" s="18" t="s">
        <v>16</v>
      </c>
      <c r="D69" s="18" t="s">
        <v>81</v>
      </c>
      <c r="E69" s="18" t="s">
        <v>22</v>
      </c>
      <c r="F69" s="18" t="s">
        <v>23</v>
      </c>
      <c r="G69" s="20">
        <v>8588184.78</v>
      </c>
      <c r="H69" s="20">
        <v>739479.93</v>
      </c>
      <c r="I69" s="20">
        <v>3.741375666E7</v>
      </c>
      <c r="J69" s="20">
        <v>4.024256059E7</v>
      </c>
      <c r="K69" s="20">
        <v>8.698398196E7</v>
      </c>
    </row>
    <row r="70" ht="15.75" customHeight="1">
      <c r="A70" s="18" t="s">
        <v>80</v>
      </c>
      <c r="B70" s="19" t="s">
        <v>15</v>
      </c>
      <c r="C70" s="18" t="s">
        <v>16</v>
      </c>
      <c r="D70" s="18" t="s">
        <v>81</v>
      </c>
      <c r="E70" s="18" t="s">
        <v>30</v>
      </c>
      <c r="F70" s="18" t="s">
        <v>31</v>
      </c>
      <c r="G70" s="20">
        <v>4.435516616E7</v>
      </c>
      <c r="H70" s="20">
        <v>3819172.02</v>
      </c>
      <c r="I70" s="20">
        <v>1.9322981935E8</v>
      </c>
      <c r="J70" s="20">
        <v>2.0783966669E8</v>
      </c>
      <c r="K70" s="20">
        <v>4.4924382422E8</v>
      </c>
    </row>
    <row r="71" ht="15.75" customHeight="1">
      <c r="A71" s="18" t="s">
        <v>82</v>
      </c>
      <c r="B71" s="19" t="s">
        <v>15</v>
      </c>
      <c r="C71" s="18" t="s">
        <v>16</v>
      </c>
      <c r="D71" s="18" t="s">
        <v>83</v>
      </c>
      <c r="E71" s="18" t="s">
        <v>18</v>
      </c>
      <c r="F71" s="18" t="s">
        <v>19</v>
      </c>
      <c r="G71" s="20">
        <v>1.324197787E7</v>
      </c>
      <c r="H71" s="20">
        <v>569259.92</v>
      </c>
      <c r="I71" s="20">
        <v>4.552490923E7</v>
      </c>
      <c r="J71" s="20">
        <v>4.556650868E7</v>
      </c>
      <c r="K71" s="20">
        <v>1.049026557E8</v>
      </c>
    </row>
    <row r="72" ht="15.75" customHeight="1">
      <c r="A72" s="18" t="s">
        <v>82</v>
      </c>
      <c r="B72" s="19" t="s">
        <v>15</v>
      </c>
      <c r="C72" s="18" t="s">
        <v>16</v>
      </c>
      <c r="D72" s="18" t="s">
        <v>83</v>
      </c>
      <c r="E72" s="18" t="s">
        <v>22</v>
      </c>
      <c r="F72" s="18" t="s">
        <v>23</v>
      </c>
      <c r="G72" s="20">
        <v>2772791.38</v>
      </c>
      <c r="H72" s="20">
        <v>119199.64</v>
      </c>
      <c r="I72" s="20">
        <v>9532645.12</v>
      </c>
      <c r="J72" s="20">
        <v>9541355.8</v>
      </c>
      <c r="K72" s="20">
        <v>2.196599194E7</v>
      </c>
    </row>
    <row r="73" ht="15.75" customHeight="1">
      <c r="A73" s="18" t="s">
        <v>82</v>
      </c>
      <c r="B73" s="19" t="s">
        <v>15</v>
      </c>
      <c r="C73" s="18" t="s">
        <v>16</v>
      </c>
      <c r="D73" s="18" t="s">
        <v>83</v>
      </c>
      <c r="E73" s="18" t="s">
        <v>30</v>
      </c>
      <c r="F73" s="18" t="s">
        <v>31</v>
      </c>
      <c r="G73" s="20">
        <v>2.056246075E7</v>
      </c>
      <c r="H73" s="20">
        <v>883960.44</v>
      </c>
      <c r="I73" s="20">
        <v>7.069217065E7</v>
      </c>
      <c r="J73" s="20">
        <v>7.075676726E7</v>
      </c>
      <c r="K73" s="20">
        <v>1.628953591E8</v>
      </c>
    </row>
    <row r="74" ht="15.75" customHeight="1">
      <c r="A74" s="18" t="s">
        <v>84</v>
      </c>
      <c r="B74" s="19" t="s">
        <v>15</v>
      </c>
      <c r="C74" s="18" t="s">
        <v>16</v>
      </c>
      <c r="D74" s="18" t="s">
        <v>85</v>
      </c>
      <c r="E74" s="18" t="s">
        <v>18</v>
      </c>
      <c r="F74" s="18" t="s">
        <v>19</v>
      </c>
      <c r="G74" s="20">
        <v>1.980544382E7</v>
      </c>
      <c r="H74" s="20">
        <v>895605.32</v>
      </c>
      <c r="I74" s="20">
        <v>7.151875059E7</v>
      </c>
      <c r="J74" s="20">
        <v>1.0115899125E8</v>
      </c>
      <c r="K74" s="20">
        <v>1.9337879098E8</v>
      </c>
    </row>
    <row r="75" ht="15.75" customHeight="1">
      <c r="A75" s="18" t="s">
        <v>84</v>
      </c>
      <c r="B75" s="19" t="s">
        <v>15</v>
      </c>
      <c r="C75" s="18" t="s">
        <v>16</v>
      </c>
      <c r="D75" s="18" t="s">
        <v>85</v>
      </c>
      <c r="E75" s="18" t="s">
        <v>22</v>
      </c>
      <c r="F75" s="18" t="s">
        <v>23</v>
      </c>
      <c r="G75" s="20">
        <v>3787296.62</v>
      </c>
      <c r="H75" s="20">
        <v>171262.16</v>
      </c>
      <c r="I75" s="20">
        <v>1.367617536E7</v>
      </c>
      <c r="J75" s="20">
        <v>1.934413134E7</v>
      </c>
      <c r="K75" s="20">
        <v>3.697886548E7</v>
      </c>
    </row>
    <row r="76" ht="15.75" customHeight="1">
      <c r="A76" s="18" t="s">
        <v>84</v>
      </c>
      <c r="B76" s="19" t="s">
        <v>15</v>
      </c>
      <c r="C76" s="18" t="s">
        <v>16</v>
      </c>
      <c r="D76" s="18" t="s">
        <v>85</v>
      </c>
      <c r="E76" s="18" t="s">
        <v>45</v>
      </c>
      <c r="F76" s="18" t="s">
        <v>46</v>
      </c>
      <c r="G76" s="20">
        <v>2923110.56</v>
      </c>
      <c r="H76" s="20">
        <v>132183.52</v>
      </c>
      <c r="I76" s="20">
        <v>1.055554305E7</v>
      </c>
      <c r="J76" s="20">
        <v>1.493018374E7</v>
      </c>
      <c r="K76" s="20">
        <v>2.854102087E7</v>
      </c>
    </row>
    <row r="77" ht="15.75" customHeight="1">
      <c r="A77" s="18" t="s">
        <v>86</v>
      </c>
      <c r="B77" s="19" t="s">
        <v>15</v>
      </c>
      <c r="C77" s="18" t="s">
        <v>16</v>
      </c>
      <c r="D77" s="18" t="s">
        <v>87</v>
      </c>
      <c r="E77" s="18" t="s">
        <v>22</v>
      </c>
      <c r="F77" s="18" t="s">
        <v>23</v>
      </c>
      <c r="G77" s="20">
        <v>3.118558691E7</v>
      </c>
      <c r="H77" s="20">
        <v>1374782.26</v>
      </c>
      <c r="I77" s="20">
        <v>9.60450775E7</v>
      </c>
      <c r="J77" s="20">
        <v>6.885079095E7</v>
      </c>
      <c r="K77" s="20">
        <v>1.9745623762E8</v>
      </c>
    </row>
    <row r="78" ht="15.75" customHeight="1">
      <c r="A78" s="18" t="s">
        <v>86</v>
      </c>
      <c r="B78" s="19" t="s">
        <v>15</v>
      </c>
      <c r="C78" s="18" t="s">
        <v>16</v>
      </c>
      <c r="D78" s="18" t="s">
        <v>87</v>
      </c>
      <c r="E78" s="18" t="s">
        <v>88</v>
      </c>
      <c r="F78" s="18" t="s">
        <v>89</v>
      </c>
      <c r="G78" s="20">
        <v>0.0</v>
      </c>
      <c r="H78" s="20">
        <v>0.0</v>
      </c>
      <c r="I78" s="20">
        <v>0.0</v>
      </c>
      <c r="J78" s="20">
        <v>-1613582.79</v>
      </c>
      <c r="K78" s="20">
        <v>-1613582.79</v>
      </c>
    </row>
    <row r="79" ht="15.75" customHeight="1">
      <c r="A79" s="18" t="s">
        <v>86</v>
      </c>
      <c r="B79" s="19" t="s">
        <v>15</v>
      </c>
      <c r="C79" s="18" t="s">
        <v>16</v>
      </c>
      <c r="D79" s="18" t="s">
        <v>87</v>
      </c>
      <c r="E79" s="18" t="s">
        <v>58</v>
      </c>
      <c r="F79" s="18" t="s">
        <v>59</v>
      </c>
      <c r="G79" s="20">
        <v>1.016148909E7</v>
      </c>
      <c r="H79" s="20">
        <v>447958.06</v>
      </c>
      <c r="I79" s="20">
        <v>3.129525862E7</v>
      </c>
      <c r="J79" s="20">
        <v>2.243429194E7</v>
      </c>
      <c r="K79" s="20">
        <v>6.433899771E7</v>
      </c>
    </row>
    <row r="80" ht="15.75" customHeight="1">
      <c r="A80" s="18" t="s">
        <v>86</v>
      </c>
      <c r="B80" s="19" t="s">
        <v>15</v>
      </c>
      <c r="C80" s="18" t="s">
        <v>16</v>
      </c>
      <c r="D80" s="18" t="s">
        <v>87</v>
      </c>
      <c r="E80" s="18" t="s">
        <v>30</v>
      </c>
      <c r="F80" s="18" t="s">
        <v>31</v>
      </c>
      <c r="G80" s="20">
        <v>1.18032044E8</v>
      </c>
      <c r="H80" s="20">
        <v>5203312.68</v>
      </c>
      <c r="I80" s="20">
        <v>3.6351397988E8</v>
      </c>
      <c r="J80" s="20">
        <v>2.6058831628E8</v>
      </c>
      <c r="K80" s="20">
        <v>7.4733765284E8</v>
      </c>
    </row>
    <row r="81" ht="15.75" customHeight="1">
      <c r="A81" s="18" t="s">
        <v>90</v>
      </c>
      <c r="B81" s="19" t="s">
        <v>15</v>
      </c>
      <c r="C81" s="18" t="s">
        <v>16</v>
      </c>
      <c r="D81" s="18" t="s">
        <v>91</v>
      </c>
      <c r="E81" s="18" t="s">
        <v>18</v>
      </c>
      <c r="F81" s="18" t="s">
        <v>19</v>
      </c>
      <c r="G81" s="20">
        <v>6.5663262E7</v>
      </c>
      <c r="H81" s="20">
        <v>4013516.0</v>
      </c>
      <c r="I81" s="20">
        <v>1.3341999E8</v>
      </c>
      <c r="J81" s="20">
        <v>1.0953698139E8</v>
      </c>
      <c r="K81" s="20">
        <v>3.1263374939E8</v>
      </c>
    </row>
    <row r="82" ht="15.75" customHeight="1">
      <c r="A82" s="18" t="s">
        <v>92</v>
      </c>
      <c r="B82" s="19" t="s">
        <v>15</v>
      </c>
      <c r="C82" s="18" t="s">
        <v>16</v>
      </c>
      <c r="D82" s="18" t="s">
        <v>93</v>
      </c>
      <c r="E82" s="18" t="s">
        <v>18</v>
      </c>
      <c r="F82" s="18" t="s">
        <v>19</v>
      </c>
      <c r="G82" s="20">
        <v>1.482341041E8</v>
      </c>
      <c r="H82" s="20">
        <v>3.089823281E7</v>
      </c>
      <c r="I82" s="20">
        <v>2.7257260499E8</v>
      </c>
      <c r="J82" s="20">
        <v>4.2104085704E8</v>
      </c>
      <c r="K82" s="20">
        <v>8.7274579894E8</v>
      </c>
    </row>
    <row r="83" ht="15.75" customHeight="1">
      <c r="A83" s="18" t="s">
        <v>92</v>
      </c>
      <c r="B83" s="19" t="s">
        <v>15</v>
      </c>
      <c r="C83" s="18" t="s">
        <v>16</v>
      </c>
      <c r="D83" s="18" t="s">
        <v>93</v>
      </c>
      <c r="E83" s="18" t="s">
        <v>22</v>
      </c>
      <c r="F83" s="18" t="s">
        <v>23</v>
      </c>
      <c r="G83" s="20">
        <v>984230.9</v>
      </c>
      <c r="H83" s="20">
        <v>205155.19</v>
      </c>
      <c r="I83" s="20">
        <v>1809802.01</v>
      </c>
      <c r="J83" s="20">
        <v>2795587.59</v>
      </c>
      <c r="K83" s="20">
        <v>5794775.69</v>
      </c>
    </row>
    <row r="84" ht="30.0" customHeight="1">
      <c r="A84" s="18" t="s">
        <v>94</v>
      </c>
      <c r="B84" s="19" t="s">
        <v>15</v>
      </c>
      <c r="C84" s="18" t="s">
        <v>16</v>
      </c>
      <c r="D84" s="18" t="s">
        <v>95</v>
      </c>
      <c r="E84" s="18" t="s">
        <v>18</v>
      </c>
      <c r="F84" s="18" t="s">
        <v>19</v>
      </c>
      <c r="G84" s="20">
        <v>1.315387947E7</v>
      </c>
      <c r="H84" s="20">
        <v>940097.41</v>
      </c>
      <c r="I84" s="20">
        <v>7.626688714E7</v>
      </c>
      <c r="J84" s="20">
        <v>7.388015125E7</v>
      </c>
      <c r="K84" s="20">
        <v>1.6424101527E8</v>
      </c>
    </row>
    <row r="85" ht="30.0" customHeight="1">
      <c r="A85" s="18" t="s">
        <v>94</v>
      </c>
      <c r="B85" s="19" t="s">
        <v>15</v>
      </c>
      <c r="C85" s="18" t="s">
        <v>16</v>
      </c>
      <c r="D85" s="18" t="s">
        <v>95</v>
      </c>
      <c r="E85" s="18" t="s">
        <v>22</v>
      </c>
      <c r="F85" s="18" t="s">
        <v>23</v>
      </c>
      <c r="G85" s="20">
        <v>9254636.53</v>
      </c>
      <c r="H85" s="20">
        <v>661421.59</v>
      </c>
      <c r="I85" s="20">
        <v>5.365887086E7</v>
      </c>
      <c r="J85" s="20">
        <v>5.197964208E7</v>
      </c>
      <c r="K85" s="20">
        <v>1.1555457106E8</v>
      </c>
    </row>
    <row r="86" ht="30.0" customHeight="1">
      <c r="A86" s="18" t="s">
        <v>96</v>
      </c>
      <c r="B86" s="19" t="s">
        <v>15</v>
      </c>
      <c r="C86" s="18" t="s">
        <v>16</v>
      </c>
      <c r="D86" s="18" t="s">
        <v>97</v>
      </c>
      <c r="E86" s="18" t="s">
        <v>18</v>
      </c>
      <c r="F86" s="18" t="s">
        <v>19</v>
      </c>
      <c r="G86" s="20">
        <v>2.5466305E7</v>
      </c>
      <c r="H86" s="20">
        <v>3354848.0</v>
      </c>
      <c r="I86" s="20">
        <v>2.03347235E8</v>
      </c>
      <c r="J86" s="20">
        <v>3.2807981693E8</v>
      </c>
      <c r="K86" s="20">
        <v>5.6024820493E8</v>
      </c>
    </row>
    <row r="87" ht="30.0" customHeight="1">
      <c r="A87" s="18" t="s">
        <v>96</v>
      </c>
      <c r="B87" s="19" t="s">
        <v>15</v>
      </c>
      <c r="C87" s="18" t="s">
        <v>16</v>
      </c>
      <c r="D87" s="18" t="s">
        <v>97</v>
      </c>
      <c r="E87" s="18" t="s">
        <v>88</v>
      </c>
      <c r="F87" s="18" t="s">
        <v>89</v>
      </c>
      <c r="G87" s="20">
        <v>0.0</v>
      </c>
      <c r="H87" s="20">
        <v>0.0</v>
      </c>
      <c r="I87" s="20">
        <v>0.0</v>
      </c>
      <c r="J87" s="20">
        <v>-695556.25</v>
      </c>
      <c r="K87" s="20">
        <v>-695556.25</v>
      </c>
    </row>
    <row r="88" ht="15.75" customHeight="1">
      <c r="A88" s="18" t="s">
        <v>98</v>
      </c>
      <c r="B88" s="19" t="s">
        <v>15</v>
      </c>
      <c r="C88" s="18" t="s">
        <v>16</v>
      </c>
      <c r="D88" s="18" t="s">
        <v>99</v>
      </c>
      <c r="E88" s="18" t="s">
        <v>18</v>
      </c>
      <c r="F88" s="18" t="s">
        <v>19</v>
      </c>
      <c r="G88" s="20">
        <v>9068345.48</v>
      </c>
      <c r="H88" s="20">
        <v>1139152.15</v>
      </c>
      <c r="I88" s="20">
        <v>6.153094923E7</v>
      </c>
      <c r="J88" s="20">
        <v>8.485954897E7</v>
      </c>
      <c r="K88" s="20">
        <v>1.5659799583E8</v>
      </c>
    </row>
    <row r="89" ht="15.75" customHeight="1">
      <c r="A89" s="18" t="s">
        <v>98</v>
      </c>
      <c r="B89" s="19" t="s">
        <v>15</v>
      </c>
      <c r="C89" s="18" t="s">
        <v>16</v>
      </c>
      <c r="D89" s="18" t="s">
        <v>99</v>
      </c>
      <c r="E89" s="18" t="s">
        <v>22</v>
      </c>
      <c r="F89" s="18" t="s">
        <v>23</v>
      </c>
      <c r="G89" s="20">
        <v>6518.52</v>
      </c>
      <c r="H89" s="20">
        <v>818.85</v>
      </c>
      <c r="I89" s="20">
        <v>44229.77</v>
      </c>
      <c r="J89" s="20">
        <v>60998.86</v>
      </c>
      <c r="K89" s="20">
        <v>112566.0</v>
      </c>
    </row>
    <row r="90" ht="15.75" customHeight="1">
      <c r="A90" s="18" t="s">
        <v>100</v>
      </c>
      <c r="B90" s="19" t="s">
        <v>15</v>
      </c>
      <c r="C90" s="18" t="s">
        <v>16</v>
      </c>
      <c r="D90" s="18" t="s">
        <v>101</v>
      </c>
      <c r="E90" s="18" t="s">
        <v>18</v>
      </c>
      <c r="F90" s="18" t="s">
        <v>19</v>
      </c>
      <c r="G90" s="20">
        <v>8595637.0</v>
      </c>
      <c r="H90" s="20">
        <v>921493.0</v>
      </c>
      <c r="I90" s="20">
        <v>7.5829087E7</v>
      </c>
      <c r="J90" s="20">
        <v>9.887712196E7</v>
      </c>
      <c r="K90" s="20">
        <v>1.8422333896E8</v>
      </c>
    </row>
    <row r="91" ht="15.75" customHeight="1">
      <c r="A91" s="18" t="s">
        <v>100</v>
      </c>
      <c r="B91" s="19" t="s">
        <v>15</v>
      </c>
      <c r="C91" s="18" t="s">
        <v>16</v>
      </c>
      <c r="D91" s="18" t="s">
        <v>101</v>
      </c>
      <c r="E91" s="18" t="s">
        <v>22</v>
      </c>
      <c r="F91" s="18" t="s">
        <v>23</v>
      </c>
      <c r="G91" s="20">
        <v>0.0</v>
      </c>
      <c r="H91" s="20">
        <v>0.0</v>
      </c>
      <c r="I91" s="20">
        <v>0.0</v>
      </c>
      <c r="J91" s="20">
        <v>-163260.0</v>
      </c>
      <c r="K91" s="20">
        <v>-163260.0</v>
      </c>
    </row>
    <row r="92" ht="15.75" customHeight="1">
      <c r="A92" s="18" t="s">
        <v>102</v>
      </c>
      <c r="B92" s="19" t="s">
        <v>15</v>
      </c>
      <c r="C92" s="18" t="s">
        <v>16</v>
      </c>
      <c r="D92" s="18" t="s">
        <v>103</v>
      </c>
      <c r="E92" s="18" t="s">
        <v>18</v>
      </c>
      <c r="F92" s="18" t="s">
        <v>19</v>
      </c>
      <c r="G92" s="20">
        <v>9.845748597E7</v>
      </c>
      <c r="H92" s="20">
        <v>1.268604533E7</v>
      </c>
      <c r="I92" s="20">
        <v>3.8536037466E8</v>
      </c>
      <c r="J92" s="20">
        <v>4.7643401693E8</v>
      </c>
      <c r="K92" s="20">
        <v>9.7293792289E8</v>
      </c>
    </row>
    <row r="93" ht="15.75" customHeight="1">
      <c r="A93" s="18" t="s">
        <v>102</v>
      </c>
      <c r="B93" s="19" t="s">
        <v>15</v>
      </c>
      <c r="C93" s="18" t="s">
        <v>16</v>
      </c>
      <c r="D93" s="18" t="s">
        <v>103</v>
      </c>
      <c r="E93" s="18" t="s">
        <v>22</v>
      </c>
      <c r="F93" s="18" t="s">
        <v>23</v>
      </c>
      <c r="G93" s="20">
        <v>8297770.03</v>
      </c>
      <c r="H93" s="20">
        <v>1069150.67</v>
      </c>
      <c r="I93" s="20">
        <v>3.247728434E7</v>
      </c>
      <c r="J93" s="20">
        <v>4.015276104E7</v>
      </c>
      <c r="K93" s="20">
        <v>8.199696608E7</v>
      </c>
    </row>
    <row r="94" ht="15.75" customHeight="1">
      <c r="A94" s="18" t="s">
        <v>102</v>
      </c>
      <c r="B94" s="19" t="s">
        <v>15</v>
      </c>
      <c r="C94" s="18" t="s">
        <v>16</v>
      </c>
      <c r="D94" s="18" t="s">
        <v>103</v>
      </c>
      <c r="E94" s="18" t="s">
        <v>26</v>
      </c>
      <c r="F94" s="18" t="s">
        <v>27</v>
      </c>
      <c r="G94" s="20">
        <v>0.0</v>
      </c>
      <c r="H94" s="20">
        <v>0.0</v>
      </c>
      <c r="I94" s="20">
        <v>0.0</v>
      </c>
      <c r="J94" s="20">
        <v>-589528.5</v>
      </c>
      <c r="K94" s="20">
        <v>-589528.5</v>
      </c>
    </row>
    <row r="95" ht="30.0" customHeight="1">
      <c r="A95" s="18" t="s">
        <v>104</v>
      </c>
      <c r="B95" s="19" t="s">
        <v>15</v>
      </c>
      <c r="C95" s="18" t="s">
        <v>16</v>
      </c>
      <c r="D95" s="18" t="s">
        <v>105</v>
      </c>
      <c r="E95" s="18" t="s">
        <v>18</v>
      </c>
      <c r="F95" s="18" t="s">
        <v>19</v>
      </c>
      <c r="G95" s="20">
        <v>2.458164491E7</v>
      </c>
      <c r="H95" s="20">
        <v>1.437457476E7</v>
      </c>
      <c r="I95" s="20">
        <v>2.1269690637E8</v>
      </c>
      <c r="J95" s="20">
        <v>3.028187388E8</v>
      </c>
      <c r="K95" s="20">
        <v>5.5447186484E8</v>
      </c>
    </row>
    <row r="96" ht="30.0" customHeight="1">
      <c r="A96" s="18" t="s">
        <v>104</v>
      </c>
      <c r="B96" s="19" t="s">
        <v>15</v>
      </c>
      <c r="C96" s="18" t="s">
        <v>16</v>
      </c>
      <c r="D96" s="18" t="s">
        <v>105</v>
      </c>
      <c r="E96" s="18" t="s">
        <v>45</v>
      </c>
      <c r="F96" s="18" t="s">
        <v>46</v>
      </c>
      <c r="G96" s="20">
        <v>5383232.09</v>
      </c>
      <c r="H96" s="20">
        <v>3147945.24</v>
      </c>
      <c r="I96" s="20">
        <v>4.657934063E7</v>
      </c>
      <c r="J96" s="20">
        <v>6.63154788E7</v>
      </c>
      <c r="K96" s="20">
        <v>1.2142599676E8</v>
      </c>
    </row>
    <row r="97" ht="15.75" customHeight="1">
      <c r="A97" s="18" t="s">
        <v>106</v>
      </c>
      <c r="B97" s="19" t="s">
        <v>15</v>
      </c>
      <c r="C97" s="18" t="s">
        <v>16</v>
      </c>
      <c r="D97" s="18" t="s">
        <v>107</v>
      </c>
      <c r="E97" s="18" t="s">
        <v>18</v>
      </c>
      <c r="F97" s="18" t="s">
        <v>19</v>
      </c>
      <c r="G97" s="20">
        <v>4368756.0</v>
      </c>
      <c r="H97" s="20">
        <v>388107.0</v>
      </c>
      <c r="I97" s="20">
        <v>3.0915427E7</v>
      </c>
      <c r="J97" s="20">
        <v>5.29796385E7</v>
      </c>
      <c r="K97" s="20">
        <v>8.86519285E7</v>
      </c>
    </row>
    <row r="98" ht="15.75" customHeight="1">
      <c r="A98" s="18" t="s">
        <v>108</v>
      </c>
      <c r="B98" s="19" t="s">
        <v>15</v>
      </c>
      <c r="C98" s="18" t="s">
        <v>16</v>
      </c>
      <c r="D98" s="18" t="s">
        <v>109</v>
      </c>
      <c r="E98" s="18" t="s">
        <v>18</v>
      </c>
      <c r="F98" s="18" t="s">
        <v>19</v>
      </c>
      <c r="G98" s="20">
        <v>1.8278808028E8</v>
      </c>
      <c r="H98" s="20">
        <v>8680032.2</v>
      </c>
      <c r="I98" s="20">
        <v>4.5922036006E8</v>
      </c>
      <c r="J98" s="20">
        <v>4.4827561044E8</v>
      </c>
      <c r="K98" s="20">
        <v>1.09896408298E9</v>
      </c>
    </row>
    <row r="99" ht="15.75" customHeight="1">
      <c r="A99" s="18" t="s">
        <v>108</v>
      </c>
      <c r="B99" s="19" t="s">
        <v>15</v>
      </c>
      <c r="C99" s="18" t="s">
        <v>16</v>
      </c>
      <c r="D99" s="18" t="s">
        <v>109</v>
      </c>
      <c r="E99" s="18" t="s">
        <v>22</v>
      </c>
      <c r="F99" s="18" t="s">
        <v>23</v>
      </c>
      <c r="G99" s="20">
        <v>5.717316358E7</v>
      </c>
      <c r="H99" s="20">
        <v>2714974.08</v>
      </c>
      <c r="I99" s="20">
        <v>1.4363672249E8</v>
      </c>
      <c r="J99" s="20">
        <v>1.4021338132E8</v>
      </c>
      <c r="K99" s="20">
        <v>3.4373824147E8</v>
      </c>
    </row>
    <row r="100" ht="15.75" customHeight="1">
      <c r="A100" s="18" t="s">
        <v>108</v>
      </c>
      <c r="B100" s="19" t="s">
        <v>15</v>
      </c>
      <c r="C100" s="18" t="s">
        <v>16</v>
      </c>
      <c r="D100" s="18" t="s">
        <v>109</v>
      </c>
      <c r="E100" s="18" t="s">
        <v>88</v>
      </c>
      <c r="F100" s="18" t="s">
        <v>89</v>
      </c>
      <c r="G100" s="20">
        <v>0.0</v>
      </c>
      <c r="H100" s="20">
        <v>0.0</v>
      </c>
      <c r="I100" s="20">
        <v>0.0</v>
      </c>
      <c r="J100" s="20">
        <v>-33257.52</v>
      </c>
      <c r="K100" s="20">
        <v>-33257.52</v>
      </c>
    </row>
    <row r="101" ht="15.75" customHeight="1">
      <c r="A101" s="18" t="s">
        <v>108</v>
      </c>
      <c r="B101" s="19" t="s">
        <v>15</v>
      </c>
      <c r="C101" s="18" t="s">
        <v>16</v>
      </c>
      <c r="D101" s="18" t="s">
        <v>109</v>
      </c>
      <c r="E101" s="18" t="s">
        <v>58</v>
      </c>
      <c r="F101" s="18" t="s">
        <v>59</v>
      </c>
      <c r="G101" s="20">
        <v>1.321061824E7</v>
      </c>
      <c r="H101" s="20">
        <v>627330.8</v>
      </c>
      <c r="I101" s="20">
        <v>3.318917109E7</v>
      </c>
      <c r="J101" s="20">
        <v>3.239816268E7</v>
      </c>
      <c r="K101" s="20">
        <v>7.942528281E7</v>
      </c>
    </row>
    <row r="102" ht="15.75" customHeight="1">
      <c r="A102" s="18" t="s">
        <v>108</v>
      </c>
      <c r="B102" s="19" t="s">
        <v>15</v>
      </c>
      <c r="C102" s="18" t="s">
        <v>16</v>
      </c>
      <c r="D102" s="18" t="s">
        <v>109</v>
      </c>
      <c r="E102" s="18" t="s">
        <v>30</v>
      </c>
      <c r="F102" s="18" t="s">
        <v>31</v>
      </c>
      <c r="G102" s="20">
        <v>1.975718479E8</v>
      </c>
      <c r="H102" s="20">
        <v>9382066.92</v>
      </c>
      <c r="I102" s="20">
        <v>4.9636177036E8</v>
      </c>
      <c r="J102" s="20">
        <v>4.8453181734E8</v>
      </c>
      <c r="K102" s="20">
        <v>1.18784750252E9</v>
      </c>
    </row>
    <row r="103" ht="15.75" customHeight="1">
      <c r="A103" s="18" t="s">
        <v>110</v>
      </c>
      <c r="B103" s="19" t="s">
        <v>15</v>
      </c>
      <c r="C103" s="18" t="s">
        <v>16</v>
      </c>
      <c r="D103" s="18" t="s">
        <v>111</v>
      </c>
      <c r="E103" s="18" t="s">
        <v>18</v>
      </c>
      <c r="F103" s="18" t="s">
        <v>19</v>
      </c>
      <c r="G103" s="20">
        <v>1.221977592E8</v>
      </c>
      <c r="H103" s="20">
        <v>1.042683643E7</v>
      </c>
      <c r="I103" s="20">
        <v>4.287396962E8</v>
      </c>
      <c r="J103" s="20">
        <v>8.4470453472E8</v>
      </c>
      <c r="K103" s="20">
        <v>1.40606882655E9</v>
      </c>
    </row>
    <row r="104" ht="15.75" customHeight="1">
      <c r="A104" s="18" t="s">
        <v>110</v>
      </c>
      <c r="B104" s="19" t="s">
        <v>15</v>
      </c>
      <c r="C104" s="18" t="s">
        <v>16</v>
      </c>
      <c r="D104" s="18" t="s">
        <v>111</v>
      </c>
      <c r="E104" s="18" t="s">
        <v>22</v>
      </c>
      <c r="F104" s="18" t="s">
        <v>23</v>
      </c>
      <c r="G104" s="20">
        <v>1.37143579E7</v>
      </c>
      <c r="H104" s="20">
        <v>1170212.67</v>
      </c>
      <c r="I104" s="20">
        <v>4.811781881E7</v>
      </c>
      <c r="J104" s="20">
        <v>9.480190454E7</v>
      </c>
      <c r="K104" s="20">
        <v>1.5780429392E8</v>
      </c>
    </row>
    <row r="105" ht="15.75" customHeight="1">
      <c r="A105" s="18" t="s">
        <v>110</v>
      </c>
      <c r="B105" s="19" t="s">
        <v>15</v>
      </c>
      <c r="C105" s="18" t="s">
        <v>16</v>
      </c>
      <c r="D105" s="18" t="s">
        <v>111</v>
      </c>
      <c r="E105" s="18" t="s">
        <v>58</v>
      </c>
      <c r="F105" s="18" t="s">
        <v>59</v>
      </c>
      <c r="G105" s="20">
        <v>6446702.33</v>
      </c>
      <c r="H105" s="20">
        <v>550081.37</v>
      </c>
      <c r="I105" s="20">
        <v>2.261872243E7</v>
      </c>
      <c r="J105" s="20">
        <v>4.456349057E7</v>
      </c>
      <c r="K105" s="20">
        <v>7.41789967E7</v>
      </c>
    </row>
    <row r="106" ht="30.0" customHeight="1">
      <c r="A106" s="18" t="s">
        <v>110</v>
      </c>
      <c r="B106" s="19" t="s">
        <v>15</v>
      </c>
      <c r="C106" s="18" t="s">
        <v>16</v>
      </c>
      <c r="D106" s="18" t="s">
        <v>111</v>
      </c>
      <c r="E106" s="18" t="s">
        <v>43</v>
      </c>
      <c r="F106" s="18" t="s">
        <v>44</v>
      </c>
      <c r="G106" s="20">
        <v>0.0</v>
      </c>
      <c r="H106" s="20">
        <v>0.0</v>
      </c>
      <c r="I106" s="20">
        <v>0.0</v>
      </c>
      <c r="J106" s="20">
        <v>-351525.3</v>
      </c>
      <c r="K106" s="20">
        <v>-351525.3</v>
      </c>
    </row>
    <row r="107" ht="15.75" customHeight="1">
      <c r="A107" s="18" t="s">
        <v>110</v>
      </c>
      <c r="B107" s="19" t="s">
        <v>15</v>
      </c>
      <c r="C107" s="18" t="s">
        <v>16</v>
      </c>
      <c r="D107" s="18" t="s">
        <v>111</v>
      </c>
      <c r="E107" s="18" t="s">
        <v>26</v>
      </c>
      <c r="F107" s="18" t="s">
        <v>27</v>
      </c>
      <c r="G107" s="20">
        <v>1757023.57</v>
      </c>
      <c r="H107" s="20">
        <v>149922.53</v>
      </c>
      <c r="I107" s="20">
        <v>6164644.56</v>
      </c>
      <c r="J107" s="20">
        <v>1.214560551E7</v>
      </c>
      <c r="K107" s="20">
        <v>2.021719617E7</v>
      </c>
    </row>
    <row r="108" ht="15.75" customHeight="1">
      <c r="A108" s="18" t="s">
        <v>112</v>
      </c>
      <c r="B108" s="19" t="s">
        <v>15</v>
      </c>
      <c r="C108" s="18" t="s">
        <v>16</v>
      </c>
      <c r="D108" s="18" t="s">
        <v>113</v>
      </c>
      <c r="E108" s="18" t="s">
        <v>18</v>
      </c>
      <c r="F108" s="18" t="s">
        <v>19</v>
      </c>
      <c r="G108" s="20">
        <v>3.097048989E7</v>
      </c>
      <c r="H108" s="20">
        <v>8337574.99</v>
      </c>
      <c r="I108" s="20">
        <v>1.3307804196E8</v>
      </c>
      <c r="J108" s="20">
        <v>1.5425692531E8</v>
      </c>
      <c r="K108" s="20">
        <v>3.2664303215E8</v>
      </c>
    </row>
    <row r="109" ht="15.75" customHeight="1">
      <c r="A109" s="18" t="s">
        <v>112</v>
      </c>
      <c r="B109" s="19" t="s">
        <v>15</v>
      </c>
      <c r="C109" s="18" t="s">
        <v>16</v>
      </c>
      <c r="D109" s="18" t="s">
        <v>113</v>
      </c>
      <c r="E109" s="18" t="s">
        <v>22</v>
      </c>
      <c r="F109" s="18" t="s">
        <v>23</v>
      </c>
      <c r="G109" s="20">
        <v>64704.11</v>
      </c>
      <c r="H109" s="20">
        <v>17419.01</v>
      </c>
      <c r="I109" s="20">
        <v>278029.04</v>
      </c>
      <c r="J109" s="20">
        <v>322276.34</v>
      </c>
      <c r="K109" s="20">
        <v>682428.5</v>
      </c>
    </row>
    <row r="110" ht="15.75" customHeight="1">
      <c r="A110" s="18" t="s">
        <v>114</v>
      </c>
      <c r="B110" s="19" t="s">
        <v>15</v>
      </c>
      <c r="C110" s="18" t="s">
        <v>16</v>
      </c>
      <c r="D110" s="18" t="s">
        <v>115</v>
      </c>
      <c r="E110" s="18" t="s">
        <v>18</v>
      </c>
      <c r="F110" s="18" t="s">
        <v>19</v>
      </c>
      <c r="G110" s="20">
        <v>3.488951046E7</v>
      </c>
      <c r="H110" s="20">
        <v>5010395.83</v>
      </c>
      <c r="I110" s="20">
        <v>1.7461865374E8</v>
      </c>
      <c r="J110" s="20">
        <v>2.0050123659E8</v>
      </c>
      <c r="K110" s="20">
        <v>4.1501979662E8</v>
      </c>
    </row>
    <row r="111" ht="15.75" customHeight="1">
      <c r="A111" s="18" t="s">
        <v>114</v>
      </c>
      <c r="B111" s="19" t="s">
        <v>15</v>
      </c>
      <c r="C111" s="18" t="s">
        <v>16</v>
      </c>
      <c r="D111" s="18" t="s">
        <v>115</v>
      </c>
      <c r="E111" s="18" t="s">
        <v>45</v>
      </c>
      <c r="F111" s="18" t="s">
        <v>46</v>
      </c>
      <c r="G111" s="20">
        <v>9980140.54</v>
      </c>
      <c r="H111" s="20">
        <v>1433223.17</v>
      </c>
      <c r="I111" s="20">
        <v>4.994964626E7</v>
      </c>
      <c r="J111" s="20">
        <v>5.735335618E7</v>
      </c>
      <c r="K111" s="20">
        <v>1.1871636615E8</v>
      </c>
    </row>
    <row r="112" ht="30.0" customHeight="1">
      <c r="A112" s="18" t="s">
        <v>116</v>
      </c>
      <c r="B112" s="19" t="s">
        <v>15</v>
      </c>
      <c r="C112" s="18" t="s">
        <v>16</v>
      </c>
      <c r="D112" s="18" t="s">
        <v>117</v>
      </c>
      <c r="E112" s="18" t="s">
        <v>18</v>
      </c>
      <c r="F112" s="18" t="s">
        <v>19</v>
      </c>
      <c r="G112" s="20">
        <v>5100393.4</v>
      </c>
      <c r="H112" s="20">
        <v>873953.89</v>
      </c>
      <c r="I112" s="20">
        <v>4.763595318E7</v>
      </c>
      <c r="J112" s="20">
        <v>7.100890503E7</v>
      </c>
      <c r="K112" s="20">
        <v>1.246192055E8</v>
      </c>
    </row>
    <row r="113" ht="30.0" customHeight="1">
      <c r="A113" s="18" t="s">
        <v>116</v>
      </c>
      <c r="B113" s="19" t="s">
        <v>15</v>
      </c>
      <c r="C113" s="18" t="s">
        <v>16</v>
      </c>
      <c r="D113" s="18" t="s">
        <v>117</v>
      </c>
      <c r="E113" s="18" t="s">
        <v>22</v>
      </c>
      <c r="F113" s="18" t="s">
        <v>23</v>
      </c>
      <c r="G113" s="20">
        <v>22248.8</v>
      </c>
      <c r="H113" s="20">
        <v>3812.34</v>
      </c>
      <c r="I113" s="20">
        <v>207796.31</v>
      </c>
      <c r="J113" s="20">
        <v>309753.2</v>
      </c>
      <c r="K113" s="20">
        <v>543610.65</v>
      </c>
    </row>
    <row r="114" ht="30.0" customHeight="1">
      <c r="A114" s="18" t="s">
        <v>116</v>
      </c>
      <c r="B114" s="19" t="s">
        <v>15</v>
      </c>
      <c r="C114" s="18" t="s">
        <v>16</v>
      </c>
      <c r="D114" s="18" t="s">
        <v>117</v>
      </c>
      <c r="E114" s="18" t="s">
        <v>45</v>
      </c>
      <c r="F114" s="18" t="s">
        <v>46</v>
      </c>
      <c r="G114" s="20">
        <v>1319663.8</v>
      </c>
      <c r="H114" s="20">
        <v>226124.77</v>
      </c>
      <c r="I114" s="20">
        <v>1.232521451E7</v>
      </c>
      <c r="J114" s="20">
        <v>1.837267711E7</v>
      </c>
      <c r="K114" s="20">
        <v>3.224368019E7</v>
      </c>
    </row>
    <row r="115" ht="15.75" customHeight="1">
      <c r="A115" s="18" t="s">
        <v>118</v>
      </c>
      <c r="B115" s="19" t="s">
        <v>15</v>
      </c>
      <c r="C115" s="18" t="s">
        <v>16</v>
      </c>
      <c r="D115" s="18" t="s">
        <v>119</v>
      </c>
      <c r="E115" s="18" t="s">
        <v>18</v>
      </c>
      <c r="F115" s="18" t="s">
        <v>19</v>
      </c>
      <c r="G115" s="20">
        <v>4.813272374E7</v>
      </c>
      <c r="H115" s="20">
        <v>9629698.78</v>
      </c>
      <c r="I115" s="20">
        <v>2.6895438244E8</v>
      </c>
      <c r="J115" s="20">
        <v>2.4328004936E8</v>
      </c>
      <c r="K115" s="20">
        <v>5.6999685432E8</v>
      </c>
    </row>
    <row r="116" ht="15.75" customHeight="1">
      <c r="A116" s="18" t="s">
        <v>118</v>
      </c>
      <c r="B116" s="19" t="s">
        <v>15</v>
      </c>
      <c r="C116" s="18" t="s">
        <v>16</v>
      </c>
      <c r="D116" s="18" t="s">
        <v>119</v>
      </c>
      <c r="E116" s="18" t="s">
        <v>22</v>
      </c>
      <c r="F116" s="18" t="s">
        <v>23</v>
      </c>
      <c r="G116" s="20">
        <v>3510.95</v>
      </c>
      <c r="H116" s="20">
        <v>702.42</v>
      </c>
      <c r="I116" s="20">
        <v>19618.35</v>
      </c>
      <c r="J116" s="20">
        <v>17745.58</v>
      </c>
      <c r="K116" s="20">
        <v>41577.3</v>
      </c>
    </row>
    <row r="117" ht="15.75" customHeight="1">
      <c r="A117" s="18" t="s">
        <v>118</v>
      </c>
      <c r="B117" s="19" t="s">
        <v>15</v>
      </c>
      <c r="C117" s="18" t="s">
        <v>16</v>
      </c>
      <c r="D117" s="18" t="s">
        <v>119</v>
      </c>
      <c r="E117" s="18" t="s">
        <v>45</v>
      </c>
      <c r="F117" s="18" t="s">
        <v>46</v>
      </c>
      <c r="G117" s="20">
        <v>6008720.31</v>
      </c>
      <c r="H117" s="20">
        <v>1202137.8</v>
      </c>
      <c r="I117" s="20">
        <v>3.357532121E7</v>
      </c>
      <c r="J117" s="20">
        <v>3.037022757E7</v>
      </c>
      <c r="K117" s="20">
        <v>7.115640689E7</v>
      </c>
    </row>
    <row r="118" ht="30.0" customHeight="1">
      <c r="A118" s="18" t="s">
        <v>120</v>
      </c>
      <c r="B118" s="19" t="s">
        <v>15</v>
      </c>
      <c r="C118" s="18" t="s">
        <v>16</v>
      </c>
      <c r="D118" s="18" t="s">
        <v>121</v>
      </c>
      <c r="E118" s="18" t="s">
        <v>18</v>
      </c>
      <c r="F118" s="18" t="s">
        <v>19</v>
      </c>
      <c r="G118" s="20">
        <v>6.3332455E7</v>
      </c>
      <c r="H118" s="20">
        <v>3907505.0</v>
      </c>
      <c r="I118" s="20">
        <v>2.74787226E8</v>
      </c>
      <c r="J118" s="20">
        <v>4.461484589E8</v>
      </c>
      <c r="K118" s="20">
        <v>7.881756449E8</v>
      </c>
    </row>
    <row r="119" ht="30.0" customHeight="1">
      <c r="A119" s="18" t="s">
        <v>120</v>
      </c>
      <c r="B119" s="19" t="s">
        <v>15</v>
      </c>
      <c r="C119" s="18" t="s">
        <v>16</v>
      </c>
      <c r="D119" s="18" t="s">
        <v>121</v>
      </c>
      <c r="E119" s="18" t="s">
        <v>43</v>
      </c>
      <c r="F119" s="18" t="s">
        <v>44</v>
      </c>
      <c r="G119" s="20">
        <v>0.0</v>
      </c>
      <c r="H119" s="20">
        <v>0.0</v>
      </c>
      <c r="I119" s="20">
        <v>0.0</v>
      </c>
      <c r="J119" s="20">
        <v>-1552689.51</v>
      </c>
      <c r="K119" s="20">
        <v>-1552689.51</v>
      </c>
    </row>
    <row r="120" ht="15.75" customHeight="1">
      <c r="A120" s="18" t="s">
        <v>122</v>
      </c>
      <c r="B120" s="19" t="s">
        <v>15</v>
      </c>
      <c r="C120" s="18" t="s">
        <v>16</v>
      </c>
      <c r="D120" s="18" t="s">
        <v>123</v>
      </c>
      <c r="E120" s="18" t="s">
        <v>22</v>
      </c>
      <c r="F120" s="18" t="s">
        <v>23</v>
      </c>
      <c r="G120" s="20">
        <v>282383.69</v>
      </c>
      <c r="H120" s="20">
        <v>466898.85</v>
      </c>
      <c r="I120" s="20">
        <v>3.546203524E7</v>
      </c>
      <c r="J120" s="20">
        <v>6.562464922E7</v>
      </c>
      <c r="K120" s="20">
        <v>1.01835967E8</v>
      </c>
    </row>
    <row r="121" ht="15.75" customHeight="1">
      <c r="A121" s="18" t="s">
        <v>122</v>
      </c>
      <c r="B121" s="19" t="s">
        <v>15</v>
      </c>
      <c r="C121" s="18" t="s">
        <v>16</v>
      </c>
      <c r="D121" s="18" t="s">
        <v>123</v>
      </c>
      <c r="E121" s="18" t="s">
        <v>58</v>
      </c>
      <c r="F121" s="18" t="s">
        <v>59</v>
      </c>
      <c r="G121" s="20">
        <v>384246.03</v>
      </c>
      <c r="H121" s="20">
        <v>635320.09</v>
      </c>
      <c r="I121" s="20">
        <v>4.825401303E7</v>
      </c>
      <c r="J121" s="20">
        <v>8.929698074E7</v>
      </c>
      <c r="K121" s="20">
        <v>1.3857055989E8</v>
      </c>
    </row>
    <row r="122" ht="15.75" customHeight="1">
      <c r="A122" s="18" t="s">
        <v>122</v>
      </c>
      <c r="B122" s="19" t="s">
        <v>15</v>
      </c>
      <c r="C122" s="18" t="s">
        <v>16</v>
      </c>
      <c r="D122" s="18" t="s">
        <v>123</v>
      </c>
      <c r="E122" s="18" t="s">
        <v>30</v>
      </c>
      <c r="F122" s="18" t="s">
        <v>31</v>
      </c>
      <c r="G122" s="20">
        <v>1765640.28</v>
      </c>
      <c r="H122" s="20">
        <v>2919345.06</v>
      </c>
      <c r="I122" s="20">
        <v>2.2173092973E8</v>
      </c>
      <c r="J122" s="20">
        <v>4.103265474E8</v>
      </c>
      <c r="K122" s="20">
        <v>6.3674246247E8</v>
      </c>
    </row>
    <row r="123" ht="15.75" customHeight="1">
      <c r="A123" s="18" t="s">
        <v>124</v>
      </c>
      <c r="B123" s="19" t="s">
        <v>15</v>
      </c>
      <c r="C123" s="18" t="s">
        <v>16</v>
      </c>
      <c r="D123" s="18" t="s">
        <v>125</v>
      </c>
      <c r="E123" s="18" t="s">
        <v>18</v>
      </c>
      <c r="F123" s="18" t="s">
        <v>19</v>
      </c>
      <c r="G123" s="20">
        <v>3.7353167E7</v>
      </c>
      <c r="H123" s="20">
        <v>1.1640442E7</v>
      </c>
      <c r="I123" s="20">
        <v>1.27283778E8</v>
      </c>
      <c r="J123" s="20">
        <v>1.2499043904E8</v>
      </c>
      <c r="K123" s="20">
        <v>3.0126782604E8</v>
      </c>
    </row>
    <row r="124" ht="15.75" customHeight="1">
      <c r="A124" s="18" t="s">
        <v>126</v>
      </c>
      <c r="B124" s="19" t="s">
        <v>15</v>
      </c>
      <c r="C124" s="18" t="s">
        <v>16</v>
      </c>
      <c r="D124" s="18" t="s">
        <v>127</v>
      </c>
      <c r="E124" s="18" t="s">
        <v>18</v>
      </c>
      <c r="F124" s="18" t="s">
        <v>19</v>
      </c>
      <c r="G124" s="20">
        <v>5.8523585E7</v>
      </c>
      <c r="H124" s="20">
        <v>3274744.0</v>
      </c>
      <c r="I124" s="20">
        <v>1.63184878E8</v>
      </c>
      <c r="J124" s="20">
        <v>1.9783562648E8</v>
      </c>
      <c r="K124" s="20">
        <v>4.2281883348E8</v>
      </c>
    </row>
    <row r="125" ht="15.75" customHeight="1">
      <c r="A125" s="18" t="s">
        <v>128</v>
      </c>
      <c r="B125" s="19" t="s">
        <v>15</v>
      </c>
      <c r="C125" s="18" t="s">
        <v>16</v>
      </c>
      <c r="D125" s="18" t="s">
        <v>129</v>
      </c>
      <c r="E125" s="18" t="s">
        <v>18</v>
      </c>
      <c r="F125" s="18" t="s">
        <v>19</v>
      </c>
      <c r="G125" s="20">
        <v>1.265487525E7</v>
      </c>
      <c r="H125" s="20">
        <v>955269.85</v>
      </c>
      <c r="I125" s="20">
        <v>4.458131529E7</v>
      </c>
      <c r="J125" s="20">
        <v>5.264199139E7</v>
      </c>
      <c r="K125" s="20">
        <v>1.1083345178E8</v>
      </c>
    </row>
    <row r="126" ht="15.75" customHeight="1">
      <c r="A126" s="18" t="s">
        <v>128</v>
      </c>
      <c r="B126" s="19" t="s">
        <v>15</v>
      </c>
      <c r="C126" s="18" t="s">
        <v>16</v>
      </c>
      <c r="D126" s="18" t="s">
        <v>129</v>
      </c>
      <c r="E126" s="18" t="s">
        <v>22</v>
      </c>
      <c r="F126" s="18" t="s">
        <v>23</v>
      </c>
      <c r="G126" s="20">
        <v>2.738055544E7</v>
      </c>
      <c r="H126" s="20">
        <v>2066857.13</v>
      </c>
      <c r="I126" s="20">
        <v>9.64577802E7</v>
      </c>
      <c r="J126" s="20">
        <v>1.1389815669E8</v>
      </c>
      <c r="K126" s="20">
        <v>2.3980334946E8</v>
      </c>
    </row>
    <row r="127" ht="15.75" customHeight="1">
      <c r="A127" s="18" t="s">
        <v>128</v>
      </c>
      <c r="B127" s="19" t="s">
        <v>15</v>
      </c>
      <c r="C127" s="18" t="s">
        <v>16</v>
      </c>
      <c r="D127" s="18" t="s">
        <v>129</v>
      </c>
      <c r="E127" s="18" t="s">
        <v>58</v>
      </c>
      <c r="F127" s="18" t="s">
        <v>59</v>
      </c>
      <c r="G127" s="20">
        <v>6578743.01</v>
      </c>
      <c r="H127" s="20">
        <v>496605.04</v>
      </c>
      <c r="I127" s="20">
        <v>2.317597056E7</v>
      </c>
      <c r="J127" s="20">
        <v>2.73663806E7</v>
      </c>
      <c r="K127" s="20">
        <v>5.761769921E7</v>
      </c>
    </row>
    <row r="128" ht="15.75" customHeight="1">
      <c r="A128" s="18" t="s">
        <v>128</v>
      </c>
      <c r="B128" s="19" t="s">
        <v>15</v>
      </c>
      <c r="C128" s="18" t="s">
        <v>16</v>
      </c>
      <c r="D128" s="18" t="s">
        <v>129</v>
      </c>
      <c r="E128" s="18" t="s">
        <v>30</v>
      </c>
      <c r="F128" s="18" t="s">
        <v>31</v>
      </c>
      <c r="G128" s="20">
        <v>1.707877593E8</v>
      </c>
      <c r="H128" s="20">
        <v>1.289213798E7</v>
      </c>
      <c r="I128" s="20">
        <v>6.0166084595E8</v>
      </c>
      <c r="J128" s="20">
        <v>7.104461782E8</v>
      </c>
      <c r="K128" s="20">
        <v>1.49578692143E9</v>
      </c>
    </row>
    <row r="129" ht="15.75" customHeight="1">
      <c r="A129" s="18" t="s">
        <v>130</v>
      </c>
      <c r="B129" s="19" t="s">
        <v>15</v>
      </c>
      <c r="C129" s="18" t="s">
        <v>16</v>
      </c>
      <c r="D129" s="18" t="s">
        <v>131</v>
      </c>
      <c r="E129" s="18" t="s">
        <v>18</v>
      </c>
      <c r="F129" s="18" t="s">
        <v>19</v>
      </c>
      <c r="G129" s="20">
        <v>2874172.0</v>
      </c>
      <c r="H129" s="20">
        <v>669114.0</v>
      </c>
      <c r="I129" s="20">
        <v>5.3265726E7</v>
      </c>
      <c r="J129" s="20">
        <v>6.428027789E7</v>
      </c>
      <c r="K129" s="20">
        <v>1.2108928989E8</v>
      </c>
    </row>
    <row r="130" ht="15.75" customHeight="1">
      <c r="A130" s="18" t="s">
        <v>132</v>
      </c>
      <c r="B130" s="19" t="s">
        <v>15</v>
      </c>
      <c r="C130" s="18" t="s">
        <v>16</v>
      </c>
      <c r="D130" s="18" t="s">
        <v>133</v>
      </c>
      <c r="E130" s="18" t="s">
        <v>18</v>
      </c>
      <c r="F130" s="18" t="s">
        <v>19</v>
      </c>
      <c r="G130" s="20">
        <v>1655964.01</v>
      </c>
      <c r="H130" s="20">
        <v>3.540840587E7</v>
      </c>
      <c r="I130" s="20">
        <v>3.4086623146E8</v>
      </c>
      <c r="J130" s="20">
        <v>5.8123279162E8</v>
      </c>
      <c r="K130" s="20">
        <v>9.5916339296E8</v>
      </c>
    </row>
    <row r="131" ht="15.75" customHeight="1">
      <c r="A131" s="18" t="s">
        <v>132</v>
      </c>
      <c r="B131" s="19" t="s">
        <v>15</v>
      </c>
      <c r="C131" s="18" t="s">
        <v>16</v>
      </c>
      <c r="D131" s="18" t="s">
        <v>133</v>
      </c>
      <c r="E131" s="18" t="s">
        <v>22</v>
      </c>
      <c r="F131" s="18" t="s">
        <v>23</v>
      </c>
      <c r="G131" s="20">
        <v>10310.99</v>
      </c>
      <c r="H131" s="20">
        <v>220473.13</v>
      </c>
      <c r="I131" s="20">
        <v>2122429.54</v>
      </c>
      <c r="J131" s="20">
        <v>3619090.24</v>
      </c>
      <c r="K131" s="20">
        <v>5972303.9</v>
      </c>
    </row>
    <row r="132" ht="15.75" customHeight="1">
      <c r="A132" s="18" t="s">
        <v>134</v>
      </c>
      <c r="B132" s="19" t="s">
        <v>15</v>
      </c>
      <c r="C132" s="18" t="s">
        <v>16</v>
      </c>
      <c r="D132" s="18" t="s">
        <v>135</v>
      </c>
      <c r="E132" s="18" t="s">
        <v>18</v>
      </c>
      <c r="F132" s="18" t="s">
        <v>19</v>
      </c>
      <c r="G132" s="20">
        <v>3.947869778E7</v>
      </c>
      <c r="H132" s="20">
        <v>2754988.7</v>
      </c>
      <c r="I132" s="20">
        <v>1.5702178501E8</v>
      </c>
      <c r="J132" s="20">
        <v>1.9074357192E8</v>
      </c>
      <c r="K132" s="20">
        <v>3.8999904341E8</v>
      </c>
    </row>
    <row r="133" ht="15.75" customHeight="1">
      <c r="A133" s="18" t="s">
        <v>134</v>
      </c>
      <c r="B133" s="19" t="s">
        <v>15</v>
      </c>
      <c r="C133" s="18" t="s">
        <v>16</v>
      </c>
      <c r="D133" s="18" t="s">
        <v>135</v>
      </c>
      <c r="E133" s="18" t="s">
        <v>22</v>
      </c>
      <c r="F133" s="18" t="s">
        <v>23</v>
      </c>
      <c r="G133" s="20">
        <v>6670699.22</v>
      </c>
      <c r="H133" s="20">
        <v>465509.3</v>
      </c>
      <c r="I133" s="20">
        <v>2.653190599E7</v>
      </c>
      <c r="J133" s="20">
        <v>3.222986235E7</v>
      </c>
      <c r="K133" s="20">
        <v>6.589797686E7</v>
      </c>
    </row>
    <row r="134" ht="30.0" customHeight="1">
      <c r="A134" s="18" t="s">
        <v>134</v>
      </c>
      <c r="B134" s="19" t="s">
        <v>15</v>
      </c>
      <c r="C134" s="18" t="s">
        <v>16</v>
      </c>
      <c r="D134" s="18" t="s">
        <v>135</v>
      </c>
      <c r="E134" s="18" t="s">
        <v>43</v>
      </c>
      <c r="F134" s="18" t="s">
        <v>44</v>
      </c>
      <c r="G134" s="20">
        <v>0.0</v>
      </c>
      <c r="H134" s="20">
        <v>0.0</v>
      </c>
      <c r="I134" s="20">
        <v>0.0</v>
      </c>
      <c r="J134" s="20">
        <v>-527597.49</v>
      </c>
      <c r="K134" s="20">
        <v>-527597.49</v>
      </c>
    </row>
    <row r="135" ht="15.75" customHeight="1">
      <c r="A135" s="18" t="s">
        <v>136</v>
      </c>
      <c r="B135" s="19" t="s">
        <v>15</v>
      </c>
      <c r="C135" s="18" t="s">
        <v>16</v>
      </c>
      <c r="D135" s="18" t="s">
        <v>137</v>
      </c>
      <c r="E135" s="18" t="s">
        <v>18</v>
      </c>
      <c r="F135" s="18" t="s">
        <v>19</v>
      </c>
      <c r="G135" s="20">
        <v>839098.13</v>
      </c>
      <c r="H135" s="20">
        <v>615206.92</v>
      </c>
      <c r="I135" s="20">
        <v>4.926737378E7</v>
      </c>
      <c r="J135" s="20">
        <v>8.296095422E7</v>
      </c>
      <c r="K135" s="20">
        <v>1.3368263305E8</v>
      </c>
    </row>
    <row r="136" ht="15.75" customHeight="1">
      <c r="A136" s="18" t="s">
        <v>136</v>
      </c>
      <c r="B136" s="19" t="s">
        <v>15</v>
      </c>
      <c r="C136" s="18" t="s">
        <v>16</v>
      </c>
      <c r="D136" s="18" t="s">
        <v>137</v>
      </c>
      <c r="E136" s="18" t="s">
        <v>22</v>
      </c>
      <c r="F136" s="18" t="s">
        <v>23</v>
      </c>
      <c r="G136" s="20">
        <v>263196.67</v>
      </c>
      <c r="H136" s="20">
        <v>192969.58</v>
      </c>
      <c r="I136" s="20">
        <v>1.54535068E7</v>
      </c>
      <c r="J136" s="20">
        <v>2.602204201E7</v>
      </c>
      <c r="K136" s="20">
        <v>4.193171506E7</v>
      </c>
    </row>
    <row r="137" ht="15.75" customHeight="1">
      <c r="A137" s="18" t="s">
        <v>136</v>
      </c>
      <c r="B137" s="19" t="s">
        <v>15</v>
      </c>
      <c r="C137" s="18" t="s">
        <v>16</v>
      </c>
      <c r="D137" s="18" t="s">
        <v>137</v>
      </c>
      <c r="E137" s="18" t="s">
        <v>58</v>
      </c>
      <c r="F137" s="18" t="s">
        <v>59</v>
      </c>
      <c r="G137" s="20">
        <v>695341.59</v>
      </c>
      <c r="H137" s="20">
        <v>509808.02</v>
      </c>
      <c r="I137" s="20">
        <v>4.082675525E7</v>
      </c>
      <c r="J137" s="20">
        <v>6.874786118E7</v>
      </c>
      <c r="K137" s="20">
        <v>1.1077976604E8</v>
      </c>
    </row>
    <row r="138" ht="15.75" customHeight="1">
      <c r="A138" s="18" t="s">
        <v>136</v>
      </c>
      <c r="B138" s="19" t="s">
        <v>15</v>
      </c>
      <c r="C138" s="18" t="s">
        <v>16</v>
      </c>
      <c r="D138" s="18" t="s">
        <v>137</v>
      </c>
      <c r="E138" s="18" t="s">
        <v>30</v>
      </c>
      <c r="F138" s="18" t="s">
        <v>31</v>
      </c>
      <c r="G138" s="20">
        <v>3143316.61</v>
      </c>
      <c r="H138" s="20">
        <v>2304605.48</v>
      </c>
      <c r="I138" s="20">
        <v>1.8455881317E8</v>
      </c>
      <c r="J138" s="20">
        <v>3.107771751E8</v>
      </c>
      <c r="K138" s="20">
        <v>5.0078391036E8</v>
      </c>
    </row>
    <row r="139" ht="15.75" customHeight="1">
      <c r="A139" s="18" t="s">
        <v>138</v>
      </c>
      <c r="B139" s="19" t="s">
        <v>15</v>
      </c>
      <c r="C139" s="18" t="s">
        <v>16</v>
      </c>
      <c r="D139" s="18" t="s">
        <v>139</v>
      </c>
      <c r="E139" s="18" t="s">
        <v>22</v>
      </c>
      <c r="F139" s="18" t="s">
        <v>23</v>
      </c>
      <c r="G139" s="20">
        <v>8503452.92</v>
      </c>
      <c r="H139" s="20">
        <v>651442.36</v>
      </c>
      <c r="I139" s="20">
        <v>5.398776091E7</v>
      </c>
      <c r="J139" s="20">
        <v>6.667793469E7</v>
      </c>
      <c r="K139" s="20">
        <v>1.2982059088E8</v>
      </c>
    </row>
    <row r="140" ht="15.75" customHeight="1">
      <c r="A140" s="18" t="s">
        <v>138</v>
      </c>
      <c r="B140" s="19" t="s">
        <v>15</v>
      </c>
      <c r="C140" s="18" t="s">
        <v>16</v>
      </c>
      <c r="D140" s="18" t="s">
        <v>139</v>
      </c>
      <c r="E140" s="18" t="s">
        <v>140</v>
      </c>
      <c r="F140" s="18" t="s">
        <v>141</v>
      </c>
      <c r="G140" s="20">
        <v>947.62</v>
      </c>
      <c r="H140" s="20">
        <v>72.6</v>
      </c>
      <c r="I140" s="20">
        <v>6016.39</v>
      </c>
      <c r="J140" s="20">
        <v>7430.59</v>
      </c>
      <c r="K140" s="20">
        <v>14467.2</v>
      </c>
    </row>
    <row r="141" ht="15.75" customHeight="1">
      <c r="A141" s="18" t="s">
        <v>138</v>
      </c>
      <c r="B141" s="19" t="s">
        <v>15</v>
      </c>
      <c r="C141" s="18" t="s">
        <v>16</v>
      </c>
      <c r="D141" s="18" t="s">
        <v>139</v>
      </c>
      <c r="E141" s="18" t="s">
        <v>45</v>
      </c>
      <c r="F141" s="18" t="s">
        <v>46</v>
      </c>
      <c r="G141" s="20">
        <v>2076723.46</v>
      </c>
      <c r="H141" s="20">
        <v>159096.04</v>
      </c>
      <c r="I141" s="20">
        <v>1.31849557E7</v>
      </c>
      <c r="J141" s="20">
        <v>1.628416516E7</v>
      </c>
      <c r="K141" s="20">
        <v>3.170494036E7</v>
      </c>
    </row>
    <row r="142" ht="15.75" customHeight="1">
      <c r="A142" s="18" t="s">
        <v>142</v>
      </c>
      <c r="B142" s="19" t="s">
        <v>15</v>
      </c>
      <c r="C142" s="18" t="s">
        <v>16</v>
      </c>
      <c r="D142" s="18" t="s">
        <v>143</v>
      </c>
      <c r="E142" s="18" t="s">
        <v>18</v>
      </c>
      <c r="F142" s="18" t="s">
        <v>19</v>
      </c>
      <c r="G142" s="20">
        <v>6.656782581E7</v>
      </c>
      <c r="H142" s="20">
        <v>1.428721084E7</v>
      </c>
      <c r="I142" s="20">
        <v>2.4358075554E8</v>
      </c>
      <c r="J142" s="20">
        <v>2.8935240501E8</v>
      </c>
      <c r="K142" s="20">
        <v>6.137881972E8</v>
      </c>
    </row>
    <row r="143" ht="15.75" customHeight="1">
      <c r="A143" s="18" t="s">
        <v>142</v>
      </c>
      <c r="B143" s="19" t="s">
        <v>15</v>
      </c>
      <c r="C143" s="18" t="s">
        <v>16</v>
      </c>
      <c r="D143" s="18" t="s">
        <v>143</v>
      </c>
      <c r="E143" s="18" t="s">
        <v>22</v>
      </c>
      <c r="F143" s="18" t="s">
        <v>23</v>
      </c>
      <c r="G143" s="20">
        <v>120298.19</v>
      </c>
      <c r="H143" s="20">
        <v>25819.16</v>
      </c>
      <c r="I143" s="20">
        <v>440187.46</v>
      </c>
      <c r="J143" s="20">
        <v>522903.79</v>
      </c>
      <c r="K143" s="20">
        <v>1109208.6</v>
      </c>
    </row>
    <row r="144" ht="30.0" customHeight="1">
      <c r="A144" s="18" t="s">
        <v>142</v>
      </c>
      <c r="B144" s="19" t="s">
        <v>15</v>
      </c>
      <c r="C144" s="18" t="s">
        <v>16</v>
      </c>
      <c r="D144" s="18" t="s">
        <v>143</v>
      </c>
      <c r="E144" s="18" t="s">
        <v>43</v>
      </c>
      <c r="F144" s="18" t="s">
        <v>44</v>
      </c>
      <c r="G144" s="20">
        <v>0.0</v>
      </c>
      <c r="H144" s="20">
        <v>0.0</v>
      </c>
      <c r="I144" s="20">
        <v>0.0</v>
      </c>
      <c r="J144" s="20">
        <v>-90764.49</v>
      </c>
      <c r="K144" s="20">
        <v>-90764.49</v>
      </c>
    </row>
    <row r="145" ht="30.0" customHeight="1">
      <c r="A145" s="18" t="s">
        <v>144</v>
      </c>
      <c r="B145" s="19" t="s">
        <v>15</v>
      </c>
      <c r="C145" s="18" t="s">
        <v>16</v>
      </c>
      <c r="D145" s="18" t="s">
        <v>145</v>
      </c>
      <c r="E145" s="18" t="s">
        <v>18</v>
      </c>
      <c r="F145" s="18" t="s">
        <v>19</v>
      </c>
      <c r="G145" s="20">
        <v>5.1296759E7</v>
      </c>
      <c r="H145" s="20">
        <v>1252690.0</v>
      </c>
      <c r="I145" s="20">
        <v>1.00160871E8</v>
      </c>
      <c r="J145" s="20">
        <v>1.1256863056E8</v>
      </c>
      <c r="K145" s="20">
        <v>2.6527895056E8</v>
      </c>
    </row>
    <row r="146" ht="30.0" customHeight="1">
      <c r="A146" s="18" t="s">
        <v>144</v>
      </c>
      <c r="B146" s="19" t="s">
        <v>15</v>
      </c>
      <c r="C146" s="18" t="s">
        <v>16</v>
      </c>
      <c r="D146" s="18" t="s">
        <v>145</v>
      </c>
      <c r="E146" s="18" t="s">
        <v>43</v>
      </c>
      <c r="F146" s="18" t="s">
        <v>44</v>
      </c>
      <c r="G146" s="20">
        <v>0.0</v>
      </c>
      <c r="H146" s="20">
        <v>0.0</v>
      </c>
      <c r="I146" s="20">
        <v>0.0</v>
      </c>
      <c r="J146" s="20">
        <v>-25170.0</v>
      </c>
      <c r="K146" s="20">
        <v>-25170.0</v>
      </c>
    </row>
    <row r="147" ht="15.75" customHeight="1">
      <c r="A147" s="18" t="s">
        <v>146</v>
      </c>
      <c r="B147" s="19" t="s">
        <v>15</v>
      </c>
      <c r="C147" s="18" t="s">
        <v>16</v>
      </c>
      <c r="D147" s="18" t="s">
        <v>147</v>
      </c>
      <c r="E147" s="18" t="s">
        <v>18</v>
      </c>
      <c r="F147" s="18" t="s">
        <v>19</v>
      </c>
      <c r="G147" s="20">
        <v>758212.78</v>
      </c>
      <c r="H147" s="20">
        <v>1110225.21</v>
      </c>
      <c r="I147" s="20">
        <v>9.143346197E7</v>
      </c>
      <c r="J147" s="20">
        <v>1.2183141921E8</v>
      </c>
      <c r="K147" s="20">
        <v>2.1513331917E8</v>
      </c>
    </row>
    <row r="148" ht="15.75" customHeight="1">
      <c r="A148" s="18" t="s">
        <v>146</v>
      </c>
      <c r="B148" s="19" t="s">
        <v>15</v>
      </c>
      <c r="C148" s="18" t="s">
        <v>16</v>
      </c>
      <c r="D148" s="18" t="s">
        <v>147</v>
      </c>
      <c r="E148" s="18" t="s">
        <v>45</v>
      </c>
      <c r="F148" s="18" t="s">
        <v>46</v>
      </c>
      <c r="G148" s="20">
        <v>395171.22</v>
      </c>
      <c r="H148" s="20">
        <v>578635.79</v>
      </c>
      <c r="I148" s="20">
        <v>4.765400103E7</v>
      </c>
      <c r="J148" s="20">
        <v>6.349704419E7</v>
      </c>
      <c r="K148" s="20">
        <v>1.1212485223E8</v>
      </c>
    </row>
    <row r="149" ht="15.75" customHeight="1">
      <c r="A149" s="18" t="s">
        <v>148</v>
      </c>
      <c r="B149" s="19" t="s">
        <v>15</v>
      </c>
      <c r="C149" s="18" t="s">
        <v>16</v>
      </c>
      <c r="D149" s="18" t="s">
        <v>149</v>
      </c>
      <c r="E149" s="18" t="s">
        <v>18</v>
      </c>
      <c r="F149" s="18" t="s">
        <v>19</v>
      </c>
      <c r="G149" s="20">
        <v>4794564.41</v>
      </c>
      <c r="H149" s="20">
        <v>1200142.6</v>
      </c>
      <c r="I149" s="20">
        <v>5.37253793E7</v>
      </c>
      <c r="J149" s="20">
        <v>7.970590137E7</v>
      </c>
      <c r="K149" s="20">
        <v>1.3942598768E8</v>
      </c>
    </row>
    <row r="150" ht="15.75" customHeight="1">
      <c r="A150" s="18" t="s">
        <v>148</v>
      </c>
      <c r="B150" s="19" t="s">
        <v>15</v>
      </c>
      <c r="C150" s="18" t="s">
        <v>16</v>
      </c>
      <c r="D150" s="18" t="s">
        <v>149</v>
      </c>
      <c r="E150" s="18" t="s">
        <v>22</v>
      </c>
      <c r="F150" s="18" t="s">
        <v>23</v>
      </c>
      <c r="G150" s="20">
        <v>1803354.59</v>
      </c>
      <c r="H150" s="20">
        <v>451403.4</v>
      </c>
      <c r="I150" s="20">
        <v>2.02074477E7</v>
      </c>
      <c r="J150" s="20">
        <v>2.997936646E7</v>
      </c>
      <c r="K150" s="20">
        <v>5.244157215E7</v>
      </c>
    </row>
    <row r="151" ht="15.75" customHeight="1">
      <c r="A151" s="18" t="s">
        <v>150</v>
      </c>
      <c r="B151" s="19" t="s">
        <v>15</v>
      </c>
      <c r="C151" s="18" t="s">
        <v>16</v>
      </c>
      <c r="D151" s="18" t="s">
        <v>151</v>
      </c>
      <c r="E151" s="18" t="s">
        <v>18</v>
      </c>
      <c r="F151" s="18" t="s">
        <v>19</v>
      </c>
      <c r="G151" s="20">
        <v>8325940.03</v>
      </c>
      <c r="H151" s="20">
        <v>1.345455402E7</v>
      </c>
      <c r="I151" s="20">
        <v>1.8634590281E8</v>
      </c>
      <c r="J151" s="20">
        <v>2.9435168686E8</v>
      </c>
      <c r="K151" s="20">
        <v>5.0247808372E8</v>
      </c>
    </row>
    <row r="152" ht="15.75" customHeight="1">
      <c r="A152" s="18" t="s">
        <v>150</v>
      </c>
      <c r="B152" s="19" t="s">
        <v>15</v>
      </c>
      <c r="C152" s="18" t="s">
        <v>16</v>
      </c>
      <c r="D152" s="18" t="s">
        <v>151</v>
      </c>
      <c r="E152" s="18" t="s">
        <v>22</v>
      </c>
      <c r="F152" s="18" t="s">
        <v>23</v>
      </c>
      <c r="G152" s="20">
        <v>1590685.97</v>
      </c>
      <c r="H152" s="20">
        <v>2570516.98</v>
      </c>
      <c r="I152" s="20">
        <v>3.560172319E7</v>
      </c>
      <c r="J152" s="20">
        <v>5.62364244E7</v>
      </c>
      <c r="K152" s="20">
        <v>9.599935054E7</v>
      </c>
    </row>
    <row r="153" ht="15.75" customHeight="1">
      <c r="A153" s="18" t="s">
        <v>152</v>
      </c>
      <c r="B153" s="19" t="s">
        <v>15</v>
      </c>
      <c r="C153" s="18" t="s">
        <v>16</v>
      </c>
      <c r="D153" s="18" t="s">
        <v>153</v>
      </c>
      <c r="E153" s="18" t="s">
        <v>18</v>
      </c>
      <c r="F153" s="18" t="s">
        <v>19</v>
      </c>
      <c r="G153" s="20">
        <v>0.0</v>
      </c>
      <c r="H153" s="20">
        <v>687572.0</v>
      </c>
      <c r="I153" s="20">
        <v>5.5417661E7</v>
      </c>
      <c r="J153" s="20">
        <v>8.04841192E7</v>
      </c>
      <c r="K153" s="20">
        <v>1.365893522E8</v>
      </c>
    </row>
    <row r="154" ht="30.0" customHeight="1">
      <c r="A154" s="18" t="s">
        <v>152</v>
      </c>
      <c r="B154" s="19" t="s">
        <v>15</v>
      </c>
      <c r="C154" s="18" t="s">
        <v>16</v>
      </c>
      <c r="D154" s="18" t="s">
        <v>153</v>
      </c>
      <c r="E154" s="18" t="s">
        <v>43</v>
      </c>
      <c r="F154" s="18" t="s">
        <v>44</v>
      </c>
      <c r="G154" s="20">
        <v>0.0</v>
      </c>
      <c r="H154" s="20">
        <v>0.0</v>
      </c>
      <c r="I154" s="20">
        <v>0.0</v>
      </c>
      <c r="J154" s="20">
        <v>-165897.9</v>
      </c>
      <c r="K154" s="20">
        <v>-165897.9</v>
      </c>
    </row>
    <row r="155" ht="15.75" customHeight="1">
      <c r="A155" s="18" t="s">
        <v>154</v>
      </c>
      <c r="B155" s="19" t="s">
        <v>15</v>
      </c>
      <c r="C155" s="18" t="s">
        <v>16</v>
      </c>
      <c r="D155" s="18" t="s">
        <v>155</v>
      </c>
      <c r="E155" s="18" t="s">
        <v>18</v>
      </c>
      <c r="F155" s="18" t="s">
        <v>19</v>
      </c>
      <c r="G155" s="20">
        <v>2.301111911E7</v>
      </c>
      <c r="H155" s="20">
        <v>781708.84</v>
      </c>
      <c r="I155" s="20">
        <v>6.392419286E7</v>
      </c>
      <c r="J155" s="20">
        <v>6.760312656E7</v>
      </c>
      <c r="K155" s="20">
        <v>1.5532014737E8</v>
      </c>
    </row>
    <row r="156" ht="15.75" customHeight="1">
      <c r="A156" s="18" t="s">
        <v>154</v>
      </c>
      <c r="B156" s="19" t="s">
        <v>15</v>
      </c>
      <c r="C156" s="18" t="s">
        <v>16</v>
      </c>
      <c r="D156" s="18" t="s">
        <v>155</v>
      </c>
      <c r="E156" s="18" t="s">
        <v>22</v>
      </c>
      <c r="F156" s="18" t="s">
        <v>23</v>
      </c>
      <c r="G156" s="20">
        <v>8120332.89</v>
      </c>
      <c r="H156" s="20">
        <v>275855.16</v>
      </c>
      <c r="I156" s="20">
        <v>2.255803914E7</v>
      </c>
      <c r="J156" s="20">
        <v>2.38562883E7</v>
      </c>
      <c r="K156" s="20">
        <v>5.481051549E7</v>
      </c>
    </row>
    <row r="157" ht="15.75" customHeight="1">
      <c r="A157" s="18" t="s">
        <v>154</v>
      </c>
      <c r="B157" s="19" t="s">
        <v>15</v>
      </c>
      <c r="C157" s="18" t="s">
        <v>16</v>
      </c>
      <c r="D157" s="18" t="s">
        <v>155</v>
      </c>
      <c r="E157" s="18" t="s">
        <v>64</v>
      </c>
      <c r="F157" s="18" t="s">
        <v>65</v>
      </c>
      <c r="G157" s="20">
        <v>0.0</v>
      </c>
      <c r="H157" s="20">
        <v>0.0</v>
      </c>
      <c r="I157" s="20">
        <v>0.0</v>
      </c>
      <c r="J157" s="20">
        <v>-676935.62</v>
      </c>
      <c r="K157" s="20">
        <v>-676935.62</v>
      </c>
    </row>
    <row r="158" ht="15.75" customHeight="1">
      <c r="A158" s="18" t="s">
        <v>156</v>
      </c>
      <c r="B158" s="19" t="s">
        <v>15</v>
      </c>
      <c r="C158" s="18" t="s">
        <v>16</v>
      </c>
      <c r="D158" s="18" t="s">
        <v>157</v>
      </c>
      <c r="E158" s="18" t="s">
        <v>18</v>
      </c>
      <c r="F158" s="18" t="s">
        <v>19</v>
      </c>
      <c r="G158" s="20">
        <v>1108739.31</v>
      </c>
      <c r="H158" s="20">
        <v>366148.24</v>
      </c>
      <c r="I158" s="20">
        <v>7074014.62</v>
      </c>
      <c r="J158" s="20">
        <v>9561126.81</v>
      </c>
      <c r="K158" s="20">
        <v>1.811002898E7</v>
      </c>
    </row>
    <row r="159" ht="15.75" customHeight="1">
      <c r="A159" s="18" t="s">
        <v>156</v>
      </c>
      <c r="B159" s="19" t="s">
        <v>15</v>
      </c>
      <c r="C159" s="18" t="s">
        <v>16</v>
      </c>
      <c r="D159" s="18" t="s">
        <v>157</v>
      </c>
      <c r="E159" s="18" t="s">
        <v>30</v>
      </c>
      <c r="F159" s="18" t="s">
        <v>31</v>
      </c>
      <c r="G159" s="20">
        <v>8375219.69</v>
      </c>
      <c r="H159" s="20">
        <v>2765818.76</v>
      </c>
      <c r="I159" s="20">
        <v>5.343584938E7</v>
      </c>
      <c r="J159" s="20">
        <v>7.222305293E7</v>
      </c>
      <c r="K159" s="20">
        <v>1.3679994076E8</v>
      </c>
    </row>
    <row r="160" ht="15.75" customHeight="1">
      <c r="A160" s="18" t="s">
        <v>158</v>
      </c>
      <c r="B160" s="19" t="s">
        <v>15</v>
      </c>
      <c r="C160" s="18" t="s">
        <v>16</v>
      </c>
      <c r="D160" s="18" t="s">
        <v>159</v>
      </c>
      <c r="E160" s="18" t="s">
        <v>18</v>
      </c>
      <c r="F160" s="18" t="s">
        <v>19</v>
      </c>
      <c r="G160" s="20">
        <v>3.1730055028E8</v>
      </c>
      <c r="H160" s="20">
        <v>6.540446816E7</v>
      </c>
      <c r="I160" s="20">
        <v>8.0407643697E8</v>
      </c>
      <c r="J160" s="20">
        <v>1.28691103671E9</v>
      </c>
      <c r="K160" s="20">
        <v>2.47369249212E9</v>
      </c>
    </row>
    <row r="161" ht="15.75" customHeight="1">
      <c r="A161" s="18" t="s">
        <v>158</v>
      </c>
      <c r="B161" s="19" t="s">
        <v>15</v>
      </c>
      <c r="C161" s="18" t="s">
        <v>16</v>
      </c>
      <c r="D161" s="18" t="s">
        <v>159</v>
      </c>
      <c r="E161" s="18" t="s">
        <v>22</v>
      </c>
      <c r="F161" s="18" t="s">
        <v>23</v>
      </c>
      <c r="G161" s="20">
        <v>2.637585772E7</v>
      </c>
      <c r="H161" s="20">
        <v>5436797.84</v>
      </c>
      <c r="I161" s="20">
        <v>6.683948603E7</v>
      </c>
      <c r="J161" s="20">
        <v>1.0697549178E8</v>
      </c>
      <c r="K161" s="20">
        <v>2.0562763337E8</v>
      </c>
    </row>
    <row r="162" ht="30.0" customHeight="1">
      <c r="A162" s="18" t="s">
        <v>158</v>
      </c>
      <c r="B162" s="19" t="s">
        <v>15</v>
      </c>
      <c r="C162" s="18" t="s">
        <v>16</v>
      </c>
      <c r="D162" s="18" t="s">
        <v>159</v>
      </c>
      <c r="E162" s="18" t="s">
        <v>43</v>
      </c>
      <c r="F162" s="18" t="s">
        <v>44</v>
      </c>
      <c r="G162" s="20">
        <v>0.0</v>
      </c>
      <c r="H162" s="20">
        <v>0.0</v>
      </c>
      <c r="I162" s="20">
        <v>0.0</v>
      </c>
      <c r="J162" s="20">
        <v>-6448115.13</v>
      </c>
      <c r="K162" s="20">
        <v>-6448115.13</v>
      </c>
    </row>
    <row r="163" ht="15.75" customHeight="1">
      <c r="A163" s="18" t="s">
        <v>160</v>
      </c>
      <c r="B163" s="19" t="s">
        <v>15</v>
      </c>
      <c r="C163" s="18" t="s">
        <v>16</v>
      </c>
      <c r="D163" s="18" t="s">
        <v>161</v>
      </c>
      <c r="E163" s="18" t="s">
        <v>18</v>
      </c>
      <c r="F163" s="18" t="s">
        <v>19</v>
      </c>
      <c r="G163" s="20">
        <v>1.815755932E7</v>
      </c>
      <c r="H163" s="20">
        <v>5058258.35</v>
      </c>
      <c r="I163" s="20">
        <v>3.8294839986E8</v>
      </c>
      <c r="J163" s="20">
        <v>5.1303447363E8</v>
      </c>
      <c r="K163" s="20">
        <v>9.1919869116E8</v>
      </c>
    </row>
    <row r="164" ht="15.75" customHeight="1">
      <c r="A164" s="18" t="s">
        <v>160</v>
      </c>
      <c r="B164" s="19" t="s">
        <v>15</v>
      </c>
      <c r="C164" s="18" t="s">
        <v>16</v>
      </c>
      <c r="D164" s="18" t="s">
        <v>161</v>
      </c>
      <c r="E164" s="18" t="s">
        <v>22</v>
      </c>
      <c r="F164" s="18" t="s">
        <v>23</v>
      </c>
      <c r="G164" s="20">
        <v>154071.68</v>
      </c>
      <c r="H164" s="20">
        <v>42920.65</v>
      </c>
      <c r="I164" s="20">
        <v>3249418.14</v>
      </c>
      <c r="J164" s="20">
        <v>4353232.78</v>
      </c>
      <c r="K164" s="20">
        <v>7799643.25</v>
      </c>
    </row>
    <row r="165" ht="15.75" customHeight="1">
      <c r="A165" s="18" t="s">
        <v>162</v>
      </c>
      <c r="B165" s="19" t="s">
        <v>15</v>
      </c>
      <c r="C165" s="18" t="s">
        <v>16</v>
      </c>
      <c r="D165" s="18" t="s">
        <v>163</v>
      </c>
      <c r="E165" s="18" t="s">
        <v>18</v>
      </c>
      <c r="F165" s="18" t="s">
        <v>19</v>
      </c>
      <c r="G165" s="20">
        <v>2.900619237E7</v>
      </c>
      <c r="H165" s="20">
        <v>8295354.19</v>
      </c>
      <c r="I165" s="20">
        <v>1.45729469E8</v>
      </c>
      <c r="J165" s="20">
        <v>2.0777816812E8</v>
      </c>
      <c r="K165" s="20">
        <v>3.9080918368E8</v>
      </c>
    </row>
    <row r="166" ht="15.75" customHeight="1">
      <c r="A166" s="18" t="s">
        <v>162</v>
      </c>
      <c r="B166" s="19" t="s">
        <v>15</v>
      </c>
      <c r="C166" s="18" t="s">
        <v>16</v>
      </c>
      <c r="D166" s="18" t="s">
        <v>163</v>
      </c>
      <c r="E166" s="18" t="s">
        <v>22</v>
      </c>
      <c r="F166" s="18" t="s">
        <v>23</v>
      </c>
      <c r="G166" s="20">
        <v>1216032.06</v>
      </c>
      <c r="H166" s="20">
        <v>347767.69</v>
      </c>
      <c r="I166" s="20">
        <v>6109443.92</v>
      </c>
      <c r="J166" s="20">
        <v>8710723.2</v>
      </c>
      <c r="K166" s="20">
        <v>1.638396687E7</v>
      </c>
    </row>
    <row r="167" ht="15.75" customHeight="1">
      <c r="A167" s="18" t="s">
        <v>162</v>
      </c>
      <c r="B167" s="19" t="s">
        <v>15</v>
      </c>
      <c r="C167" s="18" t="s">
        <v>16</v>
      </c>
      <c r="D167" s="18" t="s">
        <v>163</v>
      </c>
      <c r="E167" s="18" t="s">
        <v>58</v>
      </c>
      <c r="F167" s="18" t="s">
        <v>59</v>
      </c>
      <c r="G167" s="20">
        <v>4739203.57</v>
      </c>
      <c r="H167" s="20">
        <v>1355344.12</v>
      </c>
      <c r="I167" s="20">
        <v>2.381014408E7</v>
      </c>
      <c r="J167" s="20">
        <v>3.394802817E7</v>
      </c>
      <c r="K167" s="20">
        <v>6.385271994E7</v>
      </c>
    </row>
    <row r="168" ht="15.75" customHeight="1">
      <c r="A168" s="18" t="s">
        <v>164</v>
      </c>
      <c r="B168" s="19" t="s">
        <v>15</v>
      </c>
      <c r="C168" s="18" t="s">
        <v>16</v>
      </c>
      <c r="D168" s="18" t="s">
        <v>165</v>
      </c>
      <c r="E168" s="18" t="s">
        <v>30</v>
      </c>
      <c r="F168" s="18" t="s">
        <v>31</v>
      </c>
      <c r="G168" s="20">
        <v>3.3721827E7</v>
      </c>
      <c r="H168" s="20">
        <v>4053533.0</v>
      </c>
      <c r="I168" s="20">
        <v>1.33846116E8</v>
      </c>
      <c r="J168" s="20">
        <v>1.725554856E8</v>
      </c>
      <c r="K168" s="20">
        <v>3.441769616E8</v>
      </c>
    </row>
    <row r="169" ht="15.75" customHeight="1">
      <c r="A169" s="18" t="s">
        <v>166</v>
      </c>
      <c r="B169" s="19" t="s">
        <v>15</v>
      </c>
      <c r="C169" s="18" t="s">
        <v>16</v>
      </c>
      <c r="D169" s="18" t="s">
        <v>167</v>
      </c>
      <c r="E169" s="18" t="s">
        <v>18</v>
      </c>
      <c r="F169" s="18" t="s">
        <v>19</v>
      </c>
      <c r="G169" s="20">
        <v>1.403413399E7</v>
      </c>
      <c r="H169" s="20">
        <v>5957274.99</v>
      </c>
      <c r="I169" s="20">
        <v>7.001670368E7</v>
      </c>
      <c r="J169" s="20">
        <v>8.962765975E7</v>
      </c>
      <c r="K169" s="20">
        <v>1.7963577241E8</v>
      </c>
    </row>
    <row r="170" ht="15.75" customHeight="1">
      <c r="A170" s="18" t="s">
        <v>166</v>
      </c>
      <c r="B170" s="19" t="s">
        <v>15</v>
      </c>
      <c r="C170" s="18" t="s">
        <v>16</v>
      </c>
      <c r="D170" s="18" t="s">
        <v>167</v>
      </c>
      <c r="E170" s="18" t="s">
        <v>22</v>
      </c>
      <c r="F170" s="18" t="s">
        <v>23</v>
      </c>
      <c r="G170" s="20">
        <v>9601476.02</v>
      </c>
      <c r="H170" s="20">
        <v>4075679.55</v>
      </c>
      <c r="I170" s="20">
        <v>4.790204382E7</v>
      </c>
      <c r="J170" s="20">
        <v>6.13189119E7</v>
      </c>
      <c r="K170" s="20">
        <v>1.2289811129E8</v>
      </c>
    </row>
    <row r="171" ht="15.75" customHeight="1">
      <c r="A171" s="18" t="s">
        <v>166</v>
      </c>
      <c r="B171" s="19" t="s">
        <v>15</v>
      </c>
      <c r="C171" s="18" t="s">
        <v>16</v>
      </c>
      <c r="D171" s="18" t="s">
        <v>167</v>
      </c>
      <c r="E171" s="18" t="s">
        <v>64</v>
      </c>
      <c r="F171" s="18" t="s">
        <v>65</v>
      </c>
      <c r="G171" s="20">
        <v>0.0</v>
      </c>
      <c r="H171" s="20">
        <v>0.0</v>
      </c>
      <c r="I171" s="20">
        <v>0.0</v>
      </c>
      <c r="J171" s="20">
        <v>-519863.68</v>
      </c>
      <c r="K171" s="20">
        <v>-519863.68</v>
      </c>
    </row>
    <row r="172" ht="15.75" customHeight="1">
      <c r="A172" s="18" t="s">
        <v>166</v>
      </c>
      <c r="B172" s="19" t="s">
        <v>15</v>
      </c>
      <c r="C172" s="18" t="s">
        <v>16</v>
      </c>
      <c r="D172" s="18" t="s">
        <v>167</v>
      </c>
      <c r="E172" s="18" t="s">
        <v>45</v>
      </c>
      <c r="F172" s="18" t="s">
        <v>46</v>
      </c>
      <c r="G172" s="20">
        <v>1.802864199E7</v>
      </c>
      <c r="H172" s="20">
        <v>7652882.46</v>
      </c>
      <c r="I172" s="20">
        <v>8.99454205E7</v>
      </c>
      <c r="J172" s="20">
        <v>1.1513820446E8</v>
      </c>
      <c r="K172" s="20">
        <v>2.3076514941E8</v>
      </c>
    </row>
    <row r="173" ht="15.75" customHeight="1">
      <c r="A173" s="18" t="s">
        <v>168</v>
      </c>
      <c r="B173" s="19" t="s">
        <v>15</v>
      </c>
      <c r="C173" s="18" t="s">
        <v>16</v>
      </c>
      <c r="D173" s="18" t="s">
        <v>169</v>
      </c>
      <c r="E173" s="18" t="s">
        <v>18</v>
      </c>
      <c r="F173" s="18" t="s">
        <v>19</v>
      </c>
      <c r="G173" s="20">
        <v>9.802577862E7</v>
      </c>
      <c r="H173" s="20">
        <v>1598804.04</v>
      </c>
      <c r="I173" s="20">
        <v>1.1759375477E8</v>
      </c>
      <c r="J173" s="20">
        <v>2.0013121962E8</v>
      </c>
      <c r="K173" s="20">
        <v>4.1734955705E8</v>
      </c>
    </row>
    <row r="174" ht="15.75" customHeight="1">
      <c r="A174" s="18" t="s">
        <v>168</v>
      </c>
      <c r="B174" s="19" t="s">
        <v>15</v>
      </c>
      <c r="C174" s="18" t="s">
        <v>16</v>
      </c>
      <c r="D174" s="18" t="s">
        <v>169</v>
      </c>
      <c r="E174" s="18" t="s">
        <v>22</v>
      </c>
      <c r="F174" s="18" t="s">
        <v>23</v>
      </c>
      <c r="G174" s="20">
        <v>3.010103338E7</v>
      </c>
      <c r="H174" s="20">
        <v>490948.96</v>
      </c>
      <c r="I174" s="20">
        <v>3.610982323E7</v>
      </c>
      <c r="J174" s="20">
        <v>6.145481942E7</v>
      </c>
      <c r="K174" s="20">
        <v>1.2815662499E8</v>
      </c>
    </row>
    <row r="175" ht="30.0" customHeight="1">
      <c r="A175" s="18" t="s">
        <v>168</v>
      </c>
      <c r="B175" s="19" t="s">
        <v>15</v>
      </c>
      <c r="C175" s="18" t="s">
        <v>16</v>
      </c>
      <c r="D175" s="18" t="s">
        <v>169</v>
      </c>
      <c r="E175" s="18" t="s">
        <v>43</v>
      </c>
      <c r="F175" s="18" t="s">
        <v>44</v>
      </c>
      <c r="G175" s="20">
        <v>0.0</v>
      </c>
      <c r="H175" s="20">
        <v>0.0</v>
      </c>
      <c r="I175" s="20">
        <v>0.0</v>
      </c>
      <c r="J175" s="20">
        <v>-240260.34</v>
      </c>
      <c r="K175" s="20">
        <v>-240260.34</v>
      </c>
    </row>
    <row r="176" ht="15.75" customHeight="1">
      <c r="A176" s="18" t="s">
        <v>170</v>
      </c>
      <c r="B176" s="19" t="s">
        <v>15</v>
      </c>
      <c r="C176" s="18" t="s">
        <v>16</v>
      </c>
      <c r="D176" s="18" t="s">
        <v>171</v>
      </c>
      <c r="E176" s="18" t="s">
        <v>18</v>
      </c>
      <c r="F176" s="18" t="s">
        <v>19</v>
      </c>
      <c r="G176" s="20">
        <v>7.369466545E7</v>
      </c>
      <c r="H176" s="20">
        <v>3998662.42</v>
      </c>
      <c r="I176" s="20">
        <v>9.322411927E7</v>
      </c>
      <c r="J176" s="20">
        <v>4.488202535E7</v>
      </c>
      <c r="K176" s="20">
        <v>2.1579947249E8</v>
      </c>
    </row>
    <row r="177" ht="15.75" customHeight="1">
      <c r="A177" s="18" t="s">
        <v>170</v>
      </c>
      <c r="B177" s="19" t="s">
        <v>15</v>
      </c>
      <c r="C177" s="18" t="s">
        <v>16</v>
      </c>
      <c r="D177" s="18" t="s">
        <v>171</v>
      </c>
      <c r="E177" s="18" t="s">
        <v>22</v>
      </c>
      <c r="F177" s="18" t="s">
        <v>23</v>
      </c>
      <c r="G177" s="20">
        <v>9649.55</v>
      </c>
      <c r="H177" s="20">
        <v>523.58</v>
      </c>
      <c r="I177" s="20">
        <v>12206.73</v>
      </c>
      <c r="J177" s="20">
        <v>5876.84</v>
      </c>
      <c r="K177" s="20">
        <v>28256.7</v>
      </c>
    </row>
    <row r="178" ht="15.75" customHeight="1">
      <c r="A178" s="18" t="s">
        <v>170</v>
      </c>
      <c r="B178" s="19" t="s">
        <v>15</v>
      </c>
      <c r="C178" s="18" t="s">
        <v>16</v>
      </c>
      <c r="D178" s="18" t="s">
        <v>171</v>
      </c>
      <c r="E178" s="18" t="s">
        <v>64</v>
      </c>
      <c r="F178" s="18" t="s">
        <v>65</v>
      </c>
      <c r="G178" s="20">
        <v>0.0</v>
      </c>
      <c r="H178" s="20">
        <v>0.0</v>
      </c>
      <c r="I178" s="20">
        <v>0.0</v>
      </c>
      <c r="J178" s="20">
        <v>-667760.68</v>
      </c>
      <c r="K178" s="20">
        <v>-667760.68</v>
      </c>
    </row>
    <row r="179" ht="15.75" customHeight="1">
      <c r="A179" s="18" t="s">
        <v>172</v>
      </c>
      <c r="B179" s="19" t="s">
        <v>15</v>
      </c>
      <c r="C179" s="18" t="s">
        <v>16</v>
      </c>
      <c r="D179" s="18" t="s">
        <v>173</v>
      </c>
      <c r="E179" s="18" t="s">
        <v>18</v>
      </c>
      <c r="F179" s="18" t="s">
        <v>19</v>
      </c>
      <c r="G179" s="20">
        <v>6928021.03</v>
      </c>
      <c r="H179" s="20">
        <v>7138642.43</v>
      </c>
      <c r="I179" s="20">
        <v>1.1150999074E8</v>
      </c>
      <c r="J179" s="20">
        <v>1.3330535853E8</v>
      </c>
      <c r="K179" s="20">
        <v>2.5888201273E8</v>
      </c>
    </row>
    <row r="180" ht="15.75" customHeight="1">
      <c r="A180" s="18" t="s">
        <v>172</v>
      </c>
      <c r="B180" s="19" t="s">
        <v>15</v>
      </c>
      <c r="C180" s="18" t="s">
        <v>16</v>
      </c>
      <c r="D180" s="18" t="s">
        <v>173</v>
      </c>
      <c r="E180" s="18" t="s">
        <v>22</v>
      </c>
      <c r="F180" s="18" t="s">
        <v>23</v>
      </c>
      <c r="G180" s="20">
        <v>4147725.97</v>
      </c>
      <c r="H180" s="20">
        <v>4273822.57</v>
      </c>
      <c r="I180" s="20">
        <v>6.675974026E7</v>
      </c>
      <c r="J180" s="20">
        <v>7.980837458E7</v>
      </c>
      <c r="K180" s="20">
        <v>1.5498966338E8</v>
      </c>
    </row>
    <row r="181" ht="30.0" customHeight="1">
      <c r="A181" s="18" t="s">
        <v>172</v>
      </c>
      <c r="B181" s="19" t="s">
        <v>15</v>
      </c>
      <c r="C181" s="18" t="s">
        <v>16</v>
      </c>
      <c r="D181" s="18" t="s">
        <v>173</v>
      </c>
      <c r="E181" s="18" t="s">
        <v>43</v>
      </c>
      <c r="F181" s="18" t="s">
        <v>44</v>
      </c>
      <c r="G181" s="20">
        <v>0.0</v>
      </c>
      <c r="H181" s="20">
        <v>0.0</v>
      </c>
      <c r="I181" s="20">
        <v>0.0</v>
      </c>
      <c r="J181" s="20">
        <v>-236173.5</v>
      </c>
      <c r="K181" s="20">
        <v>-236173.5</v>
      </c>
    </row>
    <row r="182" ht="15.75" customHeight="1">
      <c r="A182" s="18" t="s">
        <v>174</v>
      </c>
      <c r="B182" s="19" t="s">
        <v>15</v>
      </c>
      <c r="C182" s="18" t="s">
        <v>16</v>
      </c>
      <c r="D182" s="18" t="s">
        <v>175</v>
      </c>
      <c r="E182" s="18" t="s">
        <v>18</v>
      </c>
      <c r="F182" s="18" t="s">
        <v>19</v>
      </c>
      <c r="G182" s="20">
        <v>4.404772702E7</v>
      </c>
      <c r="H182" s="20">
        <v>2117604.47</v>
      </c>
      <c r="I182" s="20">
        <v>1.0113279344E8</v>
      </c>
      <c r="J182" s="20">
        <v>1.298941498E8</v>
      </c>
      <c r="K182" s="20">
        <v>2.7719227473E8</v>
      </c>
    </row>
    <row r="183" ht="15.75" customHeight="1">
      <c r="A183" s="18" t="s">
        <v>174</v>
      </c>
      <c r="B183" s="19" t="s">
        <v>15</v>
      </c>
      <c r="C183" s="18" t="s">
        <v>16</v>
      </c>
      <c r="D183" s="18" t="s">
        <v>175</v>
      </c>
      <c r="E183" s="18" t="s">
        <v>22</v>
      </c>
      <c r="F183" s="18" t="s">
        <v>23</v>
      </c>
      <c r="G183" s="20">
        <v>1.131565198E7</v>
      </c>
      <c r="H183" s="20">
        <v>544002.53</v>
      </c>
      <c r="I183" s="20">
        <v>2.598053456E7</v>
      </c>
      <c r="J183" s="20">
        <v>3.336919049E7</v>
      </c>
      <c r="K183" s="20">
        <v>7.120937956E7</v>
      </c>
    </row>
    <row r="184" ht="15.75" customHeight="1">
      <c r="A184" s="18" t="s">
        <v>176</v>
      </c>
      <c r="B184" s="19" t="s">
        <v>15</v>
      </c>
      <c r="C184" s="18" t="s">
        <v>16</v>
      </c>
      <c r="D184" s="18" t="s">
        <v>177</v>
      </c>
      <c r="E184" s="18" t="s">
        <v>18</v>
      </c>
      <c r="F184" s="18" t="s">
        <v>19</v>
      </c>
      <c r="G184" s="20">
        <v>5.667400585E7</v>
      </c>
      <c r="H184" s="20">
        <v>3213463.28</v>
      </c>
      <c r="I184" s="20">
        <v>1.1954008327E8</v>
      </c>
      <c r="J184" s="20">
        <v>1.3085479978E8</v>
      </c>
      <c r="K184" s="20">
        <v>3.1028235218E8</v>
      </c>
    </row>
    <row r="185" ht="15.75" customHeight="1">
      <c r="A185" s="18" t="s">
        <v>176</v>
      </c>
      <c r="B185" s="19" t="s">
        <v>15</v>
      </c>
      <c r="C185" s="18" t="s">
        <v>16</v>
      </c>
      <c r="D185" s="18" t="s">
        <v>177</v>
      </c>
      <c r="E185" s="18" t="s">
        <v>22</v>
      </c>
      <c r="F185" s="18" t="s">
        <v>23</v>
      </c>
      <c r="G185" s="20">
        <v>125725.15</v>
      </c>
      <c r="H185" s="20">
        <v>7128.72</v>
      </c>
      <c r="I185" s="20">
        <v>265186.73</v>
      </c>
      <c r="J185" s="20">
        <v>290287.2</v>
      </c>
      <c r="K185" s="20">
        <v>688327.8</v>
      </c>
    </row>
    <row r="186" ht="15.75" customHeight="1">
      <c r="A186" s="18" t="s">
        <v>178</v>
      </c>
      <c r="B186" s="19" t="s">
        <v>15</v>
      </c>
      <c r="C186" s="18" t="s">
        <v>16</v>
      </c>
      <c r="D186" s="18" t="s">
        <v>179</v>
      </c>
      <c r="E186" s="18" t="s">
        <v>22</v>
      </c>
      <c r="F186" s="18" t="s">
        <v>23</v>
      </c>
      <c r="G186" s="20">
        <v>8.7729465E7</v>
      </c>
      <c r="H186" s="20">
        <v>1.5814996E7</v>
      </c>
      <c r="I186" s="20">
        <v>3.38812629E8</v>
      </c>
      <c r="J186" s="20">
        <v>3.4251922483E8</v>
      </c>
      <c r="K186" s="20">
        <v>7.8487631483E8</v>
      </c>
    </row>
    <row r="187" ht="15.75" customHeight="1">
      <c r="A187" s="18" t="s">
        <v>178</v>
      </c>
      <c r="B187" s="19" t="s">
        <v>15</v>
      </c>
      <c r="C187" s="18" t="s">
        <v>16</v>
      </c>
      <c r="D187" s="18" t="s">
        <v>179</v>
      </c>
      <c r="E187" s="18" t="s">
        <v>64</v>
      </c>
      <c r="F187" s="18" t="s">
        <v>65</v>
      </c>
      <c r="G187" s="20">
        <v>0.0</v>
      </c>
      <c r="H187" s="20">
        <v>0.0</v>
      </c>
      <c r="I187" s="20">
        <v>0.0</v>
      </c>
      <c r="J187" s="20">
        <v>-2000637.35</v>
      </c>
      <c r="K187" s="20">
        <v>-2000637.35</v>
      </c>
    </row>
    <row r="188" ht="30.0" customHeight="1">
      <c r="A188" s="18" t="s">
        <v>180</v>
      </c>
      <c r="B188" s="19" t="s">
        <v>15</v>
      </c>
      <c r="C188" s="18" t="s">
        <v>16</v>
      </c>
      <c r="D188" s="18" t="s">
        <v>181</v>
      </c>
      <c r="E188" s="18" t="s">
        <v>22</v>
      </c>
      <c r="F188" s="18" t="s">
        <v>23</v>
      </c>
      <c r="G188" s="20">
        <v>1.9569513E7</v>
      </c>
      <c r="H188" s="20">
        <v>2184791.0</v>
      </c>
      <c r="I188" s="20">
        <v>9.7369747E7</v>
      </c>
      <c r="J188" s="20">
        <v>1.2714124914E8</v>
      </c>
      <c r="K188" s="20">
        <v>2.4626530014E8</v>
      </c>
    </row>
    <row r="189" ht="15.75" customHeight="1">
      <c r="A189" s="18" t="s">
        <v>182</v>
      </c>
      <c r="B189" s="19" t="s">
        <v>15</v>
      </c>
      <c r="C189" s="18" t="s">
        <v>16</v>
      </c>
      <c r="D189" s="18" t="s">
        <v>183</v>
      </c>
      <c r="E189" s="18" t="s">
        <v>18</v>
      </c>
      <c r="F189" s="18" t="s">
        <v>19</v>
      </c>
      <c r="G189" s="20">
        <v>5549742.37</v>
      </c>
      <c r="H189" s="20">
        <v>337623.68</v>
      </c>
      <c r="I189" s="20">
        <v>2.371334946E7</v>
      </c>
      <c r="J189" s="20">
        <v>6.385884447E7</v>
      </c>
      <c r="K189" s="20">
        <v>9.345955998E7</v>
      </c>
    </row>
    <row r="190" ht="15.75" customHeight="1">
      <c r="A190" s="18" t="s">
        <v>182</v>
      </c>
      <c r="B190" s="19" t="s">
        <v>15</v>
      </c>
      <c r="C190" s="18" t="s">
        <v>16</v>
      </c>
      <c r="D190" s="18" t="s">
        <v>183</v>
      </c>
      <c r="E190" s="18" t="s">
        <v>58</v>
      </c>
      <c r="F190" s="18" t="s">
        <v>59</v>
      </c>
      <c r="G190" s="20">
        <v>3470668.63</v>
      </c>
      <c r="H190" s="20">
        <v>211141.32</v>
      </c>
      <c r="I190" s="20">
        <v>1.482972954E7</v>
      </c>
      <c r="J190" s="20">
        <v>3.993570767E7</v>
      </c>
      <c r="K190" s="20">
        <v>5.844724716E7</v>
      </c>
    </row>
    <row r="191" ht="15.75" customHeight="1">
      <c r="A191" s="18" t="s">
        <v>184</v>
      </c>
      <c r="B191" s="19" t="s">
        <v>15</v>
      </c>
      <c r="C191" s="18" t="s">
        <v>16</v>
      </c>
      <c r="D191" s="18" t="s">
        <v>185</v>
      </c>
      <c r="E191" s="18" t="s">
        <v>18</v>
      </c>
      <c r="F191" s="18" t="s">
        <v>19</v>
      </c>
      <c r="G191" s="20">
        <v>4.700346257E7</v>
      </c>
      <c r="H191" s="20">
        <v>3054640.75</v>
      </c>
      <c r="I191" s="20">
        <v>2.4033224851E8</v>
      </c>
      <c r="J191" s="20">
        <v>2.7527066799E8</v>
      </c>
      <c r="K191" s="20">
        <v>5.6566101982E8</v>
      </c>
    </row>
    <row r="192" ht="15.75" customHeight="1">
      <c r="A192" s="18" t="s">
        <v>184</v>
      </c>
      <c r="B192" s="19" t="s">
        <v>15</v>
      </c>
      <c r="C192" s="18" t="s">
        <v>16</v>
      </c>
      <c r="D192" s="18" t="s">
        <v>185</v>
      </c>
      <c r="E192" s="18" t="s">
        <v>22</v>
      </c>
      <c r="F192" s="18" t="s">
        <v>23</v>
      </c>
      <c r="G192" s="20">
        <v>5560933.32</v>
      </c>
      <c r="H192" s="20">
        <v>361391.54</v>
      </c>
      <c r="I192" s="20">
        <v>2.843347145E7</v>
      </c>
      <c r="J192" s="20">
        <v>3.256700142E7</v>
      </c>
      <c r="K192" s="20">
        <v>6.692279773E7</v>
      </c>
    </row>
    <row r="193" ht="15.75" customHeight="1">
      <c r="A193" s="18" t="s">
        <v>184</v>
      </c>
      <c r="B193" s="19" t="s">
        <v>15</v>
      </c>
      <c r="C193" s="18" t="s">
        <v>16</v>
      </c>
      <c r="D193" s="18" t="s">
        <v>185</v>
      </c>
      <c r="E193" s="18" t="s">
        <v>58</v>
      </c>
      <c r="F193" s="18" t="s">
        <v>59</v>
      </c>
      <c r="G193" s="20">
        <v>6423947.11</v>
      </c>
      <c r="H193" s="20">
        <v>417476.71</v>
      </c>
      <c r="I193" s="20">
        <v>3.284612604E7</v>
      </c>
      <c r="J193" s="20">
        <v>3.762114786E7</v>
      </c>
      <c r="K193" s="20">
        <v>7.730869772E7</v>
      </c>
    </row>
    <row r="194" ht="15.75" customHeight="1">
      <c r="A194" s="18" t="s">
        <v>186</v>
      </c>
      <c r="B194" s="19" t="s">
        <v>15</v>
      </c>
      <c r="C194" s="18" t="s">
        <v>16</v>
      </c>
      <c r="D194" s="18" t="s">
        <v>187</v>
      </c>
      <c r="E194" s="18" t="s">
        <v>18</v>
      </c>
      <c r="F194" s="18" t="s">
        <v>19</v>
      </c>
      <c r="G194" s="20">
        <v>4.647539797E7</v>
      </c>
      <c r="H194" s="20">
        <v>2189813.91</v>
      </c>
      <c r="I194" s="20">
        <v>1.7392041654E8</v>
      </c>
      <c r="J194" s="20">
        <v>1.7927710027E8</v>
      </c>
      <c r="K194" s="20">
        <v>4.0186272869E8</v>
      </c>
    </row>
    <row r="195" ht="15.75" customHeight="1">
      <c r="A195" s="18" t="s">
        <v>186</v>
      </c>
      <c r="B195" s="19" t="s">
        <v>15</v>
      </c>
      <c r="C195" s="18" t="s">
        <v>16</v>
      </c>
      <c r="D195" s="18" t="s">
        <v>187</v>
      </c>
      <c r="E195" s="18" t="s">
        <v>64</v>
      </c>
      <c r="F195" s="18" t="s">
        <v>65</v>
      </c>
      <c r="G195" s="20">
        <v>0.0</v>
      </c>
      <c r="H195" s="20">
        <v>0.0</v>
      </c>
      <c r="I195" s="20">
        <v>0.0</v>
      </c>
      <c r="J195" s="20">
        <v>-6663426.19</v>
      </c>
      <c r="K195" s="20">
        <v>-6663426.19</v>
      </c>
    </row>
    <row r="196" ht="15.75" customHeight="1">
      <c r="A196" s="18" t="s">
        <v>186</v>
      </c>
      <c r="B196" s="19" t="s">
        <v>15</v>
      </c>
      <c r="C196" s="18" t="s">
        <v>16</v>
      </c>
      <c r="D196" s="18" t="s">
        <v>187</v>
      </c>
      <c r="E196" s="18" t="s">
        <v>45</v>
      </c>
      <c r="F196" s="18" t="s">
        <v>46</v>
      </c>
      <c r="G196" s="20">
        <v>2585612.03</v>
      </c>
      <c r="H196" s="20">
        <v>121828.09</v>
      </c>
      <c r="I196" s="20">
        <v>9675887.46</v>
      </c>
      <c r="J196" s="20">
        <v>9973901.16</v>
      </c>
      <c r="K196" s="20">
        <v>2.235722874E7</v>
      </c>
    </row>
    <row r="197" ht="15.75" customHeight="1">
      <c r="A197" s="18" t="s">
        <v>188</v>
      </c>
      <c r="B197" s="19" t="s">
        <v>15</v>
      </c>
      <c r="C197" s="18" t="s">
        <v>16</v>
      </c>
      <c r="D197" s="18" t="s">
        <v>189</v>
      </c>
      <c r="E197" s="18" t="s">
        <v>18</v>
      </c>
      <c r="F197" s="18" t="s">
        <v>19</v>
      </c>
      <c r="G197" s="20">
        <v>2.5103704395E8</v>
      </c>
      <c r="H197" s="20">
        <v>4369752.97</v>
      </c>
      <c r="I197" s="20">
        <v>3.206040673E8</v>
      </c>
      <c r="J197" s="20">
        <v>2.7421817081E8</v>
      </c>
      <c r="K197" s="20">
        <v>8.5022903503E8</v>
      </c>
    </row>
    <row r="198" ht="15.75" customHeight="1">
      <c r="A198" s="18" t="s">
        <v>188</v>
      </c>
      <c r="B198" s="19" t="s">
        <v>15</v>
      </c>
      <c r="C198" s="18" t="s">
        <v>16</v>
      </c>
      <c r="D198" s="18" t="s">
        <v>189</v>
      </c>
      <c r="E198" s="18" t="s">
        <v>22</v>
      </c>
      <c r="F198" s="18" t="s">
        <v>23</v>
      </c>
      <c r="G198" s="20">
        <v>2.453988053E7</v>
      </c>
      <c r="H198" s="20">
        <v>427160.92</v>
      </c>
      <c r="I198" s="20">
        <v>3.13403368E7</v>
      </c>
      <c r="J198" s="20">
        <v>2.680592889E7</v>
      </c>
      <c r="K198" s="20">
        <v>8.311330714E7</v>
      </c>
    </row>
    <row r="199" ht="15.75" customHeight="1">
      <c r="A199" s="18" t="s">
        <v>188</v>
      </c>
      <c r="B199" s="19" t="s">
        <v>15</v>
      </c>
      <c r="C199" s="18" t="s">
        <v>16</v>
      </c>
      <c r="D199" s="18" t="s">
        <v>189</v>
      </c>
      <c r="E199" s="18" t="s">
        <v>58</v>
      </c>
      <c r="F199" s="18" t="s">
        <v>59</v>
      </c>
      <c r="G199" s="20">
        <v>2.958055652E7</v>
      </c>
      <c r="H199" s="20">
        <v>514902.99</v>
      </c>
      <c r="I199" s="20">
        <v>3.777787765E7</v>
      </c>
      <c r="J199" s="20">
        <v>3.231206826E7</v>
      </c>
      <c r="K199" s="20">
        <v>1.0018540542E8</v>
      </c>
    </row>
    <row r="200" ht="15.75" customHeight="1">
      <c r="A200" s="18" t="s">
        <v>188</v>
      </c>
      <c r="B200" s="19" t="s">
        <v>15</v>
      </c>
      <c r="C200" s="18" t="s">
        <v>16</v>
      </c>
      <c r="D200" s="18" t="s">
        <v>189</v>
      </c>
      <c r="E200" s="18" t="s">
        <v>26</v>
      </c>
      <c r="F200" s="18" t="s">
        <v>27</v>
      </c>
      <c r="G200" s="20">
        <v>2.68657574E8</v>
      </c>
      <c r="H200" s="20">
        <v>4676470.12</v>
      </c>
      <c r="I200" s="20">
        <v>3.4310757325E8</v>
      </c>
      <c r="J200" s="20">
        <v>2.9346580635E8</v>
      </c>
      <c r="K200" s="20">
        <v>9.0990742372E8</v>
      </c>
    </row>
    <row r="201" ht="15.75" customHeight="1">
      <c r="A201" s="18" t="s">
        <v>190</v>
      </c>
      <c r="B201" s="19" t="s">
        <v>15</v>
      </c>
      <c r="C201" s="18" t="s">
        <v>16</v>
      </c>
      <c r="D201" s="18" t="s">
        <v>191</v>
      </c>
      <c r="E201" s="18" t="s">
        <v>22</v>
      </c>
      <c r="F201" s="18" t="s">
        <v>23</v>
      </c>
      <c r="G201" s="20">
        <v>2.193410895E7</v>
      </c>
      <c r="H201" s="20">
        <v>2052065.01</v>
      </c>
      <c r="I201" s="20">
        <v>1.6496627228E8</v>
      </c>
      <c r="J201" s="20">
        <v>1.9013315852E8</v>
      </c>
      <c r="K201" s="20">
        <v>3.7908560476E8</v>
      </c>
    </row>
    <row r="202" ht="15.75" customHeight="1">
      <c r="A202" s="18" t="s">
        <v>190</v>
      </c>
      <c r="B202" s="19" t="s">
        <v>15</v>
      </c>
      <c r="C202" s="18" t="s">
        <v>16</v>
      </c>
      <c r="D202" s="18" t="s">
        <v>191</v>
      </c>
      <c r="E202" s="18" t="s">
        <v>30</v>
      </c>
      <c r="F202" s="18" t="s">
        <v>31</v>
      </c>
      <c r="G202" s="20">
        <v>3.521417105E7</v>
      </c>
      <c r="H202" s="20">
        <v>3294492.99</v>
      </c>
      <c r="I202" s="20">
        <v>2.6484552172E8</v>
      </c>
      <c r="J202" s="20">
        <v>3.052497633E8</v>
      </c>
      <c r="K202" s="20">
        <v>6.0860394906E8</v>
      </c>
    </row>
    <row r="203" ht="15.75" customHeight="1">
      <c r="A203" s="18" t="s">
        <v>192</v>
      </c>
      <c r="B203" s="19" t="s">
        <v>15</v>
      </c>
      <c r="C203" s="18" t="s">
        <v>16</v>
      </c>
      <c r="D203" s="18" t="s">
        <v>193</v>
      </c>
      <c r="E203" s="18" t="s">
        <v>18</v>
      </c>
      <c r="F203" s="18" t="s">
        <v>19</v>
      </c>
      <c r="G203" s="20">
        <v>1484289.0</v>
      </c>
      <c r="H203" s="20">
        <v>435359.0</v>
      </c>
      <c r="I203" s="20">
        <v>3.4580109E7</v>
      </c>
      <c r="J203" s="20">
        <v>6.231229262E7</v>
      </c>
      <c r="K203" s="20">
        <v>9.881204962E7</v>
      </c>
    </row>
    <row r="204" ht="15.75" customHeight="1">
      <c r="A204" s="18" t="s">
        <v>194</v>
      </c>
      <c r="B204" s="19" t="s">
        <v>15</v>
      </c>
      <c r="C204" s="18" t="s">
        <v>16</v>
      </c>
      <c r="D204" s="18" t="s">
        <v>195</v>
      </c>
      <c r="E204" s="18" t="s">
        <v>18</v>
      </c>
      <c r="F204" s="18" t="s">
        <v>19</v>
      </c>
      <c r="G204" s="20">
        <v>3.275011073E7</v>
      </c>
      <c r="H204" s="20">
        <v>8596475.77</v>
      </c>
      <c r="I204" s="20">
        <v>1.4728888802E8</v>
      </c>
      <c r="J204" s="20">
        <v>1.6210649364E8</v>
      </c>
      <c r="K204" s="20">
        <v>3.5074196816E8</v>
      </c>
    </row>
    <row r="205" ht="15.75" customHeight="1">
      <c r="A205" s="18" t="s">
        <v>194</v>
      </c>
      <c r="B205" s="19" t="s">
        <v>15</v>
      </c>
      <c r="C205" s="18" t="s">
        <v>16</v>
      </c>
      <c r="D205" s="18" t="s">
        <v>195</v>
      </c>
      <c r="E205" s="18" t="s">
        <v>22</v>
      </c>
      <c r="F205" s="18" t="s">
        <v>23</v>
      </c>
      <c r="G205" s="20">
        <v>80059.73</v>
      </c>
      <c r="H205" s="20">
        <v>21014.63</v>
      </c>
      <c r="I205" s="20">
        <v>360057.04</v>
      </c>
      <c r="J205" s="20">
        <v>396279.62</v>
      </c>
      <c r="K205" s="20">
        <v>857411.02</v>
      </c>
    </row>
    <row r="206" ht="15.75" customHeight="1">
      <c r="A206" s="18" t="s">
        <v>194</v>
      </c>
      <c r="B206" s="19" t="s">
        <v>15</v>
      </c>
      <c r="C206" s="18" t="s">
        <v>16</v>
      </c>
      <c r="D206" s="18" t="s">
        <v>195</v>
      </c>
      <c r="E206" s="18" t="s">
        <v>45</v>
      </c>
      <c r="F206" s="18" t="s">
        <v>46</v>
      </c>
      <c r="G206" s="20">
        <v>1.761963054E7</v>
      </c>
      <c r="H206" s="20">
        <v>4624922.6</v>
      </c>
      <c r="I206" s="20">
        <v>7.924174094E7</v>
      </c>
      <c r="J206" s="20">
        <v>8.721364486E7</v>
      </c>
      <c r="K206" s="20">
        <v>1.8869993894E8</v>
      </c>
    </row>
    <row r="207" ht="15.75" customHeight="1">
      <c r="A207" s="18" t="s">
        <v>196</v>
      </c>
      <c r="B207" s="19" t="s">
        <v>15</v>
      </c>
      <c r="C207" s="18" t="s">
        <v>16</v>
      </c>
      <c r="D207" s="18" t="s">
        <v>197</v>
      </c>
      <c r="E207" s="18" t="s">
        <v>18</v>
      </c>
      <c r="F207" s="18" t="s">
        <v>19</v>
      </c>
      <c r="G207" s="20">
        <v>917395.53</v>
      </c>
      <c r="H207" s="20">
        <v>485181.3</v>
      </c>
      <c r="I207" s="20">
        <v>3.854295068E7</v>
      </c>
      <c r="J207" s="20">
        <v>5.778611588E7</v>
      </c>
      <c r="K207" s="20">
        <v>9.773164339E7</v>
      </c>
    </row>
    <row r="208" ht="15.75" customHeight="1">
      <c r="A208" s="18" t="s">
        <v>196</v>
      </c>
      <c r="B208" s="19" t="s">
        <v>15</v>
      </c>
      <c r="C208" s="18" t="s">
        <v>16</v>
      </c>
      <c r="D208" s="18" t="s">
        <v>197</v>
      </c>
      <c r="E208" s="18" t="s">
        <v>22</v>
      </c>
      <c r="F208" s="18" t="s">
        <v>23</v>
      </c>
      <c r="G208" s="20">
        <v>589784.86</v>
      </c>
      <c r="H208" s="20">
        <v>311918.44</v>
      </c>
      <c r="I208" s="20">
        <v>2.477889622E7</v>
      </c>
      <c r="J208" s="20">
        <v>3.715014401E7</v>
      </c>
      <c r="K208" s="20">
        <v>6.283074353E7</v>
      </c>
    </row>
    <row r="209" ht="15.75" customHeight="1">
      <c r="A209" s="18" t="s">
        <v>196</v>
      </c>
      <c r="B209" s="19" t="s">
        <v>15</v>
      </c>
      <c r="C209" s="18" t="s">
        <v>16</v>
      </c>
      <c r="D209" s="18" t="s">
        <v>197</v>
      </c>
      <c r="E209" s="18" t="s">
        <v>30</v>
      </c>
      <c r="F209" s="18" t="s">
        <v>31</v>
      </c>
      <c r="G209" s="20">
        <v>1631448.61</v>
      </c>
      <c r="H209" s="20">
        <v>862821.26</v>
      </c>
      <c r="I209" s="20">
        <v>6.85427841E7</v>
      </c>
      <c r="J209" s="20">
        <v>1.0276383083E8</v>
      </c>
      <c r="K209" s="20">
        <v>1.738008848E8</v>
      </c>
    </row>
    <row r="210" ht="30.0" customHeight="1">
      <c r="A210" s="18" t="s">
        <v>198</v>
      </c>
      <c r="B210" s="19" t="s">
        <v>15</v>
      </c>
      <c r="C210" s="18" t="s">
        <v>16</v>
      </c>
      <c r="D210" s="18" t="s">
        <v>199</v>
      </c>
      <c r="E210" s="18" t="s">
        <v>18</v>
      </c>
      <c r="F210" s="18" t="s">
        <v>19</v>
      </c>
      <c r="G210" s="20">
        <v>4362894.94</v>
      </c>
      <c r="H210" s="20">
        <v>224001.06</v>
      </c>
      <c r="I210" s="20">
        <v>1.831155422E7</v>
      </c>
      <c r="J210" s="20">
        <v>2.010774768E7</v>
      </c>
      <c r="K210" s="20">
        <v>4.30061979E7</v>
      </c>
    </row>
    <row r="211" ht="30.0" customHeight="1">
      <c r="A211" s="18" t="s">
        <v>198</v>
      </c>
      <c r="B211" s="19" t="s">
        <v>15</v>
      </c>
      <c r="C211" s="18" t="s">
        <v>16</v>
      </c>
      <c r="D211" s="18" t="s">
        <v>199</v>
      </c>
      <c r="E211" s="18" t="s">
        <v>22</v>
      </c>
      <c r="F211" s="18" t="s">
        <v>23</v>
      </c>
      <c r="G211" s="20">
        <v>6693649.19</v>
      </c>
      <c r="H211" s="20">
        <v>343667.34</v>
      </c>
      <c r="I211" s="20">
        <v>2.809398839E7</v>
      </c>
      <c r="J211" s="20">
        <v>3.084974782E7</v>
      </c>
      <c r="K211" s="20">
        <v>6.598105274E7</v>
      </c>
    </row>
    <row r="212" ht="30.0" customHeight="1">
      <c r="A212" s="18" t="s">
        <v>198</v>
      </c>
      <c r="B212" s="19" t="s">
        <v>15</v>
      </c>
      <c r="C212" s="18" t="s">
        <v>16</v>
      </c>
      <c r="D212" s="18" t="s">
        <v>199</v>
      </c>
      <c r="E212" s="18" t="s">
        <v>30</v>
      </c>
      <c r="F212" s="18" t="s">
        <v>31</v>
      </c>
      <c r="G212" s="20">
        <v>1.673897326E7</v>
      </c>
      <c r="H212" s="20">
        <v>859417.39</v>
      </c>
      <c r="I212" s="20">
        <v>7.025532827E7</v>
      </c>
      <c r="J212" s="20">
        <v>7.714672372E7</v>
      </c>
      <c r="K212" s="20">
        <v>1.6500044264E8</v>
      </c>
    </row>
    <row r="213" ht="30.0" customHeight="1">
      <c r="A213" s="18" t="s">
        <v>198</v>
      </c>
      <c r="B213" s="19" t="s">
        <v>15</v>
      </c>
      <c r="C213" s="18" t="s">
        <v>16</v>
      </c>
      <c r="D213" s="18" t="s">
        <v>199</v>
      </c>
      <c r="E213" s="18" t="s">
        <v>45</v>
      </c>
      <c r="F213" s="18" t="s">
        <v>46</v>
      </c>
      <c r="G213" s="20">
        <v>1256823.61</v>
      </c>
      <c r="H213" s="20">
        <v>64528.21</v>
      </c>
      <c r="I213" s="20">
        <v>5275028.12</v>
      </c>
      <c r="J213" s="20">
        <v>5792459.4</v>
      </c>
      <c r="K213" s="20">
        <v>1.238883934E7</v>
      </c>
    </row>
    <row r="214" ht="30.0" customHeight="1">
      <c r="A214" s="18" t="s">
        <v>200</v>
      </c>
      <c r="B214" s="19" t="s">
        <v>15</v>
      </c>
      <c r="C214" s="18" t="s">
        <v>16</v>
      </c>
      <c r="D214" s="18" t="s">
        <v>201</v>
      </c>
      <c r="E214" s="18" t="s">
        <v>18</v>
      </c>
      <c r="F214" s="18" t="s">
        <v>19</v>
      </c>
      <c r="G214" s="20">
        <v>3.0920559198E8</v>
      </c>
      <c r="H214" s="20">
        <v>2.840928532E7</v>
      </c>
      <c r="I214" s="20">
        <v>3.9501971289E8</v>
      </c>
      <c r="J214" s="20">
        <v>3.7371105824E8</v>
      </c>
      <c r="K214" s="20">
        <v>1.10634564843E9</v>
      </c>
    </row>
    <row r="215" ht="30.0" customHeight="1">
      <c r="A215" s="18" t="s">
        <v>200</v>
      </c>
      <c r="B215" s="19" t="s">
        <v>15</v>
      </c>
      <c r="C215" s="18" t="s">
        <v>16</v>
      </c>
      <c r="D215" s="18" t="s">
        <v>201</v>
      </c>
      <c r="E215" s="18" t="s">
        <v>22</v>
      </c>
      <c r="F215" s="18" t="s">
        <v>23</v>
      </c>
      <c r="G215" s="20">
        <v>0.0</v>
      </c>
      <c r="H215" s="20">
        <v>0.0</v>
      </c>
      <c r="I215" s="20">
        <v>0.0</v>
      </c>
      <c r="J215" s="20">
        <v>-1751868.99</v>
      </c>
      <c r="K215" s="20">
        <v>-1751868.99</v>
      </c>
    </row>
    <row r="216" ht="30.0" customHeight="1">
      <c r="A216" s="18" t="s">
        <v>200</v>
      </c>
      <c r="B216" s="19" t="s">
        <v>15</v>
      </c>
      <c r="C216" s="18" t="s">
        <v>16</v>
      </c>
      <c r="D216" s="18" t="s">
        <v>201</v>
      </c>
      <c r="E216" s="18" t="s">
        <v>26</v>
      </c>
      <c r="F216" s="18" t="s">
        <v>27</v>
      </c>
      <c r="G216" s="20">
        <v>1.367486802E7</v>
      </c>
      <c r="H216" s="20">
        <v>1256423.68</v>
      </c>
      <c r="I216" s="20">
        <v>1.747006711E7</v>
      </c>
      <c r="J216" s="20">
        <v>1.652767458E7</v>
      </c>
      <c r="K216" s="20">
        <v>4.892903339E7</v>
      </c>
    </row>
    <row r="217" ht="30.0" customHeight="1">
      <c r="A217" s="18" t="s">
        <v>202</v>
      </c>
      <c r="B217" s="19" t="s">
        <v>15</v>
      </c>
      <c r="C217" s="18" t="s">
        <v>16</v>
      </c>
      <c r="D217" s="18" t="s">
        <v>203</v>
      </c>
      <c r="E217" s="18" t="s">
        <v>18</v>
      </c>
      <c r="F217" s="18" t="s">
        <v>19</v>
      </c>
      <c r="G217" s="20">
        <v>5.277378245E7</v>
      </c>
      <c r="H217" s="20">
        <v>2802012.01</v>
      </c>
      <c r="I217" s="20">
        <v>1.2562225247E8</v>
      </c>
      <c r="J217" s="20">
        <v>1.1635139283E8</v>
      </c>
      <c r="K217" s="20">
        <v>2.9754943976E8</v>
      </c>
    </row>
    <row r="218" ht="30.0" customHeight="1">
      <c r="A218" s="18" t="s">
        <v>202</v>
      </c>
      <c r="B218" s="19" t="s">
        <v>15</v>
      </c>
      <c r="C218" s="18" t="s">
        <v>16</v>
      </c>
      <c r="D218" s="18" t="s">
        <v>203</v>
      </c>
      <c r="E218" s="18" t="s">
        <v>22</v>
      </c>
      <c r="F218" s="18" t="s">
        <v>23</v>
      </c>
      <c r="G218" s="20">
        <v>20729.84</v>
      </c>
      <c r="H218" s="20">
        <v>1100.65</v>
      </c>
      <c r="I218" s="20">
        <v>49345.13</v>
      </c>
      <c r="J218" s="20">
        <v>45703.48</v>
      </c>
      <c r="K218" s="20">
        <v>116879.1</v>
      </c>
    </row>
    <row r="219" ht="30.0" customHeight="1">
      <c r="A219" s="18" t="s">
        <v>202</v>
      </c>
      <c r="B219" s="19" t="s">
        <v>15</v>
      </c>
      <c r="C219" s="18" t="s">
        <v>16</v>
      </c>
      <c r="D219" s="18" t="s">
        <v>203</v>
      </c>
      <c r="E219" s="18" t="s">
        <v>45</v>
      </c>
      <c r="F219" s="18" t="s">
        <v>46</v>
      </c>
      <c r="G219" s="20">
        <v>1.438087571E7</v>
      </c>
      <c r="H219" s="20">
        <v>763549.34</v>
      </c>
      <c r="I219" s="20">
        <v>3.42321114E7</v>
      </c>
      <c r="J219" s="20">
        <v>3.170579862E7</v>
      </c>
      <c r="K219" s="20">
        <v>8.108233507E7</v>
      </c>
    </row>
    <row r="220" ht="30.0" customHeight="1">
      <c r="A220" s="18" t="s">
        <v>204</v>
      </c>
      <c r="B220" s="19" t="s">
        <v>15</v>
      </c>
      <c r="C220" s="18" t="s">
        <v>16</v>
      </c>
      <c r="D220" s="18" t="s">
        <v>205</v>
      </c>
      <c r="E220" s="18" t="s">
        <v>18</v>
      </c>
      <c r="F220" s="18" t="s">
        <v>19</v>
      </c>
      <c r="G220" s="20">
        <v>6.597020534E7</v>
      </c>
      <c r="H220" s="20">
        <v>1860729.92</v>
      </c>
      <c r="I220" s="20">
        <v>1.4823619601E8</v>
      </c>
      <c r="J220" s="20">
        <v>1.457027369E8</v>
      </c>
      <c r="K220" s="20">
        <v>3.6176986817E8</v>
      </c>
    </row>
    <row r="221" ht="30.0" customHeight="1">
      <c r="A221" s="18" t="s">
        <v>204</v>
      </c>
      <c r="B221" s="19" t="s">
        <v>15</v>
      </c>
      <c r="C221" s="18" t="s">
        <v>16</v>
      </c>
      <c r="D221" s="18" t="s">
        <v>205</v>
      </c>
      <c r="E221" s="18" t="s">
        <v>22</v>
      </c>
      <c r="F221" s="18" t="s">
        <v>23</v>
      </c>
      <c r="G221" s="20">
        <v>8822.19</v>
      </c>
      <c r="H221" s="20">
        <v>248.84</v>
      </c>
      <c r="I221" s="20">
        <v>19823.63</v>
      </c>
      <c r="J221" s="20">
        <v>19484.84</v>
      </c>
      <c r="K221" s="20">
        <v>48379.5</v>
      </c>
    </row>
    <row r="222" ht="30.0" customHeight="1">
      <c r="A222" s="18" t="s">
        <v>204</v>
      </c>
      <c r="B222" s="19" t="s">
        <v>15</v>
      </c>
      <c r="C222" s="18" t="s">
        <v>16</v>
      </c>
      <c r="D222" s="18" t="s">
        <v>205</v>
      </c>
      <c r="E222" s="18" t="s">
        <v>45</v>
      </c>
      <c r="F222" s="18" t="s">
        <v>46</v>
      </c>
      <c r="G222" s="20">
        <v>1.652413247E7</v>
      </c>
      <c r="H222" s="20">
        <v>466073.24</v>
      </c>
      <c r="I222" s="20">
        <v>3.713001236E7</v>
      </c>
      <c r="J222" s="20">
        <v>3.649543478E7</v>
      </c>
      <c r="K222" s="20">
        <v>9.061565285E7</v>
      </c>
    </row>
    <row r="223" ht="15.75" customHeight="1">
      <c r="A223" s="18" t="s">
        <v>206</v>
      </c>
      <c r="B223" s="19" t="s">
        <v>15</v>
      </c>
      <c r="C223" s="18" t="s">
        <v>16</v>
      </c>
      <c r="D223" s="18" t="s">
        <v>207</v>
      </c>
      <c r="E223" s="18" t="s">
        <v>18</v>
      </c>
      <c r="F223" s="18" t="s">
        <v>19</v>
      </c>
      <c r="G223" s="20">
        <v>2.108459474E7</v>
      </c>
      <c r="H223" s="20">
        <v>749959.28</v>
      </c>
      <c r="I223" s="20">
        <v>5.486254777E7</v>
      </c>
      <c r="J223" s="20">
        <v>5.665520371E7</v>
      </c>
      <c r="K223" s="20">
        <v>1.333523055E8</v>
      </c>
    </row>
    <row r="224" ht="15.75" customHeight="1">
      <c r="A224" s="18" t="s">
        <v>206</v>
      </c>
      <c r="B224" s="19" t="s">
        <v>15</v>
      </c>
      <c r="C224" s="18" t="s">
        <v>16</v>
      </c>
      <c r="D224" s="18" t="s">
        <v>207</v>
      </c>
      <c r="E224" s="18" t="s">
        <v>22</v>
      </c>
      <c r="F224" s="18" t="s">
        <v>23</v>
      </c>
      <c r="G224" s="20">
        <v>2.784874454E7</v>
      </c>
      <c r="H224" s="20">
        <v>990553.75</v>
      </c>
      <c r="I224" s="20">
        <v>7.246300423E7</v>
      </c>
      <c r="J224" s="20">
        <v>7.483076221E7</v>
      </c>
      <c r="K224" s="20">
        <v>1.7613306473E8</v>
      </c>
    </row>
    <row r="225" ht="15.75" customHeight="1">
      <c r="A225" s="18" t="s">
        <v>206</v>
      </c>
      <c r="B225" s="19" t="s">
        <v>15</v>
      </c>
      <c r="C225" s="18" t="s">
        <v>16</v>
      </c>
      <c r="D225" s="18" t="s">
        <v>207</v>
      </c>
      <c r="E225" s="18" t="s">
        <v>30</v>
      </c>
      <c r="F225" s="18" t="s">
        <v>31</v>
      </c>
      <c r="G225" s="20">
        <v>8.267004272E7</v>
      </c>
      <c r="H225" s="20">
        <v>2940495.97</v>
      </c>
      <c r="I225" s="20">
        <v>2.15109146E8</v>
      </c>
      <c r="J225" s="20">
        <v>2.221379244E8</v>
      </c>
      <c r="K225" s="20">
        <v>5.2285760909E8</v>
      </c>
    </row>
    <row r="226" ht="15.75" customHeight="1">
      <c r="A226" s="18" t="s">
        <v>208</v>
      </c>
      <c r="B226" s="19" t="s">
        <v>15</v>
      </c>
      <c r="C226" s="18" t="s">
        <v>16</v>
      </c>
      <c r="D226" s="18" t="s">
        <v>209</v>
      </c>
      <c r="E226" s="18" t="s">
        <v>18</v>
      </c>
      <c r="F226" s="18" t="s">
        <v>19</v>
      </c>
      <c r="G226" s="20">
        <v>6253241.55</v>
      </c>
      <c r="H226" s="20">
        <v>1.107965425E7</v>
      </c>
      <c r="I226" s="20">
        <v>7.14226452E7</v>
      </c>
      <c r="J226" s="20">
        <v>9.943282338E7</v>
      </c>
      <c r="K226" s="20">
        <v>1.8818836438E8</v>
      </c>
    </row>
    <row r="227" ht="15.75" customHeight="1">
      <c r="A227" s="18" t="s">
        <v>208</v>
      </c>
      <c r="B227" s="19" t="s">
        <v>15</v>
      </c>
      <c r="C227" s="18" t="s">
        <v>16</v>
      </c>
      <c r="D227" s="18" t="s">
        <v>209</v>
      </c>
      <c r="E227" s="18" t="s">
        <v>45</v>
      </c>
      <c r="F227" s="18" t="s">
        <v>46</v>
      </c>
      <c r="G227" s="20">
        <v>570472.45</v>
      </c>
      <c r="H227" s="20">
        <v>1010777.75</v>
      </c>
      <c r="I227" s="20">
        <v>6515764.8</v>
      </c>
      <c r="J227" s="20">
        <v>9071085.08</v>
      </c>
      <c r="K227" s="20">
        <v>1.716810008E7</v>
      </c>
    </row>
    <row r="228" ht="15.75" customHeight="1">
      <c r="A228" s="18" t="s">
        <v>210</v>
      </c>
      <c r="B228" s="19" t="s">
        <v>15</v>
      </c>
      <c r="C228" s="18" t="s">
        <v>16</v>
      </c>
      <c r="D228" s="18" t="s">
        <v>211</v>
      </c>
      <c r="E228" s="18" t="s">
        <v>18</v>
      </c>
      <c r="F228" s="18" t="s">
        <v>19</v>
      </c>
      <c r="G228" s="20">
        <v>0.0</v>
      </c>
      <c r="H228" s="20">
        <v>2.745327124E7</v>
      </c>
      <c r="I228" s="20">
        <v>2.7966663623E8</v>
      </c>
      <c r="J228" s="20">
        <v>5.7112604672E8</v>
      </c>
      <c r="K228" s="20">
        <v>8.7824595419E8</v>
      </c>
    </row>
    <row r="229" ht="15.75" customHeight="1">
      <c r="A229" s="18" t="s">
        <v>210</v>
      </c>
      <c r="B229" s="19" t="s">
        <v>15</v>
      </c>
      <c r="C229" s="18" t="s">
        <v>16</v>
      </c>
      <c r="D229" s="18" t="s">
        <v>211</v>
      </c>
      <c r="E229" s="18" t="s">
        <v>45</v>
      </c>
      <c r="F229" s="18" t="s">
        <v>46</v>
      </c>
      <c r="G229" s="20">
        <v>0.0</v>
      </c>
      <c r="H229" s="20">
        <v>3273196.76</v>
      </c>
      <c r="I229" s="20">
        <v>3.334407477E7</v>
      </c>
      <c r="J229" s="20">
        <v>6.809417763E7</v>
      </c>
      <c r="K229" s="20">
        <v>1.0471144916E8</v>
      </c>
    </row>
    <row r="230" ht="30.0" customHeight="1">
      <c r="A230" s="18" t="s">
        <v>212</v>
      </c>
      <c r="B230" s="19" t="s">
        <v>15</v>
      </c>
      <c r="C230" s="18" t="s">
        <v>16</v>
      </c>
      <c r="D230" s="18" t="s">
        <v>213</v>
      </c>
      <c r="E230" s="18" t="s">
        <v>18</v>
      </c>
      <c r="F230" s="18" t="s">
        <v>19</v>
      </c>
      <c r="G230" s="20">
        <v>2.581696331E7</v>
      </c>
      <c r="H230" s="20">
        <v>1404862.94</v>
      </c>
      <c r="I230" s="20">
        <v>1.1290000204E8</v>
      </c>
      <c r="J230" s="20">
        <v>1.4006236691E8</v>
      </c>
      <c r="K230" s="20">
        <v>2.801841952E8</v>
      </c>
    </row>
    <row r="231" ht="30.0" customHeight="1">
      <c r="A231" s="18" t="s">
        <v>212</v>
      </c>
      <c r="B231" s="19" t="s">
        <v>15</v>
      </c>
      <c r="C231" s="18" t="s">
        <v>16</v>
      </c>
      <c r="D231" s="18" t="s">
        <v>213</v>
      </c>
      <c r="E231" s="18" t="s">
        <v>22</v>
      </c>
      <c r="F231" s="18" t="s">
        <v>23</v>
      </c>
      <c r="G231" s="20">
        <v>3223436.92</v>
      </c>
      <c r="H231" s="20">
        <v>175407.42</v>
      </c>
      <c r="I231" s="20">
        <v>1.409639197E7</v>
      </c>
      <c r="J231" s="20">
        <v>1.748781211E7</v>
      </c>
      <c r="K231" s="20">
        <v>3.498304842E7</v>
      </c>
    </row>
    <row r="232" ht="30.0" customHeight="1">
      <c r="A232" s="18" t="s">
        <v>212</v>
      </c>
      <c r="B232" s="19" t="s">
        <v>15</v>
      </c>
      <c r="C232" s="18" t="s">
        <v>16</v>
      </c>
      <c r="D232" s="18" t="s">
        <v>213</v>
      </c>
      <c r="E232" s="18" t="s">
        <v>45</v>
      </c>
      <c r="F232" s="18" t="s">
        <v>46</v>
      </c>
      <c r="G232" s="20">
        <v>484719.77</v>
      </c>
      <c r="H232" s="20">
        <v>26376.64</v>
      </c>
      <c r="I232" s="20">
        <v>2119724.99</v>
      </c>
      <c r="J232" s="20">
        <v>2629705.0</v>
      </c>
      <c r="K232" s="20">
        <v>5260526.4</v>
      </c>
    </row>
    <row r="233" ht="15.75" customHeight="1">
      <c r="A233" s="18" t="s">
        <v>214</v>
      </c>
      <c r="B233" s="19" t="s">
        <v>15</v>
      </c>
      <c r="C233" s="18" t="s">
        <v>16</v>
      </c>
      <c r="D233" s="18" t="s">
        <v>215</v>
      </c>
      <c r="E233" s="18" t="s">
        <v>18</v>
      </c>
      <c r="F233" s="18" t="s">
        <v>19</v>
      </c>
      <c r="G233" s="20">
        <v>0.0</v>
      </c>
      <c r="H233" s="20">
        <v>4.285578776E7</v>
      </c>
      <c r="I233" s="20">
        <v>9.828492967E7</v>
      </c>
      <c r="J233" s="20">
        <v>1.2513745152E8</v>
      </c>
      <c r="K233" s="20">
        <v>2.6627816895E8</v>
      </c>
    </row>
    <row r="234" ht="15.75" customHeight="1">
      <c r="A234" s="18" t="s">
        <v>214</v>
      </c>
      <c r="B234" s="19" t="s">
        <v>15</v>
      </c>
      <c r="C234" s="18" t="s">
        <v>16</v>
      </c>
      <c r="D234" s="18" t="s">
        <v>215</v>
      </c>
      <c r="E234" s="18" t="s">
        <v>22</v>
      </c>
      <c r="F234" s="18" t="s">
        <v>23</v>
      </c>
      <c r="G234" s="20">
        <v>0.0</v>
      </c>
      <c r="H234" s="20">
        <v>288430.24</v>
      </c>
      <c r="I234" s="20">
        <v>661482.33</v>
      </c>
      <c r="J234" s="20">
        <v>842206.57</v>
      </c>
      <c r="K234" s="20">
        <v>1792119.14</v>
      </c>
    </row>
    <row r="235" ht="30.0" customHeight="1">
      <c r="A235" s="18" t="s">
        <v>214</v>
      </c>
      <c r="B235" s="19" t="s">
        <v>15</v>
      </c>
      <c r="C235" s="18" t="s">
        <v>16</v>
      </c>
      <c r="D235" s="18" t="s">
        <v>215</v>
      </c>
      <c r="E235" s="18" t="s">
        <v>43</v>
      </c>
      <c r="F235" s="18" t="s">
        <v>44</v>
      </c>
      <c r="G235" s="20">
        <v>0.0</v>
      </c>
      <c r="H235" s="20">
        <v>0.0</v>
      </c>
      <c r="I235" s="20">
        <v>0.0</v>
      </c>
      <c r="J235" s="20">
        <v>-339004.2</v>
      </c>
      <c r="K235" s="20">
        <v>-339004.2</v>
      </c>
    </row>
    <row r="236" ht="15.75" customHeight="1">
      <c r="A236" s="18" t="s">
        <v>216</v>
      </c>
      <c r="B236" s="19" t="s">
        <v>15</v>
      </c>
      <c r="C236" s="18" t="s">
        <v>16</v>
      </c>
      <c r="D236" s="18" t="s">
        <v>217</v>
      </c>
      <c r="E236" s="18" t="s">
        <v>18</v>
      </c>
      <c r="F236" s="18" t="s">
        <v>19</v>
      </c>
      <c r="G236" s="20">
        <v>2.398702302E7</v>
      </c>
      <c r="H236" s="20">
        <v>2057116.14</v>
      </c>
      <c r="I236" s="20">
        <v>1.3893188721E8</v>
      </c>
      <c r="J236" s="20">
        <v>1.3169360041E8</v>
      </c>
      <c r="K236" s="20">
        <v>2.9666962678E8</v>
      </c>
    </row>
    <row r="237" ht="15.75" customHeight="1">
      <c r="A237" s="18" t="s">
        <v>216</v>
      </c>
      <c r="B237" s="19" t="s">
        <v>15</v>
      </c>
      <c r="C237" s="18" t="s">
        <v>16</v>
      </c>
      <c r="D237" s="18" t="s">
        <v>217</v>
      </c>
      <c r="E237" s="18" t="s">
        <v>22</v>
      </c>
      <c r="F237" s="18" t="s">
        <v>23</v>
      </c>
      <c r="G237" s="20">
        <v>1377.4</v>
      </c>
      <c r="H237" s="20">
        <v>118.12</v>
      </c>
      <c r="I237" s="20">
        <v>7977.81</v>
      </c>
      <c r="J237" s="20">
        <v>7562.17</v>
      </c>
      <c r="K237" s="20">
        <v>17035.5</v>
      </c>
    </row>
    <row r="238" ht="15.75" customHeight="1">
      <c r="A238" s="18" t="s">
        <v>216</v>
      </c>
      <c r="B238" s="19" t="s">
        <v>15</v>
      </c>
      <c r="C238" s="18" t="s">
        <v>16</v>
      </c>
      <c r="D238" s="18" t="s">
        <v>217</v>
      </c>
      <c r="E238" s="18" t="s">
        <v>45</v>
      </c>
      <c r="F238" s="18" t="s">
        <v>46</v>
      </c>
      <c r="G238" s="20">
        <v>2.577934358E7</v>
      </c>
      <c r="H238" s="20">
        <v>2210824.74</v>
      </c>
      <c r="I238" s="20">
        <v>1.4931293698E8</v>
      </c>
      <c r="J238" s="20">
        <v>1.4153380231E8</v>
      </c>
      <c r="K238" s="20">
        <v>3.1883690761E8</v>
      </c>
    </row>
    <row r="239" ht="15.75" customHeight="1">
      <c r="A239" s="18" t="s">
        <v>218</v>
      </c>
      <c r="B239" s="19" t="s">
        <v>15</v>
      </c>
      <c r="C239" s="18" t="s">
        <v>16</v>
      </c>
      <c r="D239" s="18" t="s">
        <v>219</v>
      </c>
      <c r="E239" s="18" t="s">
        <v>18</v>
      </c>
      <c r="F239" s="18" t="s">
        <v>19</v>
      </c>
      <c r="G239" s="20">
        <v>1.142852016E7</v>
      </c>
      <c r="H239" s="20">
        <v>905543.87</v>
      </c>
      <c r="I239" s="20">
        <v>7.228947704E7</v>
      </c>
      <c r="J239" s="20">
        <v>7.509029713E7</v>
      </c>
      <c r="K239" s="20">
        <v>1.597138382E8</v>
      </c>
    </row>
    <row r="240" ht="15.75" customHeight="1">
      <c r="A240" s="18" t="s">
        <v>218</v>
      </c>
      <c r="B240" s="19" t="s">
        <v>15</v>
      </c>
      <c r="C240" s="18" t="s">
        <v>16</v>
      </c>
      <c r="D240" s="18" t="s">
        <v>219</v>
      </c>
      <c r="E240" s="18" t="s">
        <v>22</v>
      </c>
      <c r="F240" s="18" t="s">
        <v>23</v>
      </c>
      <c r="G240" s="20">
        <v>3648406.84</v>
      </c>
      <c r="H240" s="20">
        <v>289083.13</v>
      </c>
      <c r="I240" s="20">
        <v>2.307747796E7</v>
      </c>
      <c r="J240" s="20">
        <v>2.397160345E7</v>
      </c>
      <c r="K240" s="20">
        <v>5.098657138E7</v>
      </c>
    </row>
    <row r="241" ht="15.75" customHeight="1">
      <c r="A241" s="18" t="s">
        <v>220</v>
      </c>
      <c r="B241" s="19" t="s">
        <v>15</v>
      </c>
      <c r="C241" s="18" t="s">
        <v>16</v>
      </c>
      <c r="D241" s="18" t="s">
        <v>221</v>
      </c>
      <c r="E241" s="18" t="s">
        <v>18</v>
      </c>
      <c r="F241" s="18" t="s">
        <v>19</v>
      </c>
      <c r="G241" s="20">
        <v>0.0</v>
      </c>
      <c r="H241" s="20">
        <v>2028056.67</v>
      </c>
      <c r="I241" s="20">
        <v>1.2419728859E8</v>
      </c>
      <c r="J241" s="20">
        <v>1.7067478275E8</v>
      </c>
      <c r="K241" s="20">
        <v>2.9690012801E8</v>
      </c>
    </row>
    <row r="242" ht="15.75" customHeight="1">
      <c r="A242" s="18" t="s">
        <v>220</v>
      </c>
      <c r="B242" s="19" t="s">
        <v>15</v>
      </c>
      <c r="C242" s="18" t="s">
        <v>16</v>
      </c>
      <c r="D242" s="18" t="s">
        <v>221</v>
      </c>
      <c r="E242" s="18" t="s">
        <v>45</v>
      </c>
      <c r="F242" s="18" t="s">
        <v>46</v>
      </c>
      <c r="G242" s="20">
        <v>0.0</v>
      </c>
      <c r="H242" s="20">
        <v>1225664.33</v>
      </c>
      <c r="I242" s="20">
        <v>7.505913841E7</v>
      </c>
      <c r="J242" s="20">
        <v>1.0314800177E8</v>
      </c>
      <c r="K242" s="20">
        <v>1.7943280451E8</v>
      </c>
    </row>
    <row r="243" ht="30.0" customHeight="1">
      <c r="A243" s="18" t="s">
        <v>222</v>
      </c>
      <c r="B243" s="19" t="s">
        <v>15</v>
      </c>
      <c r="C243" s="18" t="s">
        <v>16</v>
      </c>
      <c r="D243" s="18" t="s">
        <v>223</v>
      </c>
      <c r="E243" s="18" t="s">
        <v>18</v>
      </c>
      <c r="F243" s="18" t="s">
        <v>19</v>
      </c>
      <c r="G243" s="20">
        <v>922754.14</v>
      </c>
      <c r="H243" s="20">
        <v>1301193.53</v>
      </c>
      <c r="I243" s="20">
        <v>1.0362063281E8</v>
      </c>
      <c r="J243" s="20">
        <v>1.3771976197E8</v>
      </c>
      <c r="K243" s="20">
        <v>2.4356434245E8</v>
      </c>
    </row>
    <row r="244" ht="30.0" customHeight="1">
      <c r="A244" s="18" t="s">
        <v>222</v>
      </c>
      <c r="B244" s="19" t="s">
        <v>15</v>
      </c>
      <c r="C244" s="18" t="s">
        <v>16</v>
      </c>
      <c r="D244" s="18" t="s">
        <v>223</v>
      </c>
      <c r="E244" s="18" t="s">
        <v>22</v>
      </c>
      <c r="F244" s="18" t="s">
        <v>23</v>
      </c>
      <c r="G244" s="20">
        <v>4670.86</v>
      </c>
      <c r="H244" s="20">
        <v>6586.47</v>
      </c>
      <c r="I244" s="20">
        <v>524514.19</v>
      </c>
      <c r="J244" s="20">
        <v>697119.56</v>
      </c>
      <c r="K244" s="20">
        <v>1232891.08</v>
      </c>
    </row>
    <row r="245" ht="30.0" customHeight="1">
      <c r="A245" s="18" t="s">
        <v>224</v>
      </c>
      <c r="B245" s="19" t="s">
        <v>15</v>
      </c>
      <c r="C245" s="18" t="s">
        <v>16</v>
      </c>
      <c r="D245" s="18" t="s">
        <v>225</v>
      </c>
      <c r="E245" s="18" t="s">
        <v>18</v>
      </c>
      <c r="F245" s="18" t="s">
        <v>19</v>
      </c>
      <c r="G245" s="20">
        <v>1.24474191E7</v>
      </c>
      <c r="H245" s="20">
        <v>834110.71</v>
      </c>
      <c r="I245" s="20">
        <v>3.197189838E7</v>
      </c>
      <c r="J245" s="20">
        <v>3.257297874E7</v>
      </c>
      <c r="K245" s="20">
        <v>7.782640693E7</v>
      </c>
    </row>
    <row r="246" ht="30.0" customHeight="1">
      <c r="A246" s="18" t="s">
        <v>224</v>
      </c>
      <c r="B246" s="19" t="s">
        <v>15</v>
      </c>
      <c r="C246" s="18" t="s">
        <v>16</v>
      </c>
      <c r="D246" s="18" t="s">
        <v>225</v>
      </c>
      <c r="E246" s="18" t="s">
        <v>22</v>
      </c>
      <c r="F246" s="18" t="s">
        <v>23</v>
      </c>
      <c r="G246" s="20">
        <v>3.310847835E7</v>
      </c>
      <c r="H246" s="20">
        <v>2218623.5</v>
      </c>
      <c r="I246" s="20">
        <v>8.504099495E7</v>
      </c>
      <c r="J246" s="20">
        <v>8.663978873E7</v>
      </c>
      <c r="K246" s="20">
        <v>2.0700788553E8</v>
      </c>
    </row>
    <row r="247" ht="30.0" customHeight="1">
      <c r="A247" s="18" t="s">
        <v>224</v>
      </c>
      <c r="B247" s="19" t="s">
        <v>15</v>
      </c>
      <c r="C247" s="18" t="s">
        <v>16</v>
      </c>
      <c r="D247" s="18" t="s">
        <v>225</v>
      </c>
      <c r="E247" s="18" t="s">
        <v>43</v>
      </c>
      <c r="F247" s="18" t="s">
        <v>44</v>
      </c>
      <c r="G247" s="20">
        <v>0.0</v>
      </c>
      <c r="H247" s="20">
        <v>0.0</v>
      </c>
      <c r="I247" s="20">
        <v>0.0</v>
      </c>
      <c r="J247" s="20">
        <v>-5812.17</v>
      </c>
      <c r="K247" s="20">
        <v>-5812.17</v>
      </c>
    </row>
    <row r="248" ht="30.0" customHeight="1">
      <c r="A248" s="18" t="s">
        <v>224</v>
      </c>
      <c r="B248" s="19" t="s">
        <v>15</v>
      </c>
      <c r="C248" s="18" t="s">
        <v>16</v>
      </c>
      <c r="D248" s="18" t="s">
        <v>225</v>
      </c>
      <c r="E248" s="18" t="s">
        <v>45</v>
      </c>
      <c r="F248" s="18" t="s">
        <v>46</v>
      </c>
      <c r="G248" s="20">
        <v>3476111.55</v>
      </c>
      <c r="H248" s="20">
        <v>232936.79</v>
      </c>
      <c r="I248" s="20">
        <v>8928588.67</v>
      </c>
      <c r="J248" s="20">
        <v>9096448.56</v>
      </c>
      <c r="K248" s="20">
        <v>2.173408557E7</v>
      </c>
    </row>
    <row r="249" ht="45.0" customHeight="1">
      <c r="A249" s="18" t="s">
        <v>226</v>
      </c>
      <c r="B249" s="19" t="s">
        <v>15</v>
      </c>
      <c r="C249" s="18" t="s">
        <v>16</v>
      </c>
      <c r="D249" s="18" t="s">
        <v>227</v>
      </c>
      <c r="E249" s="18" t="s">
        <v>18</v>
      </c>
      <c r="F249" s="18" t="s">
        <v>19</v>
      </c>
      <c r="G249" s="20">
        <v>862131.37</v>
      </c>
      <c r="H249" s="20">
        <v>407124.28</v>
      </c>
      <c r="I249" s="20">
        <v>3.25518224E7</v>
      </c>
      <c r="J249" s="20">
        <v>3.8818695E7</v>
      </c>
      <c r="K249" s="20">
        <v>7.263977305E7</v>
      </c>
    </row>
    <row r="250" ht="45.0" customHeight="1">
      <c r="A250" s="18" t="s">
        <v>226</v>
      </c>
      <c r="B250" s="19" t="s">
        <v>15</v>
      </c>
      <c r="C250" s="18" t="s">
        <v>16</v>
      </c>
      <c r="D250" s="18" t="s">
        <v>227</v>
      </c>
      <c r="E250" s="18" t="s">
        <v>22</v>
      </c>
      <c r="F250" s="18" t="s">
        <v>23</v>
      </c>
      <c r="G250" s="20">
        <v>150777.63</v>
      </c>
      <c r="H250" s="20">
        <v>71201.72</v>
      </c>
      <c r="I250" s="20">
        <v>5692968.6</v>
      </c>
      <c r="J250" s="20">
        <v>6788978.17</v>
      </c>
      <c r="K250" s="20">
        <v>1.270392612E7</v>
      </c>
    </row>
    <row r="251" ht="30.0" customHeight="1">
      <c r="A251" s="18" t="s">
        <v>228</v>
      </c>
      <c r="B251" s="19" t="s">
        <v>15</v>
      </c>
      <c r="C251" s="18" t="s">
        <v>16</v>
      </c>
      <c r="D251" s="18" t="s">
        <v>229</v>
      </c>
      <c r="E251" s="18" t="s">
        <v>18</v>
      </c>
      <c r="F251" s="18" t="s">
        <v>19</v>
      </c>
      <c r="G251" s="20">
        <v>4.988042248E7</v>
      </c>
      <c r="H251" s="20">
        <v>4533831.56</v>
      </c>
      <c r="I251" s="20">
        <v>3.6821505765E8</v>
      </c>
      <c r="J251" s="20">
        <v>3.5617453522E8</v>
      </c>
      <c r="K251" s="20">
        <v>7.7880384691E8</v>
      </c>
    </row>
    <row r="252" ht="30.0" customHeight="1">
      <c r="A252" s="18" t="s">
        <v>228</v>
      </c>
      <c r="B252" s="19" t="s">
        <v>15</v>
      </c>
      <c r="C252" s="18" t="s">
        <v>16</v>
      </c>
      <c r="D252" s="18" t="s">
        <v>229</v>
      </c>
      <c r="E252" s="18" t="s">
        <v>22</v>
      </c>
      <c r="F252" s="18" t="s">
        <v>23</v>
      </c>
      <c r="G252" s="20">
        <v>248636.55</v>
      </c>
      <c r="H252" s="20">
        <v>22599.57</v>
      </c>
      <c r="I252" s="20">
        <v>1835423.92</v>
      </c>
      <c r="J252" s="20">
        <v>1775406.1</v>
      </c>
      <c r="K252" s="20">
        <v>3882066.14</v>
      </c>
    </row>
    <row r="253" ht="30.0" customHeight="1">
      <c r="A253" s="18" t="s">
        <v>228</v>
      </c>
      <c r="B253" s="19" t="s">
        <v>15</v>
      </c>
      <c r="C253" s="18" t="s">
        <v>16</v>
      </c>
      <c r="D253" s="18" t="s">
        <v>229</v>
      </c>
      <c r="E253" s="18" t="s">
        <v>58</v>
      </c>
      <c r="F253" s="18" t="s">
        <v>59</v>
      </c>
      <c r="G253" s="20">
        <v>3082148.97</v>
      </c>
      <c r="H253" s="20">
        <v>280148.87</v>
      </c>
      <c r="I253" s="20">
        <v>2.275228643E7</v>
      </c>
      <c r="J253" s="20">
        <v>2.200829345E7</v>
      </c>
      <c r="K253" s="20">
        <v>4.812287772E7</v>
      </c>
    </row>
    <row r="254" ht="30.0" customHeight="1">
      <c r="A254" s="18" t="s">
        <v>228</v>
      </c>
      <c r="B254" s="19" t="s">
        <v>15</v>
      </c>
      <c r="C254" s="18" t="s">
        <v>16</v>
      </c>
      <c r="D254" s="18" t="s">
        <v>229</v>
      </c>
      <c r="E254" s="18" t="s">
        <v>43</v>
      </c>
      <c r="F254" s="18" t="s">
        <v>44</v>
      </c>
      <c r="G254" s="20">
        <v>0.0</v>
      </c>
      <c r="H254" s="20">
        <v>0.0</v>
      </c>
      <c r="I254" s="20">
        <v>0.0</v>
      </c>
      <c r="J254" s="20">
        <v>-323758.8</v>
      </c>
      <c r="K254" s="20">
        <v>-323758.8</v>
      </c>
    </row>
    <row r="255" ht="15.75" customHeight="1">
      <c r="A255" s="18" t="s">
        <v>230</v>
      </c>
      <c r="B255" s="19" t="s">
        <v>15</v>
      </c>
      <c r="C255" s="18" t="s">
        <v>16</v>
      </c>
      <c r="D255" s="18" t="s">
        <v>231</v>
      </c>
      <c r="E255" s="18" t="s">
        <v>18</v>
      </c>
      <c r="F255" s="18" t="s">
        <v>19</v>
      </c>
      <c r="G255" s="20">
        <v>1.950847741E7</v>
      </c>
      <c r="H255" s="20">
        <v>3779538.57</v>
      </c>
      <c r="I255" s="20">
        <v>1.4861833169E8</v>
      </c>
      <c r="J255" s="20">
        <v>2.4996221871E8</v>
      </c>
      <c r="K255" s="20">
        <v>4.2186856638E8</v>
      </c>
    </row>
    <row r="256" ht="15.75" customHeight="1">
      <c r="A256" s="18" t="s">
        <v>230</v>
      </c>
      <c r="B256" s="19" t="s">
        <v>15</v>
      </c>
      <c r="C256" s="18" t="s">
        <v>16</v>
      </c>
      <c r="D256" s="18" t="s">
        <v>231</v>
      </c>
      <c r="E256" s="18" t="s">
        <v>22</v>
      </c>
      <c r="F256" s="18" t="s">
        <v>23</v>
      </c>
      <c r="G256" s="20">
        <v>351481.59</v>
      </c>
      <c r="H256" s="20">
        <v>68095.43</v>
      </c>
      <c r="I256" s="20">
        <v>2677636.31</v>
      </c>
      <c r="J256" s="20">
        <v>4503535.36</v>
      </c>
      <c r="K256" s="20">
        <v>7600748.69</v>
      </c>
    </row>
    <row r="257" ht="15.75" customHeight="1">
      <c r="A257" s="18" t="s">
        <v>232</v>
      </c>
      <c r="B257" s="19" t="s">
        <v>15</v>
      </c>
      <c r="C257" s="18" t="s">
        <v>16</v>
      </c>
      <c r="D257" s="18" t="s">
        <v>233</v>
      </c>
      <c r="E257" s="18" t="s">
        <v>18</v>
      </c>
      <c r="F257" s="18" t="s">
        <v>19</v>
      </c>
      <c r="G257" s="20">
        <v>0.0</v>
      </c>
      <c r="H257" s="20">
        <v>1.084363E7</v>
      </c>
      <c r="I257" s="20">
        <v>1.54896731E8</v>
      </c>
      <c r="J257" s="20">
        <v>2.5663526216E8</v>
      </c>
      <c r="K257" s="20">
        <v>4.2237562316E8</v>
      </c>
    </row>
    <row r="258" ht="30.0" customHeight="1">
      <c r="A258" s="18" t="s">
        <v>234</v>
      </c>
      <c r="B258" s="19" t="s">
        <v>15</v>
      </c>
      <c r="C258" s="18" t="s">
        <v>16</v>
      </c>
      <c r="D258" s="18" t="s">
        <v>235</v>
      </c>
      <c r="E258" s="18" t="s">
        <v>18</v>
      </c>
      <c r="F258" s="18" t="s">
        <v>19</v>
      </c>
      <c r="G258" s="20">
        <v>1.1184010431E8</v>
      </c>
      <c r="H258" s="20">
        <v>7058060.13</v>
      </c>
      <c r="I258" s="20">
        <v>5.7030616836E8</v>
      </c>
      <c r="J258" s="20">
        <v>6.0376209482E8</v>
      </c>
      <c r="K258" s="20">
        <v>1.29296642762E9</v>
      </c>
    </row>
    <row r="259" ht="30.0" customHeight="1">
      <c r="A259" s="18" t="s">
        <v>234</v>
      </c>
      <c r="B259" s="19" t="s">
        <v>15</v>
      </c>
      <c r="C259" s="18" t="s">
        <v>16</v>
      </c>
      <c r="D259" s="18" t="s">
        <v>235</v>
      </c>
      <c r="E259" s="18" t="s">
        <v>22</v>
      </c>
      <c r="F259" s="18" t="s">
        <v>23</v>
      </c>
      <c r="G259" s="20">
        <v>722705.69</v>
      </c>
      <c r="H259" s="20">
        <v>45608.87</v>
      </c>
      <c r="I259" s="20">
        <v>3685292.64</v>
      </c>
      <c r="J259" s="20">
        <v>3901483.32</v>
      </c>
      <c r="K259" s="20">
        <v>8355090.52</v>
      </c>
    </row>
    <row r="260" ht="15.75" customHeight="1">
      <c r="A260" s="18" t="s">
        <v>236</v>
      </c>
      <c r="B260" s="19" t="s">
        <v>15</v>
      </c>
      <c r="C260" s="18" t="s">
        <v>16</v>
      </c>
      <c r="D260" s="18" t="s">
        <v>237</v>
      </c>
      <c r="E260" s="18" t="s">
        <v>18</v>
      </c>
      <c r="F260" s="18" t="s">
        <v>19</v>
      </c>
      <c r="G260" s="20">
        <v>3.589018122E7</v>
      </c>
      <c r="H260" s="20">
        <v>9829637.84</v>
      </c>
      <c r="I260" s="20">
        <v>1.5054599472E8</v>
      </c>
      <c r="J260" s="20">
        <v>2.2459840921E8</v>
      </c>
      <c r="K260" s="20">
        <v>4.2086422299E8</v>
      </c>
    </row>
    <row r="261" ht="15.75" customHeight="1">
      <c r="A261" s="18" t="s">
        <v>236</v>
      </c>
      <c r="B261" s="19" t="s">
        <v>15</v>
      </c>
      <c r="C261" s="18" t="s">
        <v>16</v>
      </c>
      <c r="D261" s="18" t="s">
        <v>237</v>
      </c>
      <c r="E261" s="18" t="s">
        <v>45</v>
      </c>
      <c r="F261" s="18" t="s">
        <v>46</v>
      </c>
      <c r="G261" s="20">
        <v>2637233.78</v>
      </c>
      <c r="H261" s="20">
        <v>722288.16</v>
      </c>
      <c r="I261" s="20">
        <v>1.106221728E7</v>
      </c>
      <c r="J261" s="20">
        <v>1.650363669E7</v>
      </c>
      <c r="K261" s="20">
        <v>3.092537591E7</v>
      </c>
    </row>
    <row r="262" ht="15.75" customHeight="1">
      <c r="A262" s="18" t="s">
        <v>238</v>
      </c>
      <c r="B262" s="19" t="s">
        <v>15</v>
      </c>
      <c r="C262" s="18" t="s">
        <v>16</v>
      </c>
      <c r="D262" s="18" t="s">
        <v>239</v>
      </c>
      <c r="E262" s="18" t="s">
        <v>18</v>
      </c>
      <c r="F262" s="18" t="s">
        <v>19</v>
      </c>
      <c r="G262" s="20">
        <v>6.883555268E7</v>
      </c>
      <c r="H262" s="20">
        <v>7678884.52</v>
      </c>
      <c r="I262" s="20">
        <v>2.6080609379E8</v>
      </c>
      <c r="J262" s="20">
        <v>2.6915743509E8</v>
      </c>
      <c r="K262" s="20">
        <v>6.0647796608E8</v>
      </c>
    </row>
    <row r="263" ht="15.75" customHeight="1">
      <c r="A263" s="18" t="s">
        <v>238</v>
      </c>
      <c r="B263" s="19" t="s">
        <v>15</v>
      </c>
      <c r="C263" s="18" t="s">
        <v>16</v>
      </c>
      <c r="D263" s="18" t="s">
        <v>239</v>
      </c>
      <c r="E263" s="18" t="s">
        <v>22</v>
      </c>
      <c r="F263" s="18" t="s">
        <v>23</v>
      </c>
      <c r="G263" s="20">
        <v>1935577.32</v>
      </c>
      <c r="H263" s="20">
        <v>215921.48</v>
      </c>
      <c r="I263" s="20">
        <v>7333570.21</v>
      </c>
      <c r="J263" s="20">
        <v>7568400.41</v>
      </c>
      <c r="K263" s="20">
        <v>1.705346942E7</v>
      </c>
    </row>
    <row r="264" ht="30.0" customHeight="1">
      <c r="A264" s="18" t="s">
        <v>238</v>
      </c>
      <c r="B264" s="19" t="s">
        <v>15</v>
      </c>
      <c r="C264" s="18" t="s">
        <v>16</v>
      </c>
      <c r="D264" s="18" t="s">
        <v>239</v>
      </c>
      <c r="E264" s="18" t="s">
        <v>43</v>
      </c>
      <c r="F264" s="18" t="s">
        <v>44</v>
      </c>
      <c r="G264" s="20">
        <v>0.0</v>
      </c>
      <c r="H264" s="20">
        <v>0.0</v>
      </c>
      <c r="I264" s="20">
        <v>0.0</v>
      </c>
      <c r="J264" s="20">
        <v>-537589.32</v>
      </c>
      <c r="K264" s="20">
        <v>-537589.32</v>
      </c>
    </row>
    <row r="265" ht="15.75" customHeight="1">
      <c r="A265" s="18" t="s">
        <v>238</v>
      </c>
      <c r="B265" s="19" t="s">
        <v>15</v>
      </c>
      <c r="C265" s="18" t="s">
        <v>16</v>
      </c>
      <c r="D265" s="18" t="s">
        <v>239</v>
      </c>
      <c r="E265" s="18" t="s">
        <v>64</v>
      </c>
      <c r="F265" s="18" t="s">
        <v>65</v>
      </c>
      <c r="G265" s="20">
        <v>0.0</v>
      </c>
      <c r="H265" s="20">
        <v>0.0</v>
      </c>
      <c r="I265" s="20">
        <v>0.0</v>
      </c>
      <c r="J265" s="20">
        <v>-3742287.53</v>
      </c>
      <c r="K265" s="20">
        <v>-3742287.53</v>
      </c>
    </row>
    <row r="266" ht="15.75" customHeight="1">
      <c r="A266" s="18" t="s">
        <v>240</v>
      </c>
      <c r="B266" s="19" t="s">
        <v>15</v>
      </c>
      <c r="C266" s="18" t="s">
        <v>16</v>
      </c>
      <c r="D266" s="18" t="s">
        <v>241</v>
      </c>
      <c r="E266" s="18" t="s">
        <v>18</v>
      </c>
      <c r="F266" s="18" t="s">
        <v>19</v>
      </c>
      <c r="G266" s="20">
        <v>1.1802644021E8</v>
      </c>
      <c r="H266" s="20">
        <v>5306373.48</v>
      </c>
      <c r="I266" s="20">
        <v>2.6209401265E8</v>
      </c>
      <c r="J266" s="20">
        <v>2.3061444816E8</v>
      </c>
      <c r="K266" s="20">
        <v>6.160412745E8</v>
      </c>
    </row>
    <row r="267" ht="15.75" customHeight="1">
      <c r="A267" s="18" t="s">
        <v>240</v>
      </c>
      <c r="B267" s="19" t="s">
        <v>15</v>
      </c>
      <c r="C267" s="18" t="s">
        <v>16</v>
      </c>
      <c r="D267" s="18" t="s">
        <v>241</v>
      </c>
      <c r="E267" s="18" t="s">
        <v>22</v>
      </c>
      <c r="F267" s="18" t="s">
        <v>23</v>
      </c>
      <c r="G267" s="20">
        <v>5399396.79</v>
      </c>
      <c r="H267" s="20">
        <v>242752.52</v>
      </c>
      <c r="I267" s="20">
        <v>1.199010635E7</v>
      </c>
      <c r="J267" s="20">
        <v>1.054999971E7</v>
      </c>
      <c r="K267" s="20">
        <v>2.818225537E7</v>
      </c>
    </row>
    <row r="268" ht="30.0" customHeight="1">
      <c r="A268" s="18" t="s">
        <v>240</v>
      </c>
      <c r="B268" s="19" t="s">
        <v>15</v>
      </c>
      <c r="C268" s="18" t="s">
        <v>16</v>
      </c>
      <c r="D268" s="18" t="s">
        <v>241</v>
      </c>
      <c r="E268" s="18" t="s">
        <v>43</v>
      </c>
      <c r="F268" s="18" t="s">
        <v>44</v>
      </c>
      <c r="G268" s="20">
        <v>0.0</v>
      </c>
      <c r="H268" s="20">
        <v>0.0</v>
      </c>
      <c r="I268" s="20">
        <v>0.0</v>
      </c>
      <c r="J268" s="20">
        <v>-189146.58</v>
      </c>
      <c r="K268" s="20">
        <v>-189146.58</v>
      </c>
    </row>
    <row r="269" ht="30.0" customHeight="1">
      <c r="A269" s="18" t="s">
        <v>242</v>
      </c>
      <c r="B269" s="19" t="s">
        <v>15</v>
      </c>
      <c r="C269" s="18" t="s">
        <v>16</v>
      </c>
      <c r="D269" s="18" t="s">
        <v>243</v>
      </c>
      <c r="E269" s="18" t="s">
        <v>18</v>
      </c>
      <c r="F269" s="18" t="s">
        <v>19</v>
      </c>
      <c r="G269" s="20">
        <v>5.032129678E7</v>
      </c>
      <c r="H269" s="20">
        <v>2318579.03</v>
      </c>
      <c r="I269" s="20">
        <v>1.632066556E8</v>
      </c>
      <c r="J269" s="20">
        <v>2.1402620808E8</v>
      </c>
      <c r="K269" s="20">
        <v>4.2987273949E8</v>
      </c>
    </row>
    <row r="270" ht="30.0" customHeight="1">
      <c r="A270" s="18" t="s">
        <v>242</v>
      </c>
      <c r="B270" s="19" t="s">
        <v>15</v>
      </c>
      <c r="C270" s="18" t="s">
        <v>16</v>
      </c>
      <c r="D270" s="18" t="s">
        <v>243</v>
      </c>
      <c r="E270" s="18" t="s">
        <v>22</v>
      </c>
      <c r="F270" s="18" t="s">
        <v>23</v>
      </c>
      <c r="G270" s="20">
        <v>5378.65</v>
      </c>
      <c r="H270" s="20">
        <v>247.82</v>
      </c>
      <c r="I270" s="20">
        <v>17444.52</v>
      </c>
      <c r="J270" s="20">
        <v>22876.41</v>
      </c>
      <c r="K270" s="20">
        <v>45947.4</v>
      </c>
    </row>
    <row r="271" ht="30.0" customHeight="1">
      <c r="A271" s="18" t="s">
        <v>242</v>
      </c>
      <c r="B271" s="19" t="s">
        <v>15</v>
      </c>
      <c r="C271" s="18" t="s">
        <v>16</v>
      </c>
      <c r="D271" s="18" t="s">
        <v>243</v>
      </c>
      <c r="E271" s="18" t="s">
        <v>30</v>
      </c>
      <c r="F271" s="18" t="s">
        <v>31</v>
      </c>
      <c r="G271" s="20">
        <v>2.833730885E7</v>
      </c>
      <c r="H271" s="20">
        <v>1305655.74</v>
      </c>
      <c r="I271" s="20">
        <v>9.1906165E7</v>
      </c>
      <c r="J271" s="20">
        <v>1.2052405535E8</v>
      </c>
      <c r="K271" s="20">
        <v>2.4207318494E8</v>
      </c>
    </row>
    <row r="272" ht="30.0" customHeight="1">
      <c r="A272" s="18" t="s">
        <v>242</v>
      </c>
      <c r="B272" s="19" t="s">
        <v>15</v>
      </c>
      <c r="C272" s="18" t="s">
        <v>16</v>
      </c>
      <c r="D272" s="18" t="s">
        <v>243</v>
      </c>
      <c r="E272" s="18" t="s">
        <v>45</v>
      </c>
      <c r="F272" s="18" t="s">
        <v>46</v>
      </c>
      <c r="G272" s="20">
        <v>7821388.72</v>
      </c>
      <c r="H272" s="20">
        <v>360374.41</v>
      </c>
      <c r="I272" s="20">
        <v>2.536704688E7</v>
      </c>
      <c r="J272" s="20">
        <v>3.326587899E7</v>
      </c>
      <c r="K272" s="20">
        <v>6.6814689E7</v>
      </c>
    </row>
    <row r="273" ht="30.0" customHeight="1">
      <c r="A273" s="18" t="s">
        <v>244</v>
      </c>
      <c r="B273" s="19" t="s">
        <v>15</v>
      </c>
      <c r="C273" s="18" t="s">
        <v>16</v>
      </c>
      <c r="D273" s="18" t="s">
        <v>245</v>
      </c>
      <c r="E273" s="18" t="s">
        <v>18</v>
      </c>
      <c r="F273" s="18" t="s">
        <v>19</v>
      </c>
      <c r="G273" s="20">
        <v>1.0543586477E8</v>
      </c>
      <c r="H273" s="20">
        <v>2.135737055E7</v>
      </c>
      <c r="I273" s="20">
        <v>2.6427697296E8</v>
      </c>
      <c r="J273" s="20">
        <v>3.3281563832E8</v>
      </c>
      <c r="K273" s="20">
        <v>7.238858466E8</v>
      </c>
    </row>
    <row r="274" ht="30.0" customHeight="1">
      <c r="A274" s="18" t="s">
        <v>244</v>
      </c>
      <c r="B274" s="19" t="s">
        <v>15</v>
      </c>
      <c r="C274" s="18" t="s">
        <v>16</v>
      </c>
      <c r="D274" s="18" t="s">
        <v>245</v>
      </c>
      <c r="E274" s="18" t="s">
        <v>22</v>
      </c>
      <c r="F274" s="18" t="s">
        <v>23</v>
      </c>
      <c r="G274" s="20">
        <v>512515.23</v>
      </c>
      <c r="H274" s="20">
        <v>103816.45</v>
      </c>
      <c r="I274" s="20">
        <v>1284629.04</v>
      </c>
      <c r="J274" s="20">
        <v>1617789.96</v>
      </c>
      <c r="K274" s="20">
        <v>3518750.68</v>
      </c>
    </row>
    <row r="275" ht="30.0" customHeight="1">
      <c r="A275" s="18" t="s">
        <v>246</v>
      </c>
      <c r="B275" s="19" t="s">
        <v>15</v>
      </c>
      <c r="C275" s="18" t="s">
        <v>16</v>
      </c>
      <c r="D275" s="18" t="s">
        <v>247</v>
      </c>
      <c r="E275" s="18" t="s">
        <v>18</v>
      </c>
      <c r="F275" s="18" t="s">
        <v>19</v>
      </c>
      <c r="G275" s="20">
        <v>5.955062505E7</v>
      </c>
      <c r="H275" s="20">
        <v>5400403.49</v>
      </c>
      <c r="I275" s="20">
        <v>1.4168936436E8</v>
      </c>
      <c r="J275" s="20">
        <v>1.3273455775E8</v>
      </c>
      <c r="K275" s="20">
        <v>3.3937495065E8</v>
      </c>
    </row>
    <row r="276" ht="30.0" customHeight="1">
      <c r="A276" s="18" t="s">
        <v>246</v>
      </c>
      <c r="B276" s="19" t="s">
        <v>15</v>
      </c>
      <c r="C276" s="18" t="s">
        <v>16</v>
      </c>
      <c r="D276" s="18" t="s">
        <v>247</v>
      </c>
      <c r="E276" s="18" t="s">
        <v>22</v>
      </c>
      <c r="F276" s="18" t="s">
        <v>23</v>
      </c>
      <c r="G276" s="20">
        <v>7889.95</v>
      </c>
      <c r="H276" s="20">
        <v>715.51</v>
      </c>
      <c r="I276" s="20">
        <v>18772.64</v>
      </c>
      <c r="J276" s="20">
        <v>17586.2</v>
      </c>
      <c r="K276" s="20">
        <v>44964.3</v>
      </c>
    </row>
    <row r="277" ht="15.75" customHeight="1">
      <c r="A277" s="18" t="s">
        <v>248</v>
      </c>
      <c r="B277" s="19" t="s">
        <v>15</v>
      </c>
      <c r="C277" s="18" t="s">
        <v>16</v>
      </c>
      <c r="D277" s="18" t="s">
        <v>249</v>
      </c>
      <c r="E277" s="18" t="s">
        <v>18</v>
      </c>
      <c r="F277" s="18" t="s">
        <v>19</v>
      </c>
      <c r="G277" s="20">
        <v>4.545829035E7</v>
      </c>
      <c r="H277" s="20">
        <v>3062777.33</v>
      </c>
      <c r="I277" s="20">
        <v>2.5113330087E8</v>
      </c>
      <c r="J277" s="20">
        <v>2.7301078184E8</v>
      </c>
      <c r="K277" s="20">
        <v>5.7266515039E8</v>
      </c>
    </row>
    <row r="278" ht="15.75" customHeight="1">
      <c r="A278" s="18" t="s">
        <v>248</v>
      </c>
      <c r="B278" s="19" t="s">
        <v>15</v>
      </c>
      <c r="C278" s="18" t="s">
        <v>16</v>
      </c>
      <c r="D278" s="18" t="s">
        <v>249</v>
      </c>
      <c r="E278" s="18" t="s">
        <v>22</v>
      </c>
      <c r="F278" s="18" t="s">
        <v>23</v>
      </c>
      <c r="G278" s="20">
        <v>9029264.65</v>
      </c>
      <c r="H278" s="20">
        <v>608351.67</v>
      </c>
      <c r="I278" s="20">
        <v>4.988196913E7</v>
      </c>
      <c r="J278" s="20">
        <v>5.422743756E7</v>
      </c>
      <c r="K278" s="20">
        <v>1.1374702301E8</v>
      </c>
    </row>
    <row r="279" ht="30.0" customHeight="1">
      <c r="A279" s="18" t="s">
        <v>248</v>
      </c>
      <c r="B279" s="19" t="s">
        <v>15</v>
      </c>
      <c r="C279" s="18" t="s">
        <v>16</v>
      </c>
      <c r="D279" s="18" t="s">
        <v>249</v>
      </c>
      <c r="E279" s="18" t="s">
        <v>43</v>
      </c>
      <c r="F279" s="18" t="s">
        <v>44</v>
      </c>
      <c r="G279" s="20">
        <v>0.0</v>
      </c>
      <c r="H279" s="20">
        <v>0.0</v>
      </c>
      <c r="I279" s="20">
        <v>0.0</v>
      </c>
      <c r="J279" s="20">
        <v>-1375951.5</v>
      </c>
      <c r="K279" s="20">
        <v>-1375951.5</v>
      </c>
    </row>
    <row r="280" ht="15.75" customHeight="1">
      <c r="A280" s="18" t="s">
        <v>250</v>
      </c>
      <c r="B280" s="19" t="s">
        <v>15</v>
      </c>
      <c r="C280" s="18" t="s">
        <v>16</v>
      </c>
      <c r="D280" s="18" t="s">
        <v>251</v>
      </c>
      <c r="E280" s="18" t="s">
        <v>18</v>
      </c>
      <c r="F280" s="18" t="s">
        <v>19</v>
      </c>
      <c r="G280" s="20">
        <v>4.275632467E7</v>
      </c>
      <c r="H280" s="20">
        <v>1181007.05</v>
      </c>
      <c r="I280" s="20">
        <v>9.365580755E7</v>
      </c>
      <c r="J280" s="20">
        <v>7.187014556E7</v>
      </c>
      <c r="K280" s="20">
        <v>2.0946328483E8</v>
      </c>
    </row>
    <row r="281" ht="15.75" customHeight="1">
      <c r="A281" s="18" t="s">
        <v>250</v>
      </c>
      <c r="B281" s="19" t="s">
        <v>15</v>
      </c>
      <c r="C281" s="18" t="s">
        <v>16</v>
      </c>
      <c r="D281" s="18" t="s">
        <v>251</v>
      </c>
      <c r="E281" s="18" t="s">
        <v>22</v>
      </c>
      <c r="F281" s="18" t="s">
        <v>23</v>
      </c>
      <c r="G281" s="20">
        <v>6.997239663E7</v>
      </c>
      <c r="H281" s="20">
        <v>1932764.2</v>
      </c>
      <c r="I281" s="20">
        <v>1.5327138999E8</v>
      </c>
      <c r="J281" s="20">
        <v>1.1761830255E8</v>
      </c>
      <c r="K281" s="20">
        <v>3.4279485337E8</v>
      </c>
    </row>
    <row r="282" ht="15.75" customHeight="1">
      <c r="A282" s="18" t="s">
        <v>250</v>
      </c>
      <c r="B282" s="19" t="s">
        <v>15</v>
      </c>
      <c r="C282" s="18" t="s">
        <v>16</v>
      </c>
      <c r="D282" s="18" t="s">
        <v>251</v>
      </c>
      <c r="E282" s="18" t="s">
        <v>58</v>
      </c>
      <c r="F282" s="18" t="s">
        <v>59</v>
      </c>
      <c r="G282" s="20">
        <v>5130020.24</v>
      </c>
      <c r="H282" s="20">
        <v>141700.44</v>
      </c>
      <c r="I282" s="20">
        <v>1.123707877E7</v>
      </c>
      <c r="J282" s="20">
        <v>8623175.73</v>
      </c>
      <c r="K282" s="20">
        <v>2.513197518E7</v>
      </c>
    </row>
    <row r="283" ht="15.75" customHeight="1">
      <c r="A283" s="18" t="s">
        <v>250</v>
      </c>
      <c r="B283" s="19" t="s">
        <v>15</v>
      </c>
      <c r="C283" s="18" t="s">
        <v>16</v>
      </c>
      <c r="D283" s="18" t="s">
        <v>251</v>
      </c>
      <c r="E283" s="18" t="s">
        <v>30</v>
      </c>
      <c r="F283" s="18" t="s">
        <v>31</v>
      </c>
      <c r="G283" s="20">
        <v>7.974279646E7</v>
      </c>
      <c r="H283" s="20">
        <v>2202640.31</v>
      </c>
      <c r="I283" s="20">
        <v>1.7467301169E8</v>
      </c>
      <c r="J283" s="20">
        <v>1.3404160514E8</v>
      </c>
      <c r="K283" s="20">
        <v>3.906600536E8</v>
      </c>
    </row>
    <row r="284" ht="15.75" customHeight="1">
      <c r="A284" s="18" t="s">
        <v>252</v>
      </c>
      <c r="B284" s="19" t="s">
        <v>15</v>
      </c>
      <c r="C284" s="18" t="s">
        <v>16</v>
      </c>
      <c r="D284" s="18" t="s">
        <v>253</v>
      </c>
      <c r="E284" s="18" t="s">
        <v>18</v>
      </c>
      <c r="F284" s="18" t="s">
        <v>19</v>
      </c>
      <c r="G284" s="20">
        <v>1.3038313575E8</v>
      </c>
      <c r="H284" s="20">
        <v>1.35738367E7</v>
      </c>
      <c r="I284" s="20">
        <v>3.9358388393E8</v>
      </c>
      <c r="J284" s="20">
        <v>4.9008567898E8</v>
      </c>
      <c r="K284" s="20">
        <v>1.02762653536E9</v>
      </c>
    </row>
    <row r="285" ht="15.75" customHeight="1">
      <c r="A285" s="18" t="s">
        <v>252</v>
      </c>
      <c r="B285" s="19" t="s">
        <v>15</v>
      </c>
      <c r="C285" s="18" t="s">
        <v>16</v>
      </c>
      <c r="D285" s="18" t="s">
        <v>253</v>
      </c>
      <c r="E285" s="18" t="s">
        <v>22</v>
      </c>
      <c r="F285" s="18" t="s">
        <v>23</v>
      </c>
      <c r="G285" s="20">
        <v>1.513716906E7</v>
      </c>
      <c r="H285" s="20">
        <v>1575889.86</v>
      </c>
      <c r="I285" s="20">
        <v>4.56941441E7</v>
      </c>
      <c r="J285" s="20">
        <v>5.689777085E7</v>
      </c>
      <c r="K285" s="20">
        <v>1.1930497387E8</v>
      </c>
    </row>
    <row r="286" ht="15.75" customHeight="1">
      <c r="A286" s="18" t="s">
        <v>252</v>
      </c>
      <c r="B286" s="19" t="s">
        <v>15</v>
      </c>
      <c r="C286" s="18" t="s">
        <v>16</v>
      </c>
      <c r="D286" s="18" t="s">
        <v>253</v>
      </c>
      <c r="E286" s="18" t="s">
        <v>64</v>
      </c>
      <c r="F286" s="18" t="s">
        <v>65</v>
      </c>
      <c r="G286" s="20">
        <v>0.0</v>
      </c>
      <c r="H286" s="20">
        <v>0.0</v>
      </c>
      <c r="I286" s="20">
        <v>0.0</v>
      </c>
      <c r="J286" s="20">
        <v>-4584208.6</v>
      </c>
      <c r="K286" s="20">
        <v>-4584208.6</v>
      </c>
    </row>
    <row r="287" ht="15.75" customHeight="1">
      <c r="A287" s="18" t="s">
        <v>252</v>
      </c>
      <c r="B287" s="19" t="s">
        <v>15</v>
      </c>
      <c r="C287" s="18" t="s">
        <v>16</v>
      </c>
      <c r="D287" s="18" t="s">
        <v>253</v>
      </c>
      <c r="E287" s="18" t="s">
        <v>45</v>
      </c>
      <c r="F287" s="18" t="s">
        <v>46</v>
      </c>
      <c r="G287" s="20">
        <v>4028146.19</v>
      </c>
      <c r="H287" s="20">
        <v>419359.44</v>
      </c>
      <c r="I287" s="20">
        <v>1.215965097E7</v>
      </c>
      <c r="J287" s="20">
        <v>1.514104375E7</v>
      </c>
      <c r="K287" s="20">
        <v>3.174820035E7</v>
      </c>
    </row>
    <row r="288" ht="15.75" customHeight="1">
      <c r="A288" s="18" t="s">
        <v>254</v>
      </c>
      <c r="B288" s="19" t="s">
        <v>15</v>
      </c>
      <c r="C288" s="18" t="s">
        <v>16</v>
      </c>
      <c r="D288" s="18" t="s">
        <v>255</v>
      </c>
      <c r="E288" s="18" t="s">
        <v>18</v>
      </c>
      <c r="F288" s="18" t="s">
        <v>19</v>
      </c>
      <c r="G288" s="20">
        <v>8.480065506E7</v>
      </c>
      <c r="H288" s="20">
        <v>3162608.88</v>
      </c>
      <c r="I288" s="20">
        <v>9.312314875E7</v>
      </c>
      <c r="J288" s="20">
        <v>3.325987027E7</v>
      </c>
      <c r="K288" s="20">
        <v>2.1434628296E8</v>
      </c>
    </row>
    <row r="289" ht="15.75" customHeight="1">
      <c r="A289" s="18" t="s">
        <v>254</v>
      </c>
      <c r="B289" s="19" t="s">
        <v>15</v>
      </c>
      <c r="C289" s="18" t="s">
        <v>16</v>
      </c>
      <c r="D289" s="18" t="s">
        <v>255</v>
      </c>
      <c r="E289" s="18" t="s">
        <v>22</v>
      </c>
      <c r="F289" s="18" t="s">
        <v>23</v>
      </c>
      <c r="G289" s="20">
        <v>5.970640394E7</v>
      </c>
      <c r="H289" s="20">
        <v>2226728.12</v>
      </c>
      <c r="I289" s="20">
        <v>6.556610125E7</v>
      </c>
      <c r="J289" s="20">
        <v>2.341759326E7</v>
      </c>
      <c r="K289" s="20">
        <v>1.5091682657E8</v>
      </c>
    </row>
    <row r="290" ht="15.75" customHeight="1">
      <c r="A290" s="18" t="s">
        <v>254</v>
      </c>
      <c r="B290" s="19" t="s">
        <v>15</v>
      </c>
      <c r="C290" s="18" t="s">
        <v>16</v>
      </c>
      <c r="D290" s="18" t="s">
        <v>255</v>
      </c>
      <c r="E290" s="18" t="s">
        <v>88</v>
      </c>
      <c r="F290" s="18" t="s">
        <v>89</v>
      </c>
      <c r="G290" s="20">
        <v>0.0</v>
      </c>
      <c r="H290" s="20">
        <v>0.0</v>
      </c>
      <c r="I290" s="20">
        <v>0.0</v>
      </c>
      <c r="J290" s="20">
        <v>-16512.6</v>
      </c>
      <c r="K290" s="20">
        <v>-16512.6</v>
      </c>
    </row>
    <row r="291" ht="15.75" customHeight="1">
      <c r="A291" s="18" t="s">
        <v>256</v>
      </c>
      <c r="B291" s="19" t="s">
        <v>15</v>
      </c>
      <c r="C291" s="18" t="s">
        <v>16</v>
      </c>
      <c r="D291" s="18" t="s">
        <v>257</v>
      </c>
      <c r="E291" s="18" t="s">
        <v>18</v>
      </c>
      <c r="F291" s="18" t="s">
        <v>19</v>
      </c>
      <c r="G291" s="20">
        <v>5115444.72</v>
      </c>
      <c r="H291" s="20">
        <v>953198.59</v>
      </c>
      <c r="I291" s="20">
        <v>1.821896441E7</v>
      </c>
      <c r="J291" s="20">
        <v>2.239875367E7</v>
      </c>
      <c r="K291" s="20">
        <v>4.668636139E7</v>
      </c>
    </row>
    <row r="292" ht="15.75" customHeight="1">
      <c r="A292" s="18" t="s">
        <v>256</v>
      </c>
      <c r="B292" s="19" t="s">
        <v>15</v>
      </c>
      <c r="C292" s="18" t="s">
        <v>16</v>
      </c>
      <c r="D292" s="18" t="s">
        <v>257</v>
      </c>
      <c r="E292" s="18" t="s">
        <v>22</v>
      </c>
      <c r="F292" s="18" t="s">
        <v>23</v>
      </c>
      <c r="G292" s="20">
        <v>13593.03</v>
      </c>
      <c r="H292" s="20">
        <v>2532.89</v>
      </c>
      <c r="I292" s="20">
        <v>48412.41</v>
      </c>
      <c r="J292" s="20">
        <v>59519.17</v>
      </c>
      <c r="K292" s="20">
        <v>124057.5</v>
      </c>
    </row>
    <row r="293" ht="15.75" customHeight="1">
      <c r="A293" s="18" t="s">
        <v>256</v>
      </c>
      <c r="B293" s="19" t="s">
        <v>15</v>
      </c>
      <c r="C293" s="18" t="s">
        <v>16</v>
      </c>
      <c r="D293" s="18" t="s">
        <v>257</v>
      </c>
      <c r="E293" s="18" t="s">
        <v>30</v>
      </c>
      <c r="F293" s="18" t="s">
        <v>31</v>
      </c>
      <c r="G293" s="20">
        <v>4.904659125E7</v>
      </c>
      <c r="H293" s="20">
        <v>9139213.52</v>
      </c>
      <c r="I293" s="20">
        <v>1.7468238818E8</v>
      </c>
      <c r="J293" s="20">
        <v>2.1475796837E8</v>
      </c>
      <c r="K293" s="20">
        <v>4.4762616132E8</v>
      </c>
    </row>
    <row r="294" ht="15.75" customHeight="1">
      <c r="A294" s="18" t="s">
        <v>258</v>
      </c>
      <c r="B294" s="19" t="s">
        <v>15</v>
      </c>
      <c r="C294" s="18" t="s">
        <v>16</v>
      </c>
      <c r="D294" s="18" t="s">
        <v>259</v>
      </c>
      <c r="E294" s="18" t="s">
        <v>18</v>
      </c>
      <c r="F294" s="18" t="s">
        <v>19</v>
      </c>
      <c r="G294" s="20">
        <v>1.9999029142E8</v>
      </c>
      <c r="H294" s="20">
        <v>2384032.35</v>
      </c>
      <c r="I294" s="20">
        <v>1.6189026655E8</v>
      </c>
      <c r="J294" s="20">
        <v>0.0</v>
      </c>
      <c r="K294" s="20">
        <v>3.6426459032E8</v>
      </c>
    </row>
    <row r="295" ht="15.75" customHeight="1">
      <c r="A295" s="18" t="s">
        <v>258</v>
      </c>
      <c r="B295" s="19" t="s">
        <v>15</v>
      </c>
      <c r="C295" s="18" t="s">
        <v>16</v>
      </c>
      <c r="D295" s="18" t="s">
        <v>259</v>
      </c>
      <c r="E295" s="18" t="s">
        <v>22</v>
      </c>
      <c r="F295" s="18" t="s">
        <v>23</v>
      </c>
      <c r="G295" s="20">
        <v>2180996.79</v>
      </c>
      <c r="H295" s="20">
        <v>25999.1</v>
      </c>
      <c r="I295" s="20">
        <v>1765496.46</v>
      </c>
      <c r="J295" s="20">
        <v>0.0</v>
      </c>
      <c r="K295" s="20">
        <v>3972492.35</v>
      </c>
    </row>
    <row r="296" ht="15.75" customHeight="1">
      <c r="A296" s="18" t="s">
        <v>258</v>
      </c>
      <c r="B296" s="19" t="s">
        <v>15</v>
      </c>
      <c r="C296" s="18" t="s">
        <v>16</v>
      </c>
      <c r="D296" s="18" t="s">
        <v>259</v>
      </c>
      <c r="E296" s="18" t="s">
        <v>30</v>
      </c>
      <c r="F296" s="18" t="s">
        <v>31</v>
      </c>
      <c r="G296" s="20">
        <v>5.3643778083E8</v>
      </c>
      <c r="H296" s="20">
        <v>6394735.55</v>
      </c>
      <c r="I296" s="20">
        <v>4.3424135599E8</v>
      </c>
      <c r="J296" s="20">
        <v>0.0</v>
      </c>
      <c r="K296" s="20">
        <v>9.7707387237E8</v>
      </c>
    </row>
    <row r="297" ht="15.75" customHeight="1">
      <c r="A297" s="18" t="s">
        <v>260</v>
      </c>
      <c r="B297" s="19" t="s">
        <v>15</v>
      </c>
      <c r="C297" s="18" t="s">
        <v>16</v>
      </c>
      <c r="D297" s="18" t="s">
        <v>261</v>
      </c>
      <c r="E297" s="18" t="s">
        <v>18</v>
      </c>
      <c r="F297" s="18" t="s">
        <v>19</v>
      </c>
      <c r="G297" s="20">
        <v>1.3013826E7</v>
      </c>
      <c r="H297" s="20">
        <v>903099.0</v>
      </c>
      <c r="I297" s="20">
        <v>7.2121793E7</v>
      </c>
      <c r="J297" s="20">
        <v>8.753494994E7</v>
      </c>
      <c r="K297" s="20">
        <v>1.7357366794E8</v>
      </c>
    </row>
    <row r="298" ht="15.75" customHeight="1">
      <c r="A298" s="18" t="s">
        <v>262</v>
      </c>
      <c r="B298" s="19" t="s">
        <v>15</v>
      </c>
      <c r="C298" s="18" t="s">
        <v>16</v>
      </c>
      <c r="D298" s="18" t="s">
        <v>263</v>
      </c>
      <c r="E298" s="18" t="s">
        <v>18</v>
      </c>
      <c r="F298" s="18" t="s">
        <v>19</v>
      </c>
      <c r="G298" s="20">
        <v>5457736.16</v>
      </c>
      <c r="H298" s="20">
        <v>4586030.29</v>
      </c>
      <c r="I298" s="20">
        <v>7.064169155E7</v>
      </c>
      <c r="J298" s="20">
        <v>1.2063233627E8</v>
      </c>
      <c r="K298" s="20">
        <v>2.0131779427E8</v>
      </c>
    </row>
    <row r="299" ht="15.75" customHeight="1">
      <c r="A299" s="18" t="s">
        <v>262</v>
      </c>
      <c r="B299" s="19" t="s">
        <v>15</v>
      </c>
      <c r="C299" s="18" t="s">
        <v>16</v>
      </c>
      <c r="D299" s="18" t="s">
        <v>263</v>
      </c>
      <c r="E299" s="18" t="s">
        <v>22</v>
      </c>
      <c r="F299" s="18" t="s">
        <v>23</v>
      </c>
      <c r="G299" s="20">
        <v>838640.84</v>
      </c>
      <c r="H299" s="20">
        <v>704693.71</v>
      </c>
      <c r="I299" s="20">
        <v>1.085486845E7</v>
      </c>
      <c r="J299" s="20">
        <v>1.853647771E7</v>
      </c>
      <c r="K299" s="20">
        <v>3.093468071E7</v>
      </c>
    </row>
    <row r="300" ht="30.0" customHeight="1">
      <c r="A300" s="18" t="s">
        <v>262</v>
      </c>
      <c r="B300" s="19" t="s">
        <v>15</v>
      </c>
      <c r="C300" s="18" t="s">
        <v>16</v>
      </c>
      <c r="D300" s="18" t="s">
        <v>263</v>
      </c>
      <c r="E300" s="18" t="s">
        <v>43</v>
      </c>
      <c r="F300" s="18" t="s">
        <v>44</v>
      </c>
      <c r="G300" s="20">
        <v>0.0</v>
      </c>
      <c r="H300" s="20">
        <v>0.0</v>
      </c>
      <c r="I300" s="20">
        <v>0.0</v>
      </c>
      <c r="J300" s="20">
        <v>-315353.7</v>
      </c>
      <c r="K300" s="20">
        <v>-315353.7</v>
      </c>
    </row>
    <row r="301" ht="15.75" customHeight="1">
      <c r="A301" s="18" t="s">
        <v>264</v>
      </c>
      <c r="B301" s="19" t="s">
        <v>15</v>
      </c>
      <c r="C301" s="18" t="s">
        <v>16</v>
      </c>
      <c r="D301" s="18" t="s">
        <v>265</v>
      </c>
      <c r="E301" s="18" t="s">
        <v>18</v>
      </c>
      <c r="F301" s="18" t="s">
        <v>19</v>
      </c>
      <c r="G301" s="20">
        <v>465948.65</v>
      </c>
      <c r="H301" s="20">
        <v>774711.2</v>
      </c>
      <c r="I301" s="20">
        <v>6.305507315E7</v>
      </c>
      <c r="J301" s="20">
        <v>8.907766079E7</v>
      </c>
      <c r="K301" s="20">
        <v>1.5337339379E8</v>
      </c>
    </row>
    <row r="302" ht="15.75" customHeight="1">
      <c r="A302" s="18" t="s">
        <v>264</v>
      </c>
      <c r="B302" s="19" t="s">
        <v>15</v>
      </c>
      <c r="C302" s="18" t="s">
        <v>16</v>
      </c>
      <c r="D302" s="18" t="s">
        <v>265</v>
      </c>
      <c r="E302" s="18" t="s">
        <v>22</v>
      </c>
      <c r="F302" s="18" t="s">
        <v>23</v>
      </c>
      <c r="G302" s="20">
        <v>189490.35</v>
      </c>
      <c r="H302" s="20">
        <v>315056.8</v>
      </c>
      <c r="I302" s="20">
        <v>2.564301385E7</v>
      </c>
      <c r="J302" s="20">
        <v>3.622578764E7</v>
      </c>
      <c r="K302" s="20">
        <v>6.237334864E7</v>
      </c>
    </row>
    <row r="303" ht="15.75" customHeight="1">
      <c r="A303" s="18" t="s">
        <v>266</v>
      </c>
      <c r="B303" s="19" t="s">
        <v>15</v>
      </c>
      <c r="C303" s="18" t="s">
        <v>16</v>
      </c>
      <c r="D303" s="18" t="s">
        <v>267</v>
      </c>
      <c r="E303" s="18" t="s">
        <v>18</v>
      </c>
      <c r="F303" s="18" t="s">
        <v>19</v>
      </c>
      <c r="G303" s="20">
        <v>1.6551685991E8</v>
      </c>
      <c r="H303" s="20">
        <v>1.227014004E7</v>
      </c>
      <c r="I303" s="20">
        <v>6.4029498014E8</v>
      </c>
      <c r="J303" s="20">
        <v>8.1288262685E8</v>
      </c>
      <c r="K303" s="20">
        <v>1.63096460694E9</v>
      </c>
    </row>
    <row r="304" ht="15.75" customHeight="1">
      <c r="A304" s="18" t="s">
        <v>266</v>
      </c>
      <c r="B304" s="19" t="s">
        <v>15</v>
      </c>
      <c r="C304" s="18" t="s">
        <v>16</v>
      </c>
      <c r="D304" s="18" t="s">
        <v>267</v>
      </c>
      <c r="E304" s="18" t="s">
        <v>22</v>
      </c>
      <c r="F304" s="18" t="s">
        <v>23</v>
      </c>
      <c r="G304" s="20">
        <v>6.026320409E7</v>
      </c>
      <c r="H304" s="20">
        <v>4467447.93</v>
      </c>
      <c r="I304" s="20">
        <v>2.3312565914E8</v>
      </c>
      <c r="J304" s="20">
        <v>2.9596327329E8</v>
      </c>
      <c r="K304" s="20">
        <v>5.9381958445E8</v>
      </c>
    </row>
    <row r="305" ht="15.75" customHeight="1">
      <c r="A305" s="18" t="s">
        <v>266</v>
      </c>
      <c r="B305" s="19" t="s">
        <v>15</v>
      </c>
      <c r="C305" s="18" t="s">
        <v>16</v>
      </c>
      <c r="D305" s="18" t="s">
        <v>267</v>
      </c>
      <c r="E305" s="18" t="s">
        <v>74</v>
      </c>
      <c r="F305" s="18" t="s">
        <v>75</v>
      </c>
      <c r="G305" s="20">
        <v>0.0</v>
      </c>
      <c r="H305" s="20">
        <v>0.0</v>
      </c>
      <c r="I305" s="20">
        <v>0.0</v>
      </c>
      <c r="J305" s="20">
        <v>-182530.62</v>
      </c>
      <c r="K305" s="20">
        <v>-182530.62</v>
      </c>
    </row>
    <row r="306" ht="15.75" customHeight="1">
      <c r="A306" s="18" t="s">
        <v>266</v>
      </c>
      <c r="B306" s="19" t="s">
        <v>15</v>
      </c>
      <c r="C306" s="18" t="s">
        <v>16</v>
      </c>
      <c r="D306" s="18" t="s">
        <v>267</v>
      </c>
      <c r="E306" s="18" t="s">
        <v>58</v>
      </c>
      <c r="F306" s="18" t="s">
        <v>59</v>
      </c>
      <c r="G306" s="20">
        <v>6406916.94</v>
      </c>
      <c r="H306" s="20">
        <v>474959.28</v>
      </c>
      <c r="I306" s="20">
        <v>2.478488754E7</v>
      </c>
      <c r="J306" s="20">
        <v>3.146550436E7</v>
      </c>
      <c r="K306" s="20">
        <v>6.313226812E7</v>
      </c>
    </row>
    <row r="307" ht="30.0" customHeight="1">
      <c r="A307" s="18" t="s">
        <v>266</v>
      </c>
      <c r="B307" s="19" t="s">
        <v>15</v>
      </c>
      <c r="C307" s="18" t="s">
        <v>16</v>
      </c>
      <c r="D307" s="18" t="s">
        <v>267</v>
      </c>
      <c r="E307" s="18" t="s">
        <v>43</v>
      </c>
      <c r="F307" s="18" t="s">
        <v>44</v>
      </c>
      <c r="G307" s="20">
        <v>0.0</v>
      </c>
      <c r="H307" s="20">
        <v>0.0</v>
      </c>
      <c r="I307" s="20">
        <v>0.0</v>
      </c>
      <c r="J307" s="20">
        <v>-26840.95</v>
      </c>
      <c r="K307" s="20">
        <v>-26840.95</v>
      </c>
    </row>
    <row r="308" ht="15.75" customHeight="1">
      <c r="A308" s="18" t="s">
        <v>266</v>
      </c>
      <c r="B308" s="19" t="s">
        <v>15</v>
      </c>
      <c r="C308" s="18" t="s">
        <v>16</v>
      </c>
      <c r="D308" s="18" t="s">
        <v>267</v>
      </c>
      <c r="E308" s="18" t="s">
        <v>26</v>
      </c>
      <c r="F308" s="18" t="s">
        <v>27</v>
      </c>
      <c r="G308" s="20">
        <v>1.7647857406E8</v>
      </c>
      <c r="H308" s="20">
        <v>1.308275675E7</v>
      </c>
      <c r="I308" s="20">
        <v>6.8269990818E8</v>
      </c>
      <c r="J308" s="20">
        <v>8.6671754723E8</v>
      </c>
      <c r="K308" s="20">
        <v>1.73897878622E9</v>
      </c>
    </row>
    <row r="309" ht="15.75" customHeight="1">
      <c r="A309" s="18" t="s">
        <v>268</v>
      </c>
      <c r="B309" s="19" t="s">
        <v>15</v>
      </c>
      <c r="C309" s="18" t="s">
        <v>16</v>
      </c>
      <c r="D309" s="18" t="s">
        <v>269</v>
      </c>
      <c r="E309" s="18" t="s">
        <v>22</v>
      </c>
      <c r="F309" s="18" t="s">
        <v>23</v>
      </c>
      <c r="G309" s="20">
        <v>1456582.52</v>
      </c>
      <c r="H309" s="20">
        <v>58191.08</v>
      </c>
      <c r="I309" s="20">
        <v>4671574.28</v>
      </c>
      <c r="J309" s="20">
        <v>5067138.86</v>
      </c>
      <c r="K309" s="20">
        <v>1.125348674E7</v>
      </c>
    </row>
    <row r="310" ht="15.75" customHeight="1">
      <c r="A310" s="18" t="s">
        <v>268</v>
      </c>
      <c r="B310" s="19" t="s">
        <v>15</v>
      </c>
      <c r="C310" s="18" t="s">
        <v>16</v>
      </c>
      <c r="D310" s="18" t="s">
        <v>269</v>
      </c>
      <c r="E310" s="18" t="s">
        <v>58</v>
      </c>
      <c r="F310" s="18" t="s">
        <v>59</v>
      </c>
      <c r="G310" s="20">
        <v>2043642.93</v>
      </c>
      <c r="H310" s="20">
        <v>81644.38</v>
      </c>
      <c r="I310" s="20">
        <v>6554403.59</v>
      </c>
      <c r="J310" s="20">
        <v>7109396.34</v>
      </c>
      <c r="K310" s="20">
        <v>1.578908724E7</v>
      </c>
    </row>
    <row r="311" ht="15.75" customHeight="1">
      <c r="A311" s="18" t="s">
        <v>268</v>
      </c>
      <c r="B311" s="19" t="s">
        <v>15</v>
      </c>
      <c r="C311" s="18" t="s">
        <v>16</v>
      </c>
      <c r="D311" s="18" t="s">
        <v>269</v>
      </c>
      <c r="E311" s="18" t="s">
        <v>30</v>
      </c>
      <c r="F311" s="18" t="s">
        <v>31</v>
      </c>
      <c r="G311" s="20">
        <v>3.042678055E7</v>
      </c>
      <c r="H311" s="20">
        <v>1215562.54</v>
      </c>
      <c r="I311" s="20">
        <v>9.758524713E7</v>
      </c>
      <c r="J311" s="20">
        <v>1.0584825747E8</v>
      </c>
      <c r="K311" s="20">
        <v>2.3507584769E8</v>
      </c>
    </row>
    <row r="312" ht="15.75" customHeight="1">
      <c r="A312" s="18" t="s">
        <v>268</v>
      </c>
      <c r="B312" s="19" t="s">
        <v>15</v>
      </c>
      <c r="C312" s="18" t="s">
        <v>16</v>
      </c>
      <c r="D312" s="18" t="s">
        <v>269</v>
      </c>
      <c r="E312" s="18" t="s">
        <v>64</v>
      </c>
      <c r="F312" s="18" t="s">
        <v>65</v>
      </c>
      <c r="G312" s="20">
        <v>0.0</v>
      </c>
      <c r="H312" s="20">
        <v>0.0</v>
      </c>
      <c r="I312" s="20">
        <v>0.0</v>
      </c>
      <c r="J312" s="20">
        <v>-3746782.79</v>
      </c>
      <c r="K312" s="20">
        <v>-3746782.79</v>
      </c>
    </row>
    <row r="313" ht="15.75" customHeight="1">
      <c r="A313" s="18" t="s">
        <v>270</v>
      </c>
      <c r="B313" s="19" t="s">
        <v>15</v>
      </c>
      <c r="C313" s="18" t="s">
        <v>16</v>
      </c>
      <c r="D313" s="18" t="s">
        <v>271</v>
      </c>
      <c r="E313" s="18" t="s">
        <v>18</v>
      </c>
      <c r="F313" s="18" t="s">
        <v>19</v>
      </c>
      <c r="G313" s="20">
        <v>1.202989034E8</v>
      </c>
      <c r="H313" s="20">
        <v>1.098636114E7</v>
      </c>
      <c r="I313" s="20">
        <v>3.6511898711E8</v>
      </c>
      <c r="J313" s="20">
        <v>3.6181926645E8</v>
      </c>
      <c r="K313" s="20">
        <v>8.582235181E8</v>
      </c>
    </row>
    <row r="314" ht="15.75" customHeight="1">
      <c r="A314" s="18" t="s">
        <v>270</v>
      </c>
      <c r="B314" s="19" t="s">
        <v>15</v>
      </c>
      <c r="C314" s="18" t="s">
        <v>16</v>
      </c>
      <c r="D314" s="18" t="s">
        <v>271</v>
      </c>
      <c r="E314" s="18" t="s">
        <v>22</v>
      </c>
      <c r="F314" s="18" t="s">
        <v>23</v>
      </c>
      <c r="G314" s="20">
        <v>3.11709316E7</v>
      </c>
      <c r="H314" s="20">
        <v>2846701.86</v>
      </c>
      <c r="I314" s="20">
        <v>9.460683889E7</v>
      </c>
      <c r="J314" s="20">
        <v>9.375184052E7</v>
      </c>
      <c r="K314" s="20">
        <v>2.2237631287E8</v>
      </c>
    </row>
    <row r="315" ht="15.75" customHeight="1">
      <c r="A315" s="18" t="s">
        <v>272</v>
      </c>
      <c r="B315" s="19" t="s">
        <v>15</v>
      </c>
      <c r="C315" s="18" t="s">
        <v>16</v>
      </c>
      <c r="D315" s="18" t="s">
        <v>273</v>
      </c>
      <c r="E315" s="18" t="s">
        <v>22</v>
      </c>
      <c r="F315" s="18" t="s">
        <v>23</v>
      </c>
      <c r="G315" s="20">
        <v>1.022800324E7</v>
      </c>
      <c r="H315" s="20">
        <v>252574.44</v>
      </c>
      <c r="I315" s="20">
        <v>2.020405653E7</v>
      </c>
      <c r="J315" s="20">
        <v>1.658050666E7</v>
      </c>
      <c r="K315" s="20">
        <v>4.726514087E7</v>
      </c>
    </row>
    <row r="316" ht="15.75" customHeight="1">
      <c r="A316" s="18" t="s">
        <v>272</v>
      </c>
      <c r="B316" s="19" t="s">
        <v>15</v>
      </c>
      <c r="C316" s="18" t="s">
        <v>16</v>
      </c>
      <c r="D316" s="18" t="s">
        <v>273</v>
      </c>
      <c r="E316" s="18" t="s">
        <v>30</v>
      </c>
      <c r="F316" s="18" t="s">
        <v>31</v>
      </c>
      <c r="G316" s="20">
        <v>1.2317315476E8</v>
      </c>
      <c r="H316" s="20">
        <v>3041687.56</v>
      </c>
      <c r="I316" s="20">
        <v>2.4331214247E8</v>
      </c>
      <c r="J316" s="20">
        <v>1.9967468379E8</v>
      </c>
      <c r="K316" s="20">
        <v>5.6920166858E8</v>
      </c>
    </row>
    <row r="317" ht="15.75" customHeight="1">
      <c r="A317" s="18" t="s">
        <v>274</v>
      </c>
      <c r="B317" s="19" t="s">
        <v>15</v>
      </c>
      <c r="C317" s="18" t="s">
        <v>16</v>
      </c>
      <c r="D317" s="18" t="s">
        <v>275</v>
      </c>
      <c r="E317" s="18" t="s">
        <v>18</v>
      </c>
      <c r="F317" s="18" t="s">
        <v>19</v>
      </c>
      <c r="G317" s="20">
        <v>3477893.29</v>
      </c>
      <c r="H317" s="20">
        <v>876582.9</v>
      </c>
      <c r="I317" s="20">
        <v>5.221019373E7</v>
      </c>
      <c r="J317" s="20">
        <v>8.7003508E7</v>
      </c>
      <c r="K317" s="20">
        <v>1.4356817792E8</v>
      </c>
    </row>
    <row r="318" ht="15.75" customHeight="1">
      <c r="A318" s="18" t="s">
        <v>274</v>
      </c>
      <c r="B318" s="19" t="s">
        <v>15</v>
      </c>
      <c r="C318" s="18" t="s">
        <v>16</v>
      </c>
      <c r="D318" s="18" t="s">
        <v>275</v>
      </c>
      <c r="E318" s="18" t="s">
        <v>22</v>
      </c>
      <c r="F318" s="18" t="s">
        <v>23</v>
      </c>
      <c r="G318" s="20">
        <v>978345.2</v>
      </c>
      <c r="H318" s="20">
        <v>246586.25</v>
      </c>
      <c r="I318" s="20">
        <v>1.468693484E7</v>
      </c>
      <c r="J318" s="20">
        <v>2.447443232E7</v>
      </c>
      <c r="K318" s="20">
        <v>4.038629861E7</v>
      </c>
    </row>
    <row r="319" ht="15.75" customHeight="1">
      <c r="A319" s="18" t="s">
        <v>274</v>
      </c>
      <c r="B319" s="19" t="s">
        <v>15</v>
      </c>
      <c r="C319" s="18" t="s">
        <v>16</v>
      </c>
      <c r="D319" s="18" t="s">
        <v>275</v>
      </c>
      <c r="E319" s="18" t="s">
        <v>58</v>
      </c>
      <c r="F319" s="18" t="s">
        <v>59</v>
      </c>
      <c r="G319" s="20">
        <v>254359.51</v>
      </c>
      <c r="H319" s="20">
        <v>64109.85</v>
      </c>
      <c r="I319" s="20">
        <v>3818449.43</v>
      </c>
      <c r="J319" s="20">
        <v>6363096.39</v>
      </c>
      <c r="K319" s="20">
        <v>1.050001518E7</v>
      </c>
    </row>
    <row r="320" ht="15.75" customHeight="1">
      <c r="A320" s="18" t="s">
        <v>276</v>
      </c>
      <c r="B320" s="19" t="s">
        <v>15</v>
      </c>
      <c r="C320" s="18" t="s">
        <v>16</v>
      </c>
      <c r="D320" s="18" t="s">
        <v>277</v>
      </c>
      <c r="E320" s="18" t="s">
        <v>18</v>
      </c>
      <c r="F320" s="18" t="s">
        <v>19</v>
      </c>
      <c r="G320" s="20">
        <v>3.033811844E7</v>
      </c>
      <c r="H320" s="20">
        <v>3195069.07</v>
      </c>
      <c r="I320" s="20">
        <v>1.4215632967E8</v>
      </c>
      <c r="J320" s="20">
        <v>1.7992609439E8</v>
      </c>
      <c r="K320" s="20">
        <v>3.5561561157E8</v>
      </c>
    </row>
    <row r="321" ht="15.75" customHeight="1">
      <c r="A321" s="18" t="s">
        <v>276</v>
      </c>
      <c r="B321" s="19" t="s">
        <v>15</v>
      </c>
      <c r="C321" s="18" t="s">
        <v>16</v>
      </c>
      <c r="D321" s="18" t="s">
        <v>277</v>
      </c>
      <c r="E321" s="18" t="s">
        <v>22</v>
      </c>
      <c r="F321" s="18" t="s">
        <v>23</v>
      </c>
      <c r="G321" s="20">
        <v>6929550.56</v>
      </c>
      <c r="H321" s="20">
        <v>729787.93</v>
      </c>
      <c r="I321" s="20">
        <v>3.247002533E7</v>
      </c>
      <c r="J321" s="20">
        <v>4.109704336E7</v>
      </c>
      <c r="K321" s="20">
        <v>8.122640718E7</v>
      </c>
    </row>
    <row r="322" ht="15.75" customHeight="1">
      <c r="A322" s="18" t="s">
        <v>278</v>
      </c>
      <c r="B322" s="19" t="s">
        <v>15</v>
      </c>
      <c r="C322" s="18" t="s">
        <v>16</v>
      </c>
      <c r="D322" s="18" t="s">
        <v>279</v>
      </c>
      <c r="E322" s="18" t="s">
        <v>18</v>
      </c>
      <c r="F322" s="18" t="s">
        <v>19</v>
      </c>
      <c r="G322" s="20">
        <v>3.3117235E7</v>
      </c>
      <c r="H322" s="20">
        <v>3984144.0</v>
      </c>
      <c r="I322" s="20">
        <v>1.4002494E8</v>
      </c>
      <c r="J322" s="20">
        <v>1.562582744E8</v>
      </c>
      <c r="K322" s="20">
        <v>3.333845934E8</v>
      </c>
    </row>
    <row r="323" ht="30.0" customHeight="1">
      <c r="A323" s="18" t="s">
        <v>280</v>
      </c>
      <c r="B323" s="19" t="s">
        <v>15</v>
      </c>
      <c r="C323" s="18" t="s">
        <v>16</v>
      </c>
      <c r="D323" s="18" t="s">
        <v>281</v>
      </c>
      <c r="E323" s="18" t="s">
        <v>18</v>
      </c>
      <c r="F323" s="18" t="s">
        <v>19</v>
      </c>
      <c r="G323" s="20">
        <v>2.85421118E7</v>
      </c>
      <c r="H323" s="20">
        <v>1390072.54</v>
      </c>
      <c r="I323" s="20">
        <v>1.0765702059E8</v>
      </c>
      <c r="J323" s="20">
        <v>1.2711605453E8</v>
      </c>
      <c r="K323" s="20">
        <v>2.6470525946E8</v>
      </c>
    </row>
    <row r="324" ht="30.0" customHeight="1">
      <c r="A324" s="18" t="s">
        <v>280</v>
      </c>
      <c r="B324" s="19" t="s">
        <v>15</v>
      </c>
      <c r="C324" s="18" t="s">
        <v>16</v>
      </c>
      <c r="D324" s="18" t="s">
        <v>281</v>
      </c>
      <c r="E324" s="18" t="s">
        <v>58</v>
      </c>
      <c r="F324" s="18" t="s">
        <v>59</v>
      </c>
      <c r="G324" s="20">
        <v>3203807.2</v>
      </c>
      <c r="H324" s="20">
        <v>156033.46</v>
      </c>
      <c r="I324" s="20">
        <v>1.208433141E7</v>
      </c>
      <c r="J324" s="20">
        <v>1.426857739E7</v>
      </c>
      <c r="K324" s="20">
        <v>2.971274946E7</v>
      </c>
    </row>
    <row r="325" ht="15.75" customHeight="1">
      <c r="A325" s="18" t="s">
        <v>282</v>
      </c>
      <c r="B325" s="19" t="s">
        <v>15</v>
      </c>
      <c r="C325" s="18" t="s">
        <v>16</v>
      </c>
      <c r="D325" s="18" t="s">
        <v>283</v>
      </c>
      <c r="E325" s="18" t="s">
        <v>18</v>
      </c>
      <c r="F325" s="18" t="s">
        <v>19</v>
      </c>
      <c r="G325" s="20">
        <v>1.565271359E7</v>
      </c>
      <c r="H325" s="20">
        <v>1542144.15</v>
      </c>
      <c r="I325" s="20">
        <v>5.22334879E7</v>
      </c>
      <c r="J325" s="20">
        <v>4.438815133E7</v>
      </c>
      <c r="K325" s="20">
        <v>1.1381649697E8</v>
      </c>
    </row>
    <row r="326" ht="15.75" customHeight="1">
      <c r="A326" s="18" t="s">
        <v>282</v>
      </c>
      <c r="B326" s="19" t="s">
        <v>15</v>
      </c>
      <c r="C326" s="18" t="s">
        <v>16</v>
      </c>
      <c r="D326" s="18" t="s">
        <v>283</v>
      </c>
      <c r="E326" s="18" t="s">
        <v>22</v>
      </c>
      <c r="F326" s="18" t="s">
        <v>23</v>
      </c>
      <c r="G326" s="20">
        <v>6502663.32</v>
      </c>
      <c r="H326" s="20">
        <v>640658.51</v>
      </c>
      <c r="I326" s="20">
        <v>2.169954643E7</v>
      </c>
      <c r="J326" s="20">
        <v>1.844032994E7</v>
      </c>
      <c r="K326" s="20">
        <v>4.72831982E7</v>
      </c>
    </row>
    <row r="327" ht="15.75" customHeight="1">
      <c r="A327" s="18" t="s">
        <v>282</v>
      </c>
      <c r="B327" s="19" t="s">
        <v>15</v>
      </c>
      <c r="C327" s="18" t="s">
        <v>16</v>
      </c>
      <c r="D327" s="18" t="s">
        <v>283</v>
      </c>
      <c r="E327" s="18" t="s">
        <v>26</v>
      </c>
      <c r="F327" s="18" t="s">
        <v>27</v>
      </c>
      <c r="G327" s="20">
        <v>9768708.09</v>
      </c>
      <c r="H327" s="20">
        <v>962437.34</v>
      </c>
      <c r="I327" s="20">
        <v>3.259841767E7</v>
      </c>
      <c r="J327" s="20">
        <v>2.770221854E7</v>
      </c>
      <c r="K327" s="20">
        <v>7.103178164E7</v>
      </c>
    </row>
    <row r="328" ht="15.75" customHeight="1">
      <c r="A328" s="18" t="s">
        <v>284</v>
      </c>
      <c r="B328" s="19" t="s">
        <v>15</v>
      </c>
      <c r="C328" s="18" t="s">
        <v>16</v>
      </c>
      <c r="D328" s="18" t="s">
        <v>285</v>
      </c>
      <c r="E328" s="18" t="s">
        <v>18</v>
      </c>
      <c r="F328" s="18" t="s">
        <v>19</v>
      </c>
      <c r="G328" s="20">
        <v>1.242229442E8</v>
      </c>
      <c r="H328" s="20">
        <v>2.242979157E7</v>
      </c>
      <c r="I328" s="20">
        <v>4.3224666795E8</v>
      </c>
      <c r="J328" s="20">
        <v>4.1294310717E8</v>
      </c>
      <c r="K328" s="20">
        <v>9.9184251089E8</v>
      </c>
    </row>
    <row r="329" ht="15.75" customHeight="1">
      <c r="A329" s="18" t="s">
        <v>284</v>
      </c>
      <c r="B329" s="19" t="s">
        <v>15</v>
      </c>
      <c r="C329" s="18" t="s">
        <v>16</v>
      </c>
      <c r="D329" s="18" t="s">
        <v>285</v>
      </c>
      <c r="E329" s="18" t="s">
        <v>22</v>
      </c>
      <c r="F329" s="18" t="s">
        <v>23</v>
      </c>
      <c r="G329" s="20">
        <v>6189197.87</v>
      </c>
      <c r="H329" s="20">
        <v>1117526.39</v>
      </c>
      <c r="I329" s="20">
        <v>2.153595838E7</v>
      </c>
      <c r="J329" s="20">
        <v>2.057419114E7</v>
      </c>
      <c r="K329" s="20">
        <v>4.941687378E7</v>
      </c>
    </row>
    <row r="330" ht="15.75" customHeight="1">
      <c r="A330" s="18" t="s">
        <v>284</v>
      </c>
      <c r="B330" s="19" t="s">
        <v>15</v>
      </c>
      <c r="C330" s="18" t="s">
        <v>16</v>
      </c>
      <c r="D330" s="18" t="s">
        <v>285</v>
      </c>
      <c r="E330" s="18" t="s">
        <v>30</v>
      </c>
      <c r="F330" s="18" t="s">
        <v>31</v>
      </c>
      <c r="G330" s="20">
        <v>3.300977693E7</v>
      </c>
      <c r="H330" s="20">
        <v>5960271.04</v>
      </c>
      <c r="I330" s="20">
        <v>1.1486095567E8</v>
      </c>
      <c r="J330" s="20">
        <v>1.0973141829E8</v>
      </c>
      <c r="K330" s="20">
        <v>2.6356242193E8</v>
      </c>
    </row>
    <row r="331" ht="15.75" customHeight="1">
      <c r="A331" s="18" t="s">
        <v>286</v>
      </c>
      <c r="B331" s="19" t="s">
        <v>15</v>
      </c>
      <c r="C331" s="18" t="s">
        <v>16</v>
      </c>
      <c r="D331" s="18" t="s">
        <v>287</v>
      </c>
      <c r="E331" s="18" t="s">
        <v>18</v>
      </c>
      <c r="F331" s="18" t="s">
        <v>19</v>
      </c>
      <c r="G331" s="20">
        <v>6.629145569E7</v>
      </c>
      <c r="H331" s="20">
        <v>3541204.35</v>
      </c>
      <c r="I331" s="20">
        <v>1.4669585943E8</v>
      </c>
      <c r="J331" s="20">
        <v>1.3091372431E8</v>
      </c>
      <c r="K331" s="20">
        <v>3.4744224378E8</v>
      </c>
    </row>
    <row r="332" ht="15.75" customHeight="1">
      <c r="A332" s="18" t="s">
        <v>286</v>
      </c>
      <c r="B332" s="19" t="s">
        <v>15</v>
      </c>
      <c r="C332" s="18" t="s">
        <v>16</v>
      </c>
      <c r="D332" s="18" t="s">
        <v>287</v>
      </c>
      <c r="E332" s="18" t="s">
        <v>22</v>
      </c>
      <c r="F332" s="18" t="s">
        <v>23</v>
      </c>
      <c r="G332" s="20">
        <v>3.100946655E7</v>
      </c>
      <c r="H332" s="20">
        <v>1656485.85</v>
      </c>
      <c r="I332" s="20">
        <v>6.862061331E7</v>
      </c>
      <c r="J332" s="20">
        <v>6.123812961E7</v>
      </c>
      <c r="K332" s="20">
        <v>1.6252469532E8</v>
      </c>
    </row>
    <row r="333" ht="15.75" customHeight="1">
      <c r="A333" s="18" t="s">
        <v>286</v>
      </c>
      <c r="B333" s="19" t="s">
        <v>15</v>
      </c>
      <c r="C333" s="18" t="s">
        <v>16</v>
      </c>
      <c r="D333" s="18" t="s">
        <v>287</v>
      </c>
      <c r="E333" s="18" t="s">
        <v>30</v>
      </c>
      <c r="F333" s="18" t="s">
        <v>31</v>
      </c>
      <c r="G333" s="20">
        <v>3.906403976E7</v>
      </c>
      <c r="H333" s="20">
        <v>2086750.8</v>
      </c>
      <c r="I333" s="20">
        <v>8.644451726E7</v>
      </c>
      <c r="J333" s="20">
        <v>7.714446573E7</v>
      </c>
      <c r="K333" s="20">
        <v>2.0473977355E8</v>
      </c>
    </row>
    <row r="334" ht="15.75" customHeight="1">
      <c r="A334" s="18" t="s">
        <v>288</v>
      </c>
      <c r="B334" s="19" t="s">
        <v>15</v>
      </c>
      <c r="C334" s="18" t="s">
        <v>16</v>
      </c>
      <c r="D334" s="18" t="s">
        <v>289</v>
      </c>
      <c r="E334" s="18" t="s">
        <v>18</v>
      </c>
      <c r="F334" s="18" t="s">
        <v>19</v>
      </c>
      <c r="G334" s="20">
        <v>1.372869696E7</v>
      </c>
      <c r="H334" s="20">
        <v>1279454.01</v>
      </c>
      <c r="I334" s="20">
        <v>9.753949371E7</v>
      </c>
      <c r="J334" s="20">
        <v>1.0548103416E8</v>
      </c>
      <c r="K334" s="20">
        <v>2.1802867884E8</v>
      </c>
    </row>
    <row r="335" ht="15.75" customHeight="1">
      <c r="A335" s="18" t="s">
        <v>288</v>
      </c>
      <c r="B335" s="19" t="s">
        <v>15</v>
      </c>
      <c r="C335" s="18" t="s">
        <v>16</v>
      </c>
      <c r="D335" s="18" t="s">
        <v>289</v>
      </c>
      <c r="E335" s="18" t="s">
        <v>22</v>
      </c>
      <c r="F335" s="18" t="s">
        <v>23</v>
      </c>
      <c r="G335" s="20">
        <v>1.333304504E7</v>
      </c>
      <c r="H335" s="20">
        <v>1242580.99</v>
      </c>
      <c r="I335" s="20">
        <v>9.472847029E7</v>
      </c>
      <c r="J335" s="20">
        <v>1.0244114082E8</v>
      </c>
      <c r="K335" s="20">
        <v>2.1174523714E8</v>
      </c>
    </row>
    <row r="336" ht="15.75" customHeight="1">
      <c r="A336" s="18" t="s">
        <v>290</v>
      </c>
      <c r="B336" s="19" t="s">
        <v>15</v>
      </c>
      <c r="C336" s="18" t="s">
        <v>16</v>
      </c>
      <c r="D336" s="18" t="s">
        <v>291</v>
      </c>
      <c r="E336" s="18" t="s">
        <v>18</v>
      </c>
      <c r="F336" s="18" t="s">
        <v>19</v>
      </c>
      <c r="G336" s="20">
        <v>1.264661248E7</v>
      </c>
      <c r="H336" s="20">
        <v>913487.9</v>
      </c>
      <c r="I336" s="20">
        <v>5.477447499E7</v>
      </c>
      <c r="J336" s="20">
        <v>5.056378605E7</v>
      </c>
      <c r="K336" s="20">
        <v>1.1889836142E8</v>
      </c>
    </row>
    <row r="337" ht="15.75" customHeight="1">
      <c r="A337" s="18" t="s">
        <v>290</v>
      </c>
      <c r="B337" s="19" t="s">
        <v>15</v>
      </c>
      <c r="C337" s="18" t="s">
        <v>16</v>
      </c>
      <c r="D337" s="18" t="s">
        <v>291</v>
      </c>
      <c r="E337" s="18" t="s">
        <v>22</v>
      </c>
      <c r="F337" s="18" t="s">
        <v>23</v>
      </c>
      <c r="G337" s="20">
        <v>1.210511365E7</v>
      </c>
      <c r="H337" s="20">
        <v>874374.45</v>
      </c>
      <c r="I337" s="20">
        <v>5.242915806E7</v>
      </c>
      <c r="J337" s="20">
        <v>4.839876113E7</v>
      </c>
      <c r="K337" s="20">
        <v>1.1380740729E8</v>
      </c>
    </row>
    <row r="338" ht="15.75" customHeight="1">
      <c r="A338" s="18" t="s">
        <v>290</v>
      </c>
      <c r="B338" s="19" t="s">
        <v>15</v>
      </c>
      <c r="C338" s="18" t="s">
        <v>16</v>
      </c>
      <c r="D338" s="18" t="s">
        <v>291</v>
      </c>
      <c r="E338" s="18" t="s">
        <v>58</v>
      </c>
      <c r="F338" s="18" t="s">
        <v>59</v>
      </c>
      <c r="G338" s="20">
        <v>8549346.61</v>
      </c>
      <c r="H338" s="20">
        <v>617534.91</v>
      </c>
      <c r="I338" s="20">
        <v>3.702856976E7</v>
      </c>
      <c r="J338" s="20">
        <v>3.418206526E7</v>
      </c>
      <c r="K338" s="20">
        <v>8.037751654E7</v>
      </c>
    </row>
    <row r="339" ht="15.75" customHeight="1">
      <c r="A339" s="18" t="s">
        <v>290</v>
      </c>
      <c r="B339" s="19" t="s">
        <v>15</v>
      </c>
      <c r="C339" s="18" t="s">
        <v>16</v>
      </c>
      <c r="D339" s="18" t="s">
        <v>291</v>
      </c>
      <c r="E339" s="18" t="s">
        <v>30</v>
      </c>
      <c r="F339" s="18" t="s">
        <v>31</v>
      </c>
      <c r="G339" s="20">
        <v>6.024936726E7</v>
      </c>
      <c r="H339" s="20">
        <v>4351921.74</v>
      </c>
      <c r="I339" s="20">
        <v>2.6094952019E8</v>
      </c>
      <c r="J339" s="20">
        <v>2.4088949659E8</v>
      </c>
      <c r="K339" s="20">
        <v>5.6644030578E8</v>
      </c>
    </row>
    <row r="340" ht="15.75" customHeight="1">
      <c r="A340" s="21" t="s">
        <v>292</v>
      </c>
      <c r="B340" s="14"/>
      <c r="C340" s="14"/>
      <c r="D340" s="14"/>
      <c r="E340" s="14"/>
      <c r="F340" s="22"/>
      <c r="G340" s="23">
        <f t="shared" ref="G340:K340" si="1">SUM(G8:G339)</f>
        <v>18381248095</v>
      </c>
      <c r="H340" s="23">
        <f t="shared" si="1"/>
        <v>1740587974</v>
      </c>
      <c r="I340" s="23">
        <f t="shared" si="1"/>
        <v>44267504115</v>
      </c>
      <c r="J340" s="23">
        <f t="shared" si="1"/>
        <v>49490720095</v>
      </c>
      <c r="K340" s="23">
        <f t="shared" si="1"/>
        <v>113893210533</v>
      </c>
    </row>
    <row r="341" ht="29.25" customHeight="1">
      <c r="A341" s="24" t="s">
        <v>293</v>
      </c>
      <c r="B341" s="25"/>
      <c r="C341" s="25"/>
      <c r="D341" s="25"/>
      <c r="E341" s="25"/>
      <c r="F341" s="25"/>
      <c r="G341" s="25"/>
      <c r="H341" s="25"/>
      <c r="I341" s="25"/>
      <c r="J341" s="25"/>
      <c r="K341" s="25"/>
    </row>
    <row r="342" ht="15.75" customHeight="1">
      <c r="B342" s="26"/>
      <c r="G342" s="27">
        <v>1.838124809504E10</v>
      </c>
      <c r="H342" s="27"/>
      <c r="I342" s="27"/>
      <c r="J342" s="27"/>
      <c r="K342" s="27"/>
    </row>
    <row r="343" ht="15.75" customHeight="1">
      <c r="B343" s="26"/>
      <c r="G343" s="27"/>
      <c r="H343" s="27"/>
      <c r="I343" s="27"/>
      <c r="J343" s="27"/>
      <c r="K343" s="27"/>
    </row>
    <row r="344" ht="15.75" customHeight="1">
      <c r="B344" s="26"/>
      <c r="G344" s="27"/>
      <c r="H344" s="27"/>
      <c r="I344" s="27"/>
      <c r="J344" s="27"/>
      <c r="K344" s="27"/>
    </row>
    <row r="345" ht="15.75" customHeight="1">
      <c r="B345" s="26"/>
      <c r="G345" s="27"/>
      <c r="H345" s="27"/>
      <c r="I345" s="27"/>
      <c r="J345" s="27"/>
      <c r="K345" s="27"/>
    </row>
    <row r="346" ht="15.75" customHeight="1">
      <c r="B346" s="26"/>
      <c r="G346" s="27"/>
      <c r="H346" s="27"/>
      <c r="I346" s="27"/>
      <c r="J346" s="27"/>
      <c r="K346" s="27"/>
    </row>
    <row r="347" ht="15.75" customHeight="1">
      <c r="B347" s="26"/>
      <c r="G347" s="27"/>
      <c r="H347" s="27"/>
      <c r="I347" s="27"/>
      <c r="J347" s="27"/>
      <c r="K347" s="27"/>
    </row>
    <row r="348" ht="15.75" customHeight="1">
      <c r="B348" s="26"/>
      <c r="G348" s="27"/>
      <c r="H348" s="27"/>
      <c r="I348" s="27"/>
      <c r="J348" s="27"/>
      <c r="K348" s="27"/>
    </row>
    <row r="349" ht="15.75" customHeight="1">
      <c r="B349" s="26"/>
      <c r="G349" s="27"/>
      <c r="H349" s="27"/>
      <c r="I349" s="27"/>
      <c r="J349" s="27"/>
      <c r="K349" s="27"/>
    </row>
    <row r="350" ht="15.75" customHeight="1">
      <c r="B350" s="26"/>
      <c r="G350" s="27"/>
      <c r="H350" s="27"/>
      <c r="I350" s="27"/>
      <c r="J350" s="27"/>
      <c r="K350" s="27"/>
    </row>
    <row r="351" ht="15.75" customHeight="1">
      <c r="B351" s="26"/>
      <c r="G351" s="27"/>
      <c r="H351" s="27"/>
      <c r="I351" s="27"/>
      <c r="J351" s="27"/>
      <c r="K351" s="27"/>
    </row>
    <row r="352" ht="15.75" customHeight="1">
      <c r="B352" s="26"/>
      <c r="G352" s="27"/>
      <c r="H352" s="27"/>
      <c r="I352" s="27"/>
      <c r="J352" s="27"/>
      <c r="K352" s="27"/>
    </row>
    <row r="353" ht="15.75" customHeight="1">
      <c r="B353" s="26"/>
      <c r="G353" s="27"/>
      <c r="H353" s="27"/>
      <c r="I353" s="27"/>
      <c r="J353" s="27"/>
      <c r="K353" s="27"/>
    </row>
    <row r="354" ht="15.75" customHeight="1">
      <c r="B354" s="26"/>
      <c r="G354" s="27"/>
      <c r="H354" s="27"/>
      <c r="I354" s="27"/>
      <c r="J354" s="27"/>
      <c r="K354" s="27"/>
    </row>
    <row r="355" ht="15.75" customHeight="1">
      <c r="B355" s="26"/>
      <c r="G355" s="27"/>
      <c r="H355" s="27"/>
      <c r="I355" s="27"/>
      <c r="J355" s="27"/>
      <c r="K355" s="27"/>
    </row>
    <row r="356" ht="15.75" customHeight="1">
      <c r="B356" s="26"/>
      <c r="G356" s="27"/>
      <c r="H356" s="27"/>
      <c r="I356" s="27"/>
      <c r="J356" s="27"/>
      <c r="K356" s="27"/>
    </row>
    <row r="357" ht="15.75" customHeight="1">
      <c r="B357" s="26"/>
      <c r="G357" s="27"/>
      <c r="H357" s="27"/>
      <c r="I357" s="27"/>
      <c r="J357" s="27"/>
      <c r="K357" s="27"/>
    </row>
    <row r="358" ht="15.75" customHeight="1">
      <c r="B358" s="26"/>
      <c r="G358" s="27"/>
      <c r="H358" s="27"/>
      <c r="I358" s="27"/>
      <c r="J358" s="27"/>
      <c r="K358" s="27"/>
    </row>
    <row r="359" ht="15.75" customHeight="1">
      <c r="B359" s="26"/>
      <c r="G359" s="27"/>
      <c r="H359" s="27"/>
      <c r="I359" s="27"/>
      <c r="J359" s="27"/>
      <c r="K359" s="27"/>
    </row>
    <row r="360" ht="15.75" customHeight="1">
      <c r="B360" s="26"/>
      <c r="G360" s="27"/>
      <c r="H360" s="27"/>
      <c r="I360" s="27"/>
      <c r="J360" s="27"/>
      <c r="K360" s="27"/>
    </row>
    <row r="361" ht="15.75" customHeight="1">
      <c r="B361" s="26"/>
      <c r="G361" s="27"/>
      <c r="H361" s="27"/>
      <c r="I361" s="27"/>
      <c r="J361" s="27"/>
      <c r="K361" s="27"/>
    </row>
    <row r="362" ht="15.75" customHeight="1">
      <c r="B362" s="26"/>
      <c r="G362" s="27"/>
      <c r="H362" s="27"/>
      <c r="I362" s="27"/>
      <c r="J362" s="27"/>
      <c r="K362" s="27"/>
    </row>
    <row r="363" ht="15.75" customHeight="1">
      <c r="B363" s="26"/>
      <c r="G363" s="27"/>
      <c r="H363" s="27"/>
      <c r="I363" s="27"/>
      <c r="J363" s="27"/>
      <c r="K363" s="27"/>
    </row>
    <row r="364" ht="15.75" customHeight="1">
      <c r="B364" s="26"/>
      <c r="G364" s="27"/>
      <c r="H364" s="27"/>
      <c r="I364" s="27"/>
      <c r="J364" s="27"/>
      <c r="K364" s="27"/>
    </row>
    <row r="365" ht="15.75" customHeight="1">
      <c r="B365" s="26"/>
      <c r="G365" s="27"/>
      <c r="H365" s="27"/>
      <c r="I365" s="27"/>
      <c r="J365" s="27"/>
      <c r="K365" s="27"/>
    </row>
    <row r="366" ht="15.75" customHeight="1">
      <c r="B366" s="26"/>
      <c r="G366" s="27"/>
      <c r="H366" s="27"/>
      <c r="I366" s="27"/>
      <c r="J366" s="27"/>
      <c r="K366" s="27"/>
    </row>
    <row r="367" ht="15.75" customHeight="1">
      <c r="B367" s="26"/>
      <c r="G367" s="27"/>
      <c r="H367" s="27"/>
      <c r="I367" s="27"/>
      <c r="J367" s="27"/>
      <c r="K367" s="27"/>
    </row>
    <row r="368" ht="15.75" customHeight="1">
      <c r="B368" s="26"/>
      <c r="G368" s="27"/>
      <c r="H368" s="27"/>
      <c r="I368" s="27"/>
      <c r="J368" s="27"/>
      <c r="K368" s="27"/>
    </row>
    <row r="369" ht="15.75" customHeight="1">
      <c r="B369" s="26"/>
      <c r="G369" s="27"/>
      <c r="H369" s="27"/>
      <c r="I369" s="27"/>
      <c r="J369" s="27"/>
      <c r="K369" s="27"/>
    </row>
    <row r="370" ht="15.75" customHeight="1">
      <c r="B370" s="26"/>
      <c r="G370" s="27"/>
      <c r="H370" s="27"/>
      <c r="I370" s="27"/>
      <c r="J370" s="27"/>
      <c r="K370" s="27"/>
    </row>
    <row r="371" ht="15.75" customHeight="1">
      <c r="B371" s="26"/>
      <c r="G371" s="27"/>
      <c r="H371" s="27"/>
      <c r="I371" s="27"/>
      <c r="J371" s="27"/>
      <c r="K371" s="27"/>
    </row>
    <row r="372" ht="15.75" customHeight="1">
      <c r="B372" s="26"/>
      <c r="G372" s="27"/>
      <c r="H372" s="27"/>
      <c r="I372" s="27"/>
      <c r="J372" s="27"/>
      <c r="K372" s="27"/>
    </row>
    <row r="373" ht="15.75" customHeight="1">
      <c r="B373" s="26"/>
      <c r="G373" s="27"/>
      <c r="H373" s="27"/>
      <c r="I373" s="27"/>
      <c r="J373" s="27"/>
      <c r="K373" s="27"/>
    </row>
    <row r="374" ht="15.75" customHeight="1">
      <c r="B374" s="26"/>
      <c r="G374" s="27"/>
      <c r="H374" s="27"/>
      <c r="I374" s="27"/>
      <c r="J374" s="27"/>
      <c r="K374" s="27"/>
    </row>
    <row r="375" ht="15.75" customHeight="1">
      <c r="B375" s="26"/>
      <c r="G375" s="27"/>
      <c r="H375" s="27"/>
      <c r="I375" s="27"/>
      <c r="J375" s="27"/>
      <c r="K375" s="27"/>
    </row>
    <row r="376" ht="15.75" customHeight="1">
      <c r="B376" s="26"/>
      <c r="G376" s="27"/>
      <c r="H376" s="27"/>
      <c r="I376" s="27"/>
      <c r="J376" s="27"/>
      <c r="K376" s="27"/>
    </row>
    <row r="377" ht="15.75" customHeight="1">
      <c r="B377" s="26"/>
      <c r="G377" s="27"/>
      <c r="H377" s="27"/>
      <c r="I377" s="27"/>
      <c r="J377" s="27"/>
      <c r="K377" s="27"/>
    </row>
    <row r="378" ht="15.75" customHeight="1">
      <c r="B378" s="26"/>
      <c r="G378" s="27"/>
      <c r="H378" s="27"/>
      <c r="I378" s="27"/>
      <c r="J378" s="27"/>
      <c r="K378" s="27"/>
    </row>
    <row r="379" ht="15.75" customHeight="1">
      <c r="B379" s="26"/>
      <c r="G379" s="27"/>
      <c r="H379" s="27"/>
      <c r="I379" s="27"/>
      <c r="J379" s="27"/>
      <c r="K379" s="27"/>
    </row>
    <row r="380" ht="15.75" customHeight="1">
      <c r="B380" s="26"/>
      <c r="G380" s="27"/>
      <c r="H380" s="27"/>
      <c r="I380" s="27"/>
      <c r="J380" s="27"/>
      <c r="K380" s="27"/>
    </row>
    <row r="381" ht="15.75" customHeight="1">
      <c r="B381" s="26"/>
      <c r="G381" s="27"/>
      <c r="H381" s="27"/>
      <c r="I381" s="27"/>
      <c r="J381" s="27"/>
      <c r="K381" s="27"/>
    </row>
    <row r="382" ht="15.75" customHeight="1">
      <c r="B382" s="26"/>
      <c r="G382" s="27"/>
      <c r="H382" s="27"/>
      <c r="I382" s="27"/>
      <c r="J382" s="27"/>
      <c r="K382" s="27"/>
    </row>
    <row r="383" ht="15.75" customHeight="1">
      <c r="B383" s="26"/>
      <c r="G383" s="27"/>
      <c r="H383" s="27"/>
      <c r="I383" s="27"/>
      <c r="J383" s="27"/>
      <c r="K383" s="27"/>
    </row>
    <row r="384" ht="15.75" customHeight="1">
      <c r="B384" s="26"/>
      <c r="G384" s="27"/>
      <c r="H384" s="27"/>
      <c r="I384" s="27"/>
      <c r="J384" s="27"/>
      <c r="K384" s="27"/>
    </row>
    <row r="385" ht="15.75" customHeight="1">
      <c r="B385" s="26"/>
      <c r="G385" s="27"/>
      <c r="H385" s="27"/>
      <c r="I385" s="27"/>
      <c r="J385" s="27"/>
      <c r="K385" s="27"/>
    </row>
    <row r="386" ht="15.75" customHeight="1">
      <c r="B386" s="26"/>
      <c r="G386" s="27"/>
      <c r="H386" s="27"/>
      <c r="I386" s="27"/>
      <c r="J386" s="27"/>
      <c r="K386" s="27"/>
    </row>
    <row r="387" ht="15.75" customHeight="1">
      <c r="B387" s="26"/>
      <c r="G387" s="27"/>
      <c r="H387" s="27"/>
      <c r="I387" s="27"/>
      <c r="J387" s="27"/>
      <c r="K387" s="27"/>
    </row>
    <row r="388" ht="15.75" customHeight="1">
      <c r="B388" s="26"/>
      <c r="G388" s="27"/>
      <c r="H388" s="27"/>
      <c r="I388" s="27"/>
      <c r="J388" s="27"/>
      <c r="K388" s="27"/>
    </row>
    <row r="389" ht="15.75" customHeight="1">
      <c r="B389" s="26"/>
      <c r="G389" s="27"/>
      <c r="H389" s="27"/>
      <c r="I389" s="27"/>
      <c r="J389" s="27"/>
      <c r="K389" s="27"/>
    </row>
    <row r="390" ht="15.75" customHeight="1">
      <c r="B390" s="26"/>
      <c r="G390" s="27"/>
      <c r="H390" s="27"/>
      <c r="I390" s="27"/>
      <c r="J390" s="27"/>
      <c r="K390" s="27"/>
    </row>
    <row r="391" ht="15.75" customHeight="1">
      <c r="B391" s="26"/>
      <c r="G391" s="27"/>
      <c r="H391" s="27"/>
      <c r="I391" s="27"/>
      <c r="J391" s="27"/>
      <c r="K391" s="27"/>
    </row>
    <row r="392" ht="15.75" customHeight="1">
      <c r="B392" s="26"/>
      <c r="G392" s="27"/>
      <c r="H392" s="27"/>
      <c r="I392" s="27"/>
      <c r="J392" s="27"/>
      <c r="K392" s="27"/>
    </row>
    <row r="393" ht="15.75" customHeight="1">
      <c r="B393" s="26"/>
      <c r="G393" s="27"/>
      <c r="H393" s="27"/>
      <c r="I393" s="27"/>
      <c r="J393" s="27"/>
      <c r="K393" s="27"/>
    </row>
    <row r="394" ht="15.75" customHeight="1">
      <c r="B394" s="26"/>
      <c r="G394" s="27"/>
      <c r="H394" s="27"/>
      <c r="I394" s="27"/>
      <c r="J394" s="27"/>
      <c r="K394" s="27"/>
    </row>
    <row r="395" ht="15.75" customHeight="1">
      <c r="B395" s="26"/>
      <c r="G395" s="27"/>
      <c r="H395" s="27"/>
      <c r="I395" s="27"/>
      <c r="J395" s="27"/>
      <c r="K395" s="27"/>
    </row>
    <row r="396" ht="15.75" customHeight="1">
      <c r="B396" s="26"/>
      <c r="G396" s="27"/>
      <c r="H396" s="27"/>
      <c r="I396" s="27"/>
      <c r="J396" s="27"/>
      <c r="K396" s="27"/>
    </row>
    <row r="397" ht="15.75" customHeight="1">
      <c r="B397" s="26"/>
      <c r="G397" s="27"/>
      <c r="H397" s="27"/>
      <c r="I397" s="27"/>
      <c r="J397" s="27"/>
      <c r="K397" s="27"/>
    </row>
    <row r="398" ht="15.75" customHeight="1">
      <c r="B398" s="26"/>
      <c r="G398" s="27"/>
      <c r="H398" s="27"/>
      <c r="I398" s="27"/>
      <c r="J398" s="27"/>
      <c r="K398" s="27"/>
    </row>
    <row r="399" ht="15.75" customHeight="1">
      <c r="B399" s="26"/>
      <c r="G399" s="27"/>
      <c r="H399" s="27"/>
      <c r="I399" s="27"/>
      <c r="J399" s="27"/>
      <c r="K399" s="27"/>
    </row>
    <row r="400" ht="15.75" customHeight="1">
      <c r="B400" s="26"/>
      <c r="G400" s="27"/>
      <c r="H400" s="27"/>
      <c r="I400" s="27"/>
      <c r="J400" s="27"/>
      <c r="K400" s="27"/>
    </row>
    <row r="401" ht="15.75" customHeight="1">
      <c r="B401" s="26"/>
      <c r="G401" s="27"/>
      <c r="H401" s="27"/>
      <c r="I401" s="27"/>
      <c r="J401" s="27"/>
      <c r="K401" s="27"/>
    </row>
    <row r="402" ht="15.75" customHeight="1">
      <c r="B402" s="26"/>
      <c r="G402" s="27"/>
      <c r="H402" s="27"/>
      <c r="I402" s="27"/>
      <c r="J402" s="27"/>
      <c r="K402" s="27"/>
    </row>
    <row r="403" ht="15.75" customHeight="1">
      <c r="B403" s="26"/>
      <c r="G403" s="27"/>
      <c r="H403" s="27"/>
      <c r="I403" s="27"/>
      <c r="J403" s="27"/>
      <c r="K403" s="27"/>
    </row>
    <row r="404" ht="15.75" customHeight="1">
      <c r="B404" s="26"/>
      <c r="G404" s="27"/>
      <c r="H404" s="27"/>
      <c r="I404" s="27"/>
      <c r="J404" s="27"/>
      <c r="K404" s="27"/>
    </row>
    <row r="405" ht="15.75" customHeight="1">
      <c r="B405" s="26"/>
      <c r="G405" s="27"/>
      <c r="H405" s="27"/>
      <c r="I405" s="27"/>
      <c r="J405" s="27"/>
      <c r="K405" s="27"/>
    </row>
    <row r="406" ht="15.75" customHeight="1">
      <c r="B406" s="26"/>
      <c r="G406" s="27"/>
      <c r="H406" s="27"/>
      <c r="I406" s="27"/>
      <c r="J406" s="27"/>
      <c r="K406" s="27"/>
    </row>
    <row r="407" ht="15.75" customHeight="1">
      <c r="B407" s="26"/>
      <c r="G407" s="27"/>
      <c r="H407" s="27"/>
      <c r="I407" s="27"/>
      <c r="J407" s="27"/>
      <c r="K407" s="27"/>
    </row>
    <row r="408" ht="15.75" customHeight="1">
      <c r="B408" s="26"/>
      <c r="G408" s="27"/>
      <c r="H408" s="27"/>
      <c r="I408" s="27"/>
      <c r="J408" s="27"/>
      <c r="K408" s="27"/>
    </row>
    <row r="409" ht="15.75" customHeight="1">
      <c r="B409" s="26"/>
      <c r="G409" s="27"/>
      <c r="H409" s="27"/>
      <c r="I409" s="27"/>
      <c r="J409" s="27"/>
      <c r="K409" s="27"/>
    </row>
    <row r="410" ht="15.75" customHeight="1">
      <c r="B410" s="26"/>
      <c r="G410" s="27"/>
      <c r="H410" s="27"/>
      <c r="I410" s="27"/>
      <c r="J410" s="27"/>
      <c r="K410" s="27"/>
    </row>
    <row r="411" ht="15.75" customHeight="1">
      <c r="B411" s="26"/>
      <c r="G411" s="27"/>
      <c r="H411" s="27"/>
      <c r="I411" s="27"/>
      <c r="J411" s="27"/>
      <c r="K411" s="27"/>
    </row>
    <row r="412" ht="15.75" customHeight="1">
      <c r="B412" s="26"/>
      <c r="G412" s="27"/>
      <c r="H412" s="27"/>
      <c r="I412" s="27"/>
      <c r="J412" s="27"/>
      <c r="K412" s="27"/>
    </row>
    <row r="413" ht="15.75" customHeight="1">
      <c r="B413" s="26"/>
      <c r="G413" s="27"/>
      <c r="H413" s="27"/>
      <c r="I413" s="27"/>
      <c r="J413" s="27"/>
      <c r="K413" s="27"/>
    </row>
    <row r="414" ht="15.75" customHeight="1">
      <c r="B414" s="26"/>
      <c r="G414" s="27"/>
      <c r="H414" s="27"/>
      <c r="I414" s="27"/>
      <c r="J414" s="27"/>
      <c r="K414" s="27"/>
    </row>
    <row r="415" ht="15.75" customHeight="1">
      <c r="B415" s="26"/>
      <c r="G415" s="27"/>
      <c r="H415" s="27"/>
      <c r="I415" s="27"/>
      <c r="J415" s="27"/>
      <c r="K415" s="27"/>
    </row>
    <row r="416" ht="15.75" customHeight="1">
      <c r="B416" s="26"/>
      <c r="G416" s="27"/>
      <c r="H416" s="27"/>
      <c r="I416" s="27"/>
      <c r="J416" s="27"/>
      <c r="K416" s="27"/>
    </row>
    <row r="417" ht="15.75" customHeight="1">
      <c r="B417" s="26"/>
      <c r="G417" s="27"/>
      <c r="H417" s="27"/>
      <c r="I417" s="27"/>
      <c r="J417" s="27"/>
      <c r="K417" s="27"/>
    </row>
    <row r="418" ht="15.75" customHeight="1">
      <c r="B418" s="26"/>
      <c r="G418" s="27"/>
      <c r="H418" s="27"/>
      <c r="I418" s="27"/>
      <c r="J418" s="27"/>
      <c r="K418" s="27"/>
    </row>
    <row r="419" ht="15.75" customHeight="1">
      <c r="B419" s="26"/>
      <c r="G419" s="27"/>
      <c r="H419" s="27"/>
      <c r="I419" s="27"/>
      <c r="J419" s="27"/>
      <c r="K419" s="27"/>
    </row>
    <row r="420" ht="15.75" customHeight="1">
      <c r="B420" s="26"/>
      <c r="G420" s="27"/>
      <c r="H420" s="27"/>
      <c r="I420" s="27"/>
      <c r="J420" s="27"/>
      <c r="K420" s="27"/>
    </row>
    <row r="421" ht="15.75" customHeight="1">
      <c r="B421" s="26"/>
      <c r="G421" s="27"/>
      <c r="H421" s="27"/>
      <c r="I421" s="27"/>
      <c r="J421" s="27"/>
      <c r="K421" s="27"/>
    </row>
    <row r="422" ht="15.75" customHeight="1">
      <c r="B422" s="26"/>
      <c r="G422" s="27"/>
      <c r="H422" s="27"/>
      <c r="I422" s="27"/>
      <c r="J422" s="27"/>
      <c r="K422" s="27"/>
    </row>
    <row r="423" ht="15.75" customHeight="1">
      <c r="B423" s="26"/>
      <c r="G423" s="27"/>
      <c r="H423" s="27"/>
      <c r="I423" s="27"/>
      <c r="J423" s="27"/>
      <c r="K423" s="27"/>
    </row>
    <row r="424" ht="15.75" customHeight="1">
      <c r="B424" s="26"/>
      <c r="G424" s="27"/>
      <c r="H424" s="27"/>
      <c r="I424" s="27"/>
      <c r="J424" s="27"/>
      <c r="K424" s="27"/>
    </row>
    <row r="425" ht="15.75" customHeight="1">
      <c r="B425" s="26"/>
      <c r="G425" s="27"/>
      <c r="H425" s="27"/>
      <c r="I425" s="27"/>
      <c r="J425" s="27"/>
      <c r="K425" s="27"/>
    </row>
    <row r="426" ht="15.75" customHeight="1">
      <c r="B426" s="26"/>
      <c r="G426" s="27"/>
      <c r="H426" s="27"/>
      <c r="I426" s="27"/>
      <c r="J426" s="27"/>
      <c r="K426" s="27"/>
    </row>
    <row r="427" ht="15.75" customHeight="1">
      <c r="B427" s="26"/>
      <c r="G427" s="27"/>
      <c r="H427" s="27"/>
      <c r="I427" s="27"/>
      <c r="J427" s="27"/>
      <c r="K427" s="27"/>
    </row>
    <row r="428" ht="15.75" customHeight="1">
      <c r="B428" s="26"/>
      <c r="G428" s="27"/>
      <c r="H428" s="27"/>
      <c r="I428" s="27"/>
      <c r="J428" s="27"/>
      <c r="K428" s="27"/>
    </row>
    <row r="429" ht="15.75" customHeight="1">
      <c r="B429" s="26"/>
      <c r="G429" s="27"/>
      <c r="H429" s="27"/>
      <c r="I429" s="27"/>
      <c r="J429" s="27"/>
      <c r="K429" s="27"/>
    </row>
    <row r="430" ht="15.75" customHeight="1">
      <c r="B430" s="26"/>
      <c r="G430" s="27"/>
      <c r="H430" s="27"/>
      <c r="I430" s="27"/>
      <c r="J430" s="27"/>
      <c r="K430" s="27"/>
    </row>
    <row r="431" ht="15.75" customHeight="1">
      <c r="B431" s="26"/>
      <c r="G431" s="27"/>
      <c r="H431" s="27"/>
      <c r="I431" s="27"/>
      <c r="J431" s="27"/>
      <c r="K431" s="27"/>
    </row>
    <row r="432" ht="15.75" customHeight="1">
      <c r="B432" s="26"/>
      <c r="G432" s="27"/>
      <c r="H432" s="27"/>
      <c r="I432" s="27"/>
      <c r="J432" s="27"/>
      <c r="K432" s="27"/>
    </row>
    <row r="433" ht="15.75" customHeight="1">
      <c r="B433" s="26"/>
      <c r="G433" s="27"/>
      <c r="H433" s="27"/>
      <c r="I433" s="27"/>
      <c r="J433" s="27"/>
      <c r="K433" s="27"/>
    </row>
    <row r="434" ht="15.75" customHeight="1">
      <c r="B434" s="26"/>
      <c r="G434" s="27"/>
      <c r="H434" s="27"/>
      <c r="I434" s="27"/>
      <c r="J434" s="27"/>
      <c r="K434" s="27"/>
    </row>
    <row r="435" ht="15.75" customHeight="1">
      <c r="B435" s="26"/>
      <c r="G435" s="27"/>
      <c r="H435" s="27"/>
      <c r="I435" s="27"/>
      <c r="J435" s="27"/>
      <c r="K435" s="27"/>
    </row>
    <row r="436" ht="15.75" customHeight="1">
      <c r="B436" s="26"/>
      <c r="G436" s="27"/>
      <c r="H436" s="27"/>
      <c r="I436" s="27"/>
      <c r="J436" s="27"/>
      <c r="K436" s="27"/>
    </row>
    <row r="437" ht="15.75" customHeight="1">
      <c r="B437" s="26"/>
      <c r="G437" s="27"/>
      <c r="H437" s="27"/>
      <c r="I437" s="27"/>
      <c r="J437" s="27"/>
      <c r="K437" s="27"/>
    </row>
    <row r="438" ht="15.75" customHeight="1">
      <c r="B438" s="26"/>
      <c r="G438" s="27"/>
      <c r="H438" s="27"/>
      <c r="I438" s="27"/>
      <c r="J438" s="27"/>
      <c r="K438" s="27"/>
    </row>
    <row r="439" ht="15.75" customHeight="1">
      <c r="B439" s="26"/>
      <c r="G439" s="27"/>
      <c r="H439" s="27"/>
      <c r="I439" s="27"/>
      <c r="J439" s="27"/>
      <c r="K439" s="27"/>
    </row>
    <row r="440" ht="15.75" customHeight="1">
      <c r="B440" s="26"/>
      <c r="G440" s="27"/>
      <c r="H440" s="27"/>
      <c r="I440" s="27"/>
      <c r="J440" s="27"/>
      <c r="K440" s="27"/>
    </row>
    <row r="441" ht="15.75" customHeight="1">
      <c r="B441" s="26"/>
      <c r="G441" s="27"/>
      <c r="H441" s="27"/>
      <c r="I441" s="27"/>
      <c r="J441" s="27"/>
      <c r="K441" s="27"/>
    </row>
    <row r="442" ht="15.75" customHeight="1">
      <c r="B442" s="26"/>
      <c r="G442" s="27"/>
      <c r="H442" s="27"/>
      <c r="I442" s="27"/>
      <c r="J442" s="27"/>
      <c r="K442" s="27"/>
    </row>
    <row r="443" ht="15.75" customHeight="1">
      <c r="B443" s="26"/>
      <c r="G443" s="27"/>
      <c r="H443" s="27"/>
      <c r="I443" s="27"/>
      <c r="J443" s="27"/>
      <c r="K443" s="27"/>
    </row>
    <row r="444" ht="15.75" customHeight="1">
      <c r="B444" s="26"/>
      <c r="G444" s="27"/>
      <c r="H444" s="27"/>
      <c r="I444" s="27"/>
      <c r="J444" s="27"/>
      <c r="K444" s="27"/>
    </row>
    <row r="445" ht="15.75" customHeight="1">
      <c r="B445" s="26"/>
      <c r="G445" s="27"/>
      <c r="H445" s="27"/>
      <c r="I445" s="27"/>
      <c r="J445" s="27"/>
      <c r="K445" s="27"/>
    </row>
    <row r="446" ht="15.75" customHeight="1">
      <c r="B446" s="26"/>
      <c r="G446" s="27"/>
      <c r="H446" s="27"/>
      <c r="I446" s="27"/>
      <c r="J446" s="27"/>
      <c r="K446" s="27"/>
    </row>
    <row r="447" ht="15.75" customHeight="1">
      <c r="B447" s="26"/>
      <c r="G447" s="27"/>
      <c r="H447" s="27"/>
      <c r="I447" s="27"/>
      <c r="J447" s="27"/>
      <c r="K447" s="27"/>
    </row>
    <row r="448" ht="15.75" customHeight="1">
      <c r="B448" s="26"/>
      <c r="G448" s="27"/>
      <c r="H448" s="27"/>
      <c r="I448" s="27"/>
      <c r="J448" s="27"/>
      <c r="K448" s="27"/>
    </row>
    <row r="449" ht="15.75" customHeight="1">
      <c r="B449" s="26"/>
      <c r="G449" s="27"/>
      <c r="H449" s="27"/>
      <c r="I449" s="27"/>
      <c r="J449" s="27"/>
      <c r="K449" s="27"/>
    </row>
    <row r="450" ht="15.75" customHeight="1">
      <c r="B450" s="26"/>
      <c r="G450" s="27"/>
      <c r="H450" s="27"/>
      <c r="I450" s="27"/>
      <c r="J450" s="27"/>
      <c r="K450" s="27"/>
    </row>
    <row r="451" ht="15.75" customHeight="1">
      <c r="B451" s="26"/>
      <c r="G451" s="27"/>
      <c r="H451" s="27"/>
      <c r="I451" s="27"/>
      <c r="J451" s="27"/>
      <c r="K451" s="27"/>
    </row>
    <row r="452" ht="15.75" customHeight="1">
      <c r="B452" s="26"/>
      <c r="G452" s="27"/>
      <c r="H452" s="27"/>
      <c r="I452" s="27"/>
      <c r="J452" s="27"/>
      <c r="K452" s="27"/>
    </row>
    <row r="453" ht="15.75" customHeight="1">
      <c r="B453" s="26"/>
      <c r="G453" s="27"/>
      <c r="H453" s="27"/>
      <c r="I453" s="27"/>
      <c r="J453" s="27"/>
      <c r="K453" s="27"/>
    </row>
    <row r="454" ht="15.75" customHeight="1">
      <c r="B454" s="26"/>
      <c r="G454" s="27"/>
      <c r="H454" s="27"/>
      <c r="I454" s="27"/>
      <c r="J454" s="27"/>
      <c r="K454" s="27"/>
    </row>
    <row r="455" ht="15.75" customHeight="1">
      <c r="B455" s="26"/>
      <c r="G455" s="27"/>
      <c r="H455" s="27"/>
      <c r="I455" s="27"/>
      <c r="J455" s="27"/>
      <c r="K455" s="27"/>
    </row>
    <row r="456" ht="15.75" customHeight="1">
      <c r="B456" s="26"/>
      <c r="G456" s="27"/>
      <c r="H456" s="27"/>
      <c r="I456" s="27"/>
      <c r="J456" s="27"/>
      <c r="K456" s="27"/>
    </row>
    <row r="457" ht="15.75" customHeight="1">
      <c r="B457" s="26"/>
      <c r="G457" s="27"/>
      <c r="H457" s="27"/>
      <c r="I457" s="27"/>
      <c r="J457" s="27"/>
      <c r="K457" s="27"/>
    </row>
    <row r="458" ht="15.75" customHeight="1">
      <c r="B458" s="26"/>
      <c r="G458" s="27"/>
      <c r="H458" s="27"/>
      <c r="I458" s="27"/>
      <c r="J458" s="27"/>
      <c r="K458" s="27"/>
    </row>
    <row r="459" ht="15.75" customHeight="1">
      <c r="B459" s="26"/>
      <c r="G459" s="27"/>
      <c r="H459" s="27"/>
      <c r="I459" s="27"/>
      <c r="J459" s="27"/>
      <c r="K459" s="27"/>
    </row>
    <row r="460" ht="15.75" customHeight="1">
      <c r="B460" s="26"/>
      <c r="G460" s="27"/>
      <c r="H460" s="27"/>
      <c r="I460" s="27"/>
      <c r="J460" s="27"/>
      <c r="K460" s="27"/>
    </row>
    <row r="461" ht="15.75" customHeight="1">
      <c r="B461" s="26"/>
      <c r="G461" s="27"/>
      <c r="H461" s="27"/>
      <c r="I461" s="27"/>
      <c r="J461" s="27"/>
      <c r="K461" s="27"/>
    </row>
    <row r="462" ht="15.75" customHeight="1">
      <c r="B462" s="26"/>
      <c r="G462" s="27"/>
      <c r="H462" s="27"/>
      <c r="I462" s="27"/>
      <c r="J462" s="27"/>
      <c r="K462" s="27"/>
    </row>
    <row r="463" ht="15.75" customHeight="1">
      <c r="B463" s="26"/>
      <c r="G463" s="27"/>
      <c r="H463" s="27"/>
      <c r="I463" s="27"/>
      <c r="J463" s="27"/>
      <c r="K463" s="27"/>
    </row>
    <row r="464" ht="15.75" customHeight="1">
      <c r="B464" s="26"/>
      <c r="G464" s="27"/>
      <c r="H464" s="27"/>
      <c r="I464" s="27"/>
      <c r="J464" s="27"/>
      <c r="K464" s="27"/>
    </row>
    <row r="465" ht="15.75" customHeight="1">
      <c r="B465" s="26"/>
      <c r="G465" s="27"/>
      <c r="H465" s="27"/>
      <c r="I465" s="27"/>
      <c r="J465" s="27"/>
      <c r="K465" s="27"/>
    </row>
    <row r="466" ht="15.75" customHeight="1">
      <c r="B466" s="26"/>
      <c r="G466" s="27"/>
      <c r="H466" s="27"/>
      <c r="I466" s="27"/>
      <c r="J466" s="27"/>
      <c r="K466" s="27"/>
    </row>
    <row r="467" ht="15.75" customHeight="1">
      <c r="B467" s="26"/>
      <c r="G467" s="27"/>
      <c r="H467" s="27"/>
      <c r="I467" s="27"/>
      <c r="J467" s="27"/>
      <c r="K467" s="27"/>
    </row>
    <row r="468" ht="15.75" customHeight="1">
      <c r="B468" s="26"/>
      <c r="G468" s="27"/>
      <c r="H468" s="27"/>
      <c r="I468" s="27"/>
      <c r="J468" s="27"/>
      <c r="K468" s="27"/>
    </row>
    <row r="469" ht="15.75" customHeight="1">
      <c r="B469" s="26"/>
      <c r="G469" s="27"/>
      <c r="H469" s="27"/>
      <c r="I469" s="27"/>
      <c r="J469" s="27"/>
      <c r="K469" s="27"/>
    </row>
    <row r="470" ht="15.75" customHeight="1">
      <c r="B470" s="26"/>
      <c r="G470" s="27"/>
      <c r="H470" s="27"/>
      <c r="I470" s="27"/>
      <c r="J470" s="27"/>
      <c r="K470" s="27"/>
    </row>
    <row r="471" ht="15.75" customHeight="1">
      <c r="B471" s="26"/>
      <c r="G471" s="27"/>
      <c r="H471" s="27"/>
      <c r="I471" s="27"/>
      <c r="J471" s="27"/>
      <c r="K471" s="27"/>
    </row>
    <row r="472" ht="15.75" customHeight="1">
      <c r="B472" s="26"/>
      <c r="G472" s="27"/>
      <c r="H472" s="27"/>
      <c r="I472" s="27"/>
      <c r="J472" s="27"/>
      <c r="K472" s="27"/>
    </row>
    <row r="473" ht="15.75" customHeight="1">
      <c r="B473" s="26"/>
      <c r="G473" s="27"/>
      <c r="H473" s="27"/>
      <c r="I473" s="27"/>
      <c r="J473" s="27"/>
      <c r="K473" s="27"/>
    </row>
    <row r="474" ht="15.75" customHeight="1">
      <c r="B474" s="26"/>
      <c r="G474" s="27"/>
      <c r="H474" s="27"/>
      <c r="I474" s="27"/>
      <c r="J474" s="27"/>
      <c r="K474" s="27"/>
    </row>
    <row r="475" ht="15.75" customHeight="1">
      <c r="B475" s="26"/>
      <c r="G475" s="27"/>
      <c r="H475" s="27"/>
      <c r="I475" s="27"/>
      <c r="J475" s="27"/>
      <c r="K475" s="27"/>
    </row>
    <row r="476" ht="15.75" customHeight="1">
      <c r="B476" s="26"/>
      <c r="G476" s="27"/>
      <c r="H476" s="27"/>
      <c r="I476" s="27"/>
      <c r="J476" s="27"/>
      <c r="K476" s="27"/>
    </row>
    <row r="477" ht="15.75" customHeight="1">
      <c r="B477" s="26"/>
      <c r="G477" s="27"/>
      <c r="H477" s="27"/>
      <c r="I477" s="27"/>
      <c r="J477" s="27"/>
      <c r="K477" s="27"/>
    </row>
    <row r="478" ht="15.75" customHeight="1">
      <c r="B478" s="26"/>
      <c r="G478" s="27"/>
      <c r="H478" s="27"/>
      <c r="I478" s="27"/>
      <c r="J478" s="27"/>
      <c r="K478" s="27"/>
    </row>
    <row r="479" ht="15.75" customHeight="1">
      <c r="B479" s="26"/>
      <c r="G479" s="27"/>
      <c r="H479" s="27"/>
      <c r="I479" s="27"/>
      <c r="J479" s="27"/>
      <c r="K479" s="27"/>
    </row>
    <row r="480" ht="15.75" customHeight="1">
      <c r="B480" s="26"/>
      <c r="G480" s="27"/>
      <c r="H480" s="27"/>
      <c r="I480" s="27"/>
      <c r="J480" s="27"/>
      <c r="K480" s="27"/>
    </row>
    <row r="481" ht="15.75" customHeight="1">
      <c r="B481" s="26"/>
      <c r="G481" s="27"/>
      <c r="H481" s="27"/>
      <c r="I481" s="27"/>
      <c r="J481" s="27"/>
      <c r="K481" s="27"/>
    </row>
    <row r="482" ht="15.75" customHeight="1">
      <c r="B482" s="26"/>
      <c r="G482" s="27"/>
      <c r="H482" s="27"/>
      <c r="I482" s="27"/>
      <c r="J482" s="27"/>
      <c r="K482" s="27"/>
    </row>
    <row r="483" ht="15.75" customHeight="1">
      <c r="B483" s="26"/>
      <c r="G483" s="27"/>
      <c r="H483" s="27"/>
      <c r="I483" s="27"/>
      <c r="J483" s="27"/>
      <c r="K483" s="27"/>
    </row>
    <row r="484" ht="15.75" customHeight="1">
      <c r="B484" s="26"/>
      <c r="G484" s="27"/>
      <c r="H484" s="27"/>
      <c r="I484" s="27"/>
      <c r="J484" s="27"/>
      <c r="K484" s="27"/>
    </row>
    <row r="485" ht="15.75" customHeight="1">
      <c r="B485" s="26"/>
      <c r="G485" s="27"/>
      <c r="H485" s="27"/>
      <c r="I485" s="27"/>
      <c r="J485" s="27"/>
      <c r="K485" s="27"/>
    </row>
    <row r="486" ht="15.75" customHeight="1">
      <c r="B486" s="26"/>
      <c r="G486" s="27"/>
      <c r="H486" s="27"/>
      <c r="I486" s="27"/>
      <c r="J486" s="27"/>
      <c r="K486" s="27"/>
    </row>
    <row r="487" ht="15.75" customHeight="1">
      <c r="B487" s="26"/>
      <c r="G487" s="27"/>
      <c r="H487" s="27"/>
      <c r="I487" s="27"/>
      <c r="J487" s="27"/>
      <c r="K487" s="27"/>
    </row>
    <row r="488" ht="15.75" customHeight="1">
      <c r="B488" s="26"/>
      <c r="G488" s="27"/>
      <c r="H488" s="27"/>
      <c r="I488" s="27"/>
      <c r="J488" s="27"/>
      <c r="K488" s="27"/>
    </row>
    <row r="489" ht="15.75" customHeight="1">
      <c r="B489" s="26"/>
      <c r="G489" s="27"/>
      <c r="H489" s="27"/>
      <c r="I489" s="27"/>
      <c r="J489" s="27"/>
      <c r="K489" s="27"/>
    </row>
    <row r="490" ht="15.75" customHeight="1">
      <c r="B490" s="26"/>
      <c r="G490" s="27"/>
      <c r="H490" s="27"/>
      <c r="I490" s="27"/>
      <c r="J490" s="27"/>
      <c r="K490" s="27"/>
    </row>
    <row r="491" ht="15.75" customHeight="1">
      <c r="B491" s="26"/>
      <c r="G491" s="27"/>
      <c r="H491" s="27"/>
      <c r="I491" s="27"/>
      <c r="J491" s="27"/>
      <c r="K491" s="27"/>
    </row>
    <row r="492" ht="15.75" customHeight="1">
      <c r="B492" s="26"/>
      <c r="G492" s="27"/>
      <c r="H492" s="27"/>
      <c r="I492" s="27"/>
      <c r="J492" s="27"/>
      <c r="K492" s="27"/>
    </row>
    <row r="493" ht="15.75" customHeight="1">
      <c r="B493" s="26"/>
      <c r="G493" s="27"/>
      <c r="H493" s="27"/>
      <c r="I493" s="27"/>
      <c r="J493" s="27"/>
      <c r="K493" s="27"/>
    </row>
    <row r="494" ht="15.75" customHeight="1">
      <c r="B494" s="26"/>
      <c r="G494" s="27"/>
      <c r="H494" s="27"/>
      <c r="I494" s="27"/>
      <c r="J494" s="27"/>
      <c r="K494" s="27"/>
    </row>
    <row r="495" ht="15.75" customHeight="1">
      <c r="B495" s="26"/>
      <c r="G495" s="27"/>
      <c r="H495" s="27"/>
      <c r="I495" s="27"/>
      <c r="J495" s="27"/>
      <c r="K495" s="27"/>
    </row>
    <row r="496" ht="15.75" customHeight="1">
      <c r="B496" s="26"/>
      <c r="G496" s="27"/>
      <c r="H496" s="27"/>
      <c r="I496" s="27"/>
      <c r="J496" s="27"/>
      <c r="K496" s="27"/>
    </row>
    <row r="497" ht="15.75" customHeight="1">
      <c r="B497" s="26"/>
      <c r="G497" s="27"/>
      <c r="H497" s="27"/>
      <c r="I497" s="27"/>
      <c r="J497" s="27"/>
      <c r="K497" s="27"/>
    </row>
    <row r="498" ht="15.75" customHeight="1">
      <c r="B498" s="26"/>
      <c r="G498" s="27"/>
      <c r="H498" s="27"/>
      <c r="I498" s="27"/>
      <c r="J498" s="27"/>
      <c r="K498" s="27"/>
    </row>
    <row r="499" ht="15.75" customHeight="1">
      <c r="B499" s="26"/>
      <c r="G499" s="27"/>
      <c r="H499" s="27"/>
      <c r="I499" s="27"/>
      <c r="J499" s="27"/>
      <c r="K499" s="27"/>
    </row>
    <row r="500" ht="15.75" customHeight="1">
      <c r="B500" s="26"/>
      <c r="G500" s="27"/>
      <c r="H500" s="27"/>
      <c r="I500" s="27"/>
      <c r="J500" s="27"/>
      <c r="K500" s="27"/>
    </row>
    <row r="501" ht="15.75" customHeight="1">
      <c r="B501" s="26"/>
      <c r="G501" s="27"/>
      <c r="H501" s="27"/>
      <c r="I501" s="27"/>
      <c r="J501" s="27"/>
      <c r="K501" s="27"/>
    </row>
    <row r="502" ht="15.75" customHeight="1">
      <c r="B502" s="26"/>
      <c r="G502" s="27"/>
      <c r="H502" s="27"/>
      <c r="I502" s="27"/>
      <c r="J502" s="27"/>
      <c r="K502" s="27"/>
    </row>
    <row r="503" ht="15.75" customHeight="1">
      <c r="B503" s="26"/>
      <c r="G503" s="27"/>
      <c r="H503" s="27"/>
      <c r="I503" s="27"/>
      <c r="J503" s="27"/>
      <c r="K503" s="27"/>
    </row>
    <row r="504" ht="15.75" customHeight="1">
      <c r="B504" s="26"/>
      <c r="G504" s="27"/>
      <c r="H504" s="27"/>
      <c r="I504" s="27"/>
      <c r="J504" s="27"/>
      <c r="K504" s="27"/>
    </row>
    <row r="505" ht="15.75" customHeight="1">
      <c r="B505" s="26"/>
      <c r="G505" s="27"/>
      <c r="H505" s="27"/>
      <c r="I505" s="27"/>
      <c r="J505" s="27"/>
      <c r="K505" s="27"/>
    </row>
    <row r="506" ht="15.75" customHeight="1">
      <c r="B506" s="26"/>
      <c r="G506" s="27"/>
      <c r="H506" s="27"/>
      <c r="I506" s="27"/>
      <c r="J506" s="27"/>
      <c r="K506" s="27"/>
    </row>
    <row r="507" ht="15.75" customHeight="1">
      <c r="B507" s="26"/>
      <c r="G507" s="27"/>
      <c r="H507" s="27"/>
      <c r="I507" s="27"/>
      <c r="J507" s="27"/>
      <c r="K507" s="27"/>
    </row>
    <row r="508" ht="15.75" customHeight="1">
      <c r="B508" s="26"/>
      <c r="G508" s="27"/>
      <c r="H508" s="27"/>
      <c r="I508" s="27"/>
      <c r="J508" s="27"/>
      <c r="K508" s="27"/>
    </row>
    <row r="509" ht="15.75" customHeight="1">
      <c r="B509" s="26"/>
      <c r="G509" s="27"/>
      <c r="H509" s="27"/>
      <c r="I509" s="27"/>
      <c r="J509" s="27"/>
      <c r="K509" s="27"/>
    </row>
    <row r="510" ht="15.75" customHeight="1">
      <c r="B510" s="26"/>
      <c r="G510" s="27"/>
      <c r="H510" s="27"/>
      <c r="I510" s="27"/>
      <c r="J510" s="27"/>
      <c r="K510" s="27"/>
    </row>
    <row r="511" ht="15.75" customHeight="1">
      <c r="B511" s="26"/>
      <c r="G511" s="27"/>
      <c r="H511" s="27"/>
      <c r="I511" s="27"/>
      <c r="J511" s="27"/>
      <c r="K511" s="27"/>
    </row>
    <row r="512" ht="15.75" customHeight="1">
      <c r="B512" s="26"/>
      <c r="G512" s="27"/>
      <c r="H512" s="27"/>
      <c r="I512" s="27"/>
      <c r="J512" s="27"/>
      <c r="K512" s="27"/>
    </row>
    <row r="513" ht="15.75" customHeight="1">
      <c r="B513" s="26"/>
      <c r="G513" s="27"/>
      <c r="H513" s="27"/>
      <c r="I513" s="27"/>
      <c r="J513" s="27"/>
      <c r="K513" s="27"/>
    </row>
    <row r="514" ht="15.75" customHeight="1">
      <c r="B514" s="26"/>
      <c r="G514" s="27"/>
      <c r="H514" s="27"/>
      <c r="I514" s="27"/>
      <c r="J514" s="27"/>
      <c r="K514" s="27"/>
    </row>
    <row r="515" ht="15.75" customHeight="1">
      <c r="B515" s="26"/>
      <c r="G515" s="27"/>
      <c r="H515" s="27"/>
      <c r="I515" s="27"/>
      <c r="J515" s="27"/>
      <c r="K515" s="27"/>
    </row>
    <row r="516" ht="15.75" customHeight="1">
      <c r="B516" s="26"/>
      <c r="G516" s="27"/>
      <c r="H516" s="27"/>
      <c r="I516" s="27"/>
      <c r="J516" s="27"/>
      <c r="K516" s="27"/>
    </row>
    <row r="517" ht="15.75" customHeight="1">
      <c r="B517" s="26"/>
      <c r="G517" s="27"/>
      <c r="H517" s="27"/>
      <c r="I517" s="27"/>
      <c r="J517" s="27"/>
      <c r="K517" s="27"/>
    </row>
    <row r="518" ht="15.75" customHeight="1">
      <c r="B518" s="26"/>
      <c r="G518" s="27"/>
      <c r="H518" s="27"/>
      <c r="I518" s="27"/>
      <c r="J518" s="27"/>
      <c r="K518" s="27"/>
    </row>
    <row r="519" ht="15.75" customHeight="1">
      <c r="B519" s="26"/>
      <c r="G519" s="27"/>
      <c r="H519" s="27"/>
      <c r="I519" s="27"/>
      <c r="J519" s="27"/>
      <c r="K519" s="27"/>
    </row>
    <row r="520" ht="15.75" customHeight="1">
      <c r="B520" s="26"/>
      <c r="G520" s="27"/>
      <c r="H520" s="27"/>
      <c r="I520" s="27"/>
      <c r="J520" s="27"/>
      <c r="K520" s="27"/>
    </row>
    <row r="521" ht="15.75" customHeight="1">
      <c r="B521" s="26"/>
      <c r="G521" s="27"/>
      <c r="H521" s="27"/>
      <c r="I521" s="27"/>
      <c r="J521" s="27"/>
      <c r="K521" s="27"/>
    </row>
    <row r="522" ht="15.75" customHeight="1">
      <c r="B522" s="26"/>
      <c r="G522" s="27"/>
      <c r="H522" s="27"/>
      <c r="I522" s="27"/>
      <c r="J522" s="27"/>
      <c r="K522" s="27"/>
    </row>
    <row r="523" ht="15.75" customHeight="1">
      <c r="B523" s="26"/>
      <c r="G523" s="27"/>
      <c r="H523" s="27"/>
      <c r="I523" s="27"/>
      <c r="J523" s="27"/>
      <c r="K523" s="27"/>
    </row>
    <row r="524" ht="15.75" customHeight="1">
      <c r="B524" s="26"/>
      <c r="G524" s="27"/>
      <c r="H524" s="27"/>
      <c r="I524" s="27"/>
      <c r="J524" s="27"/>
      <c r="K524" s="27"/>
    </row>
    <row r="525" ht="15.75" customHeight="1">
      <c r="B525" s="26"/>
      <c r="G525" s="27"/>
      <c r="H525" s="27"/>
      <c r="I525" s="27"/>
      <c r="J525" s="27"/>
      <c r="K525" s="27"/>
    </row>
    <row r="526" ht="15.75" customHeight="1">
      <c r="B526" s="26"/>
      <c r="G526" s="27"/>
      <c r="H526" s="27"/>
      <c r="I526" s="27"/>
      <c r="J526" s="27"/>
      <c r="K526" s="27"/>
    </row>
    <row r="527" ht="15.75" customHeight="1">
      <c r="B527" s="26"/>
      <c r="G527" s="27"/>
      <c r="H527" s="27"/>
      <c r="I527" s="27"/>
      <c r="J527" s="27"/>
      <c r="K527" s="27"/>
    </row>
    <row r="528" ht="15.75" customHeight="1">
      <c r="B528" s="26"/>
      <c r="G528" s="27"/>
      <c r="H528" s="27"/>
      <c r="I528" s="27"/>
      <c r="J528" s="27"/>
      <c r="K528" s="27"/>
    </row>
    <row r="529" ht="15.75" customHeight="1">
      <c r="B529" s="26"/>
      <c r="G529" s="27"/>
      <c r="H529" s="27"/>
      <c r="I529" s="27"/>
      <c r="J529" s="27"/>
      <c r="K529" s="27"/>
    </row>
    <row r="530" ht="15.75" customHeight="1">
      <c r="B530" s="26"/>
      <c r="G530" s="27"/>
      <c r="H530" s="27"/>
      <c r="I530" s="27"/>
      <c r="J530" s="27"/>
      <c r="K530" s="27"/>
    </row>
    <row r="531" ht="15.75" customHeight="1">
      <c r="B531" s="26"/>
      <c r="G531" s="27"/>
      <c r="H531" s="27"/>
      <c r="I531" s="27"/>
      <c r="J531" s="27"/>
      <c r="K531" s="27"/>
    </row>
    <row r="532" ht="15.75" customHeight="1">
      <c r="B532" s="26"/>
      <c r="G532" s="27"/>
      <c r="H532" s="27"/>
      <c r="I532" s="27"/>
      <c r="J532" s="27"/>
      <c r="K532" s="27"/>
    </row>
    <row r="533" ht="15.75" customHeight="1">
      <c r="B533" s="26"/>
      <c r="G533" s="27"/>
      <c r="H533" s="27"/>
      <c r="I533" s="27"/>
      <c r="J533" s="27"/>
      <c r="K533" s="27"/>
    </row>
    <row r="534" ht="15.75" customHeight="1">
      <c r="B534" s="26"/>
      <c r="G534" s="27"/>
      <c r="H534" s="27"/>
      <c r="I534" s="27"/>
      <c r="J534" s="27"/>
      <c r="K534" s="27"/>
    </row>
    <row r="535" ht="15.75" customHeight="1">
      <c r="B535" s="26"/>
      <c r="G535" s="27"/>
      <c r="H535" s="27"/>
      <c r="I535" s="27"/>
      <c r="J535" s="27"/>
      <c r="K535" s="27"/>
    </row>
    <row r="536" ht="15.75" customHeight="1">
      <c r="B536" s="26"/>
      <c r="G536" s="27"/>
      <c r="H536" s="27"/>
      <c r="I536" s="27"/>
      <c r="J536" s="27"/>
      <c r="K536" s="27"/>
    </row>
    <row r="537" ht="15.75" customHeight="1">
      <c r="B537" s="26"/>
      <c r="G537" s="27"/>
      <c r="H537" s="27"/>
      <c r="I537" s="27"/>
      <c r="J537" s="27"/>
      <c r="K537" s="27"/>
    </row>
    <row r="538" ht="15.75" customHeight="1">
      <c r="B538" s="26"/>
      <c r="G538" s="27"/>
      <c r="H538" s="27"/>
      <c r="I538" s="27"/>
      <c r="J538" s="27"/>
      <c r="K538" s="27"/>
    </row>
    <row r="539" ht="15.75" customHeight="1">
      <c r="B539" s="26"/>
      <c r="G539" s="27"/>
      <c r="H539" s="27"/>
      <c r="I539" s="27"/>
      <c r="J539" s="27"/>
      <c r="K539" s="27"/>
    </row>
    <row r="540" ht="15.75" customHeight="1">
      <c r="B540" s="26"/>
      <c r="G540" s="27"/>
      <c r="H540" s="27"/>
      <c r="I540" s="27"/>
      <c r="J540" s="27"/>
      <c r="K540" s="27"/>
    </row>
    <row r="541" ht="15.75" customHeight="1">
      <c r="B541" s="26"/>
      <c r="G541" s="27"/>
      <c r="H541" s="27"/>
      <c r="I541" s="27"/>
      <c r="J541" s="27"/>
      <c r="K541" s="27"/>
    </row>
    <row r="542" ht="15.75" customHeight="1">
      <c r="B542" s="26"/>
      <c r="G542" s="27"/>
      <c r="H542" s="27"/>
      <c r="I542" s="27"/>
      <c r="J542" s="27"/>
      <c r="K542" s="27"/>
    </row>
    <row r="543" ht="15.75" customHeight="1">
      <c r="B543" s="26"/>
      <c r="G543" s="27"/>
      <c r="H543" s="27"/>
      <c r="I543" s="27"/>
      <c r="J543" s="27"/>
      <c r="K543" s="27"/>
    </row>
    <row r="544" ht="15.75" customHeight="1">
      <c r="B544" s="26"/>
      <c r="G544" s="27"/>
      <c r="H544" s="27"/>
      <c r="I544" s="27"/>
      <c r="J544" s="27"/>
      <c r="K544" s="27"/>
    </row>
    <row r="545" ht="15.75" customHeight="1">
      <c r="B545" s="26"/>
      <c r="G545" s="27"/>
      <c r="H545" s="27"/>
      <c r="I545" s="27"/>
      <c r="J545" s="27"/>
      <c r="K545" s="27"/>
    </row>
    <row r="546" ht="15.75" customHeight="1">
      <c r="B546" s="26"/>
      <c r="G546" s="27"/>
      <c r="H546" s="27"/>
      <c r="I546" s="27"/>
      <c r="J546" s="27"/>
      <c r="K546" s="27"/>
    </row>
    <row r="547" ht="15.75" customHeight="1">
      <c r="B547" s="26"/>
      <c r="G547" s="27"/>
      <c r="H547" s="27"/>
      <c r="I547" s="27"/>
      <c r="J547" s="27"/>
      <c r="K547" s="27"/>
    </row>
    <row r="548" ht="15.75" customHeight="1">
      <c r="B548" s="26"/>
      <c r="G548" s="27"/>
      <c r="H548" s="27"/>
      <c r="I548" s="27"/>
      <c r="J548" s="27"/>
      <c r="K548" s="27"/>
    </row>
    <row r="549" ht="15.75" customHeight="1">
      <c r="B549" s="26"/>
      <c r="G549" s="27"/>
      <c r="H549" s="27"/>
      <c r="I549" s="27"/>
      <c r="J549" s="27"/>
      <c r="K549" s="27"/>
    </row>
    <row r="550" ht="15.75" customHeight="1">
      <c r="B550" s="26"/>
      <c r="G550" s="27"/>
      <c r="H550" s="27"/>
      <c r="I550" s="27"/>
      <c r="J550" s="27"/>
      <c r="K550" s="27"/>
    </row>
    <row r="551" ht="15.75" customHeight="1">
      <c r="B551" s="26"/>
      <c r="G551" s="27"/>
      <c r="H551" s="27"/>
      <c r="I551" s="27"/>
      <c r="J551" s="27"/>
      <c r="K551" s="27"/>
    </row>
    <row r="552" ht="15.75" customHeight="1">
      <c r="B552" s="26"/>
      <c r="G552" s="27"/>
      <c r="H552" s="27"/>
      <c r="I552" s="27"/>
      <c r="J552" s="27"/>
      <c r="K552" s="27"/>
    </row>
    <row r="553" ht="15.75" customHeight="1">
      <c r="B553" s="26"/>
      <c r="G553" s="27"/>
      <c r="H553" s="27"/>
      <c r="I553" s="27"/>
      <c r="J553" s="27"/>
      <c r="K553" s="27"/>
    </row>
    <row r="554" ht="15.75" customHeight="1">
      <c r="B554" s="26"/>
      <c r="G554" s="27"/>
      <c r="H554" s="27"/>
      <c r="I554" s="27"/>
      <c r="J554" s="27"/>
      <c r="K554" s="27"/>
    </row>
    <row r="555" ht="15.75" customHeight="1">
      <c r="B555" s="26"/>
      <c r="G555" s="27"/>
      <c r="H555" s="27"/>
      <c r="I555" s="27"/>
      <c r="J555" s="27"/>
      <c r="K555" s="27"/>
    </row>
    <row r="556" ht="15.75" customHeight="1">
      <c r="B556" s="26"/>
      <c r="G556" s="27"/>
      <c r="H556" s="27"/>
      <c r="I556" s="27"/>
      <c r="J556" s="27"/>
      <c r="K556" s="27"/>
    </row>
    <row r="557" ht="15.75" customHeight="1">
      <c r="B557" s="26"/>
      <c r="G557" s="27"/>
      <c r="H557" s="27"/>
      <c r="I557" s="27"/>
      <c r="J557" s="27"/>
      <c r="K557" s="27"/>
    </row>
    <row r="558" ht="15.75" customHeight="1">
      <c r="B558" s="26"/>
      <c r="G558" s="27"/>
      <c r="H558" s="27"/>
      <c r="I558" s="27"/>
      <c r="J558" s="27"/>
      <c r="K558" s="27"/>
    </row>
    <row r="559" ht="15.75" customHeight="1">
      <c r="B559" s="26"/>
      <c r="G559" s="27"/>
      <c r="H559" s="27"/>
      <c r="I559" s="27"/>
      <c r="J559" s="27"/>
      <c r="K559" s="27"/>
    </row>
    <row r="560" ht="15.75" customHeight="1">
      <c r="B560" s="26"/>
      <c r="G560" s="27"/>
      <c r="H560" s="27"/>
      <c r="I560" s="27"/>
      <c r="J560" s="27"/>
      <c r="K560" s="27"/>
    </row>
    <row r="561" ht="15.75" customHeight="1">
      <c r="B561" s="26"/>
      <c r="G561" s="27"/>
      <c r="H561" s="27"/>
      <c r="I561" s="27"/>
      <c r="J561" s="27"/>
      <c r="K561" s="27"/>
    </row>
    <row r="562" ht="15.75" customHeight="1">
      <c r="B562" s="26"/>
      <c r="G562" s="27"/>
      <c r="H562" s="27"/>
      <c r="I562" s="27"/>
      <c r="J562" s="27"/>
      <c r="K562" s="27"/>
    </row>
    <row r="563" ht="15.75" customHeight="1">
      <c r="B563" s="26"/>
      <c r="G563" s="27"/>
      <c r="H563" s="27"/>
      <c r="I563" s="27"/>
      <c r="J563" s="27"/>
      <c r="K563" s="27"/>
    </row>
    <row r="564" ht="15.75" customHeight="1">
      <c r="B564" s="26"/>
      <c r="G564" s="27"/>
      <c r="H564" s="27"/>
      <c r="I564" s="27"/>
      <c r="J564" s="27"/>
      <c r="K564" s="27"/>
    </row>
    <row r="565" ht="15.75" customHeight="1">
      <c r="B565" s="26"/>
      <c r="G565" s="27"/>
      <c r="H565" s="27"/>
      <c r="I565" s="27"/>
      <c r="J565" s="27"/>
      <c r="K565" s="27"/>
    </row>
    <row r="566" ht="15.75" customHeight="1">
      <c r="B566" s="26"/>
      <c r="G566" s="27"/>
      <c r="H566" s="27"/>
      <c r="I566" s="27"/>
      <c r="J566" s="27"/>
      <c r="K566" s="27"/>
    </row>
    <row r="567" ht="15.75" customHeight="1">
      <c r="B567" s="26"/>
      <c r="G567" s="27"/>
      <c r="H567" s="27"/>
      <c r="I567" s="27"/>
      <c r="J567" s="27"/>
      <c r="K567" s="27"/>
    </row>
    <row r="568" ht="15.75" customHeight="1">
      <c r="B568" s="26"/>
      <c r="G568" s="27"/>
      <c r="H568" s="27"/>
      <c r="I568" s="27"/>
      <c r="J568" s="27"/>
      <c r="K568" s="27"/>
    </row>
    <row r="569" ht="15.75" customHeight="1">
      <c r="B569" s="26"/>
      <c r="G569" s="27"/>
      <c r="H569" s="27"/>
      <c r="I569" s="27"/>
      <c r="J569" s="27"/>
      <c r="K569" s="27"/>
    </row>
    <row r="570" ht="15.75" customHeight="1">
      <c r="B570" s="26"/>
      <c r="G570" s="27"/>
      <c r="H570" s="27"/>
      <c r="I570" s="27"/>
      <c r="J570" s="27"/>
      <c r="K570" s="27"/>
    </row>
    <row r="571" ht="15.75" customHeight="1">
      <c r="B571" s="26"/>
      <c r="G571" s="27"/>
      <c r="H571" s="27"/>
      <c r="I571" s="27"/>
      <c r="J571" s="27"/>
      <c r="K571" s="27"/>
    </row>
    <row r="572" ht="15.75" customHeight="1">
      <c r="B572" s="26"/>
      <c r="G572" s="27"/>
      <c r="H572" s="27"/>
      <c r="I572" s="27"/>
      <c r="J572" s="27"/>
      <c r="K572" s="27"/>
    </row>
    <row r="573" ht="15.75" customHeight="1">
      <c r="B573" s="26"/>
      <c r="G573" s="27"/>
      <c r="H573" s="27"/>
      <c r="I573" s="27"/>
      <c r="J573" s="27"/>
      <c r="K573" s="27"/>
    </row>
    <row r="574" ht="15.75" customHeight="1">
      <c r="B574" s="26"/>
      <c r="G574" s="27"/>
      <c r="H574" s="27"/>
      <c r="I574" s="27"/>
      <c r="J574" s="27"/>
      <c r="K574" s="27"/>
    </row>
    <row r="575" ht="15.75" customHeight="1">
      <c r="B575" s="26"/>
      <c r="G575" s="27"/>
      <c r="H575" s="27"/>
      <c r="I575" s="27"/>
      <c r="J575" s="27"/>
      <c r="K575" s="27"/>
    </row>
    <row r="576" ht="15.75" customHeight="1">
      <c r="B576" s="26"/>
      <c r="G576" s="27"/>
      <c r="H576" s="27"/>
      <c r="I576" s="27"/>
      <c r="J576" s="27"/>
      <c r="K576" s="27"/>
    </row>
    <row r="577" ht="15.75" customHeight="1">
      <c r="B577" s="26"/>
      <c r="G577" s="27"/>
      <c r="H577" s="27"/>
      <c r="I577" s="27"/>
      <c r="J577" s="27"/>
      <c r="K577" s="27"/>
    </row>
    <row r="578" ht="15.75" customHeight="1">
      <c r="B578" s="26"/>
      <c r="G578" s="27"/>
      <c r="H578" s="27"/>
      <c r="I578" s="27"/>
      <c r="J578" s="27"/>
      <c r="K578" s="27"/>
    </row>
    <row r="579" ht="15.75" customHeight="1">
      <c r="B579" s="26"/>
      <c r="G579" s="27"/>
      <c r="H579" s="27"/>
      <c r="I579" s="27"/>
      <c r="J579" s="27"/>
      <c r="K579" s="27"/>
    </row>
    <row r="580" ht="15.75" customHeight="1">
      <c r="B580" s="26"/>
      <c r="G580" s="27"/>
      <c r="H580" s="27"/>
      <c r="I580" s="27"/>
      <c r="J580" s="27"/>
      <c r="K580" s="27"/>
    </row>
    <row r="581" ht="15.75" customHeight="1">
      <c r="B581" s="26"/>
      <c r="G581" s="27"/>
      <c r="H581" s="27"/>
      <c r="I581" s="27"/>
      <c r="J581" s="27"/>
      <c r="K581" s="27"/>
    </row>
    <row r="582" ht="15.75" customHeight="1">
      <c r="B582" s="26"/>
      <c r="G582" s="27"/>
      <c r="H582" s="27"/>
      <c r="I582" s="27"/>
      <c r="J582" s="27"/>
      <c r="K582" s="27"/>
    </row>
    <row r="583" ht="15.75" customHeight="1">
      <c r="B583" s="26"/>
      <c r="G583" s="27"/>
      <c r="H583" s="27"/>
      <c r="I583" s="27"/>
      <c r="J583" s="27"/>
      <c r="K583" s="27"/>
    </row>
    <row r="584" ht="15.75" customHeight="1">
      <c r="B584" s="26"/>
      <c r="G584" s="27"/>
      <c r="H584" s="27"/>
      <c r="I584" s="27"/>
      <c r="J584" s="27"/>
      <c r="K584" s="27"/>
    </row>
    <row r="585" ht="15.75" customHeight="1">
      <c r="B585" s="26"/>
      <c r="G585" s="27"/>
      <c r="H585" s="27"/>
      <c r="I585" s="27"/>
      <c r="J585" s="27"/>
      <c r="K585" s="27"/>
    </row>
    <row r="586" ht="15.75" customHeight="1">
      <c r="B586" s="26"/>
      <c r="G586" s="27"/>
      <c r="H586" s="27"/>
      <c r="I586" s="27"/>
      <c r="J586" s="27"/>
      <c r="K586" s="27"/>
    </row>
    <row r="587" ht="15.75" customHeight="1">
      <c r="B587" s="26"/>
      <c r="G587" s="27"/>
      <c r="H587" s="27"/>
      <c r="I587" s="27"/>
      <c r="J587" s="27"/>
      <c r="K587" s="27"/>
    </row>
    <row r="588" ht="15.75" customHeight="1">
      <c r="B588" s="26"/>
      <c r="G588" s="27"/>
      <c r="H588" s="27"/>
      <c r="I588" s="27"/>
      <c r="J588" s="27"/>
      <c r="K588" s="27"/>
    </row>
    <row r="589" ht="15.75" customHeight="1">
      <c r="B589" s="26"/>
      <c r="G589" s="27"/>
      <c r="H589" s="27"/>
      <c r="I589" s="27"/>
      <c r="J589" s="27"/>
      <c r="K589" s="27"/>
    </row>
    <row r="590" ht="15.75" customHeight="1">
      <c r="B590" s="26"/>
      <c r="G590" s="27"/>
      <c r="H590" s="27"/>
      <c r="I590" s="27"/>
      <c r="J590" s="27"/>
      <c r="K590" s="27"/>
    </row>
    <row r="591" ht="15.75" customHeight="1">
      <c r="B591" s="26"/>
      <c r="G591" s="27"/>
      <c r="H591" s="27"/>
      <c r="I591" s="27"/>
      <c r="J591" s="27"/>
      <c r="K591" s="27"/>
    </row>
    <row r="592" ht="15.75" customHeight="1">
      <c r="B592" s="26"/>
      <c r="G592" s="27"/>
      <c r="H592" s="27"/>
      <c r="I592" s="27"/>
      <c r="J592" s="27"/>
      <c r="K592" s="27"/>
    </row>
    <row r="593" ht="15.75" customHeight="1">
      <c r="B593" s="26"/>
      <c r="G593" s="27"/>
      <c r="H593" s="27"/>
      <c r="I593" s="27"/>
      <c r="J593" s="27"/>
      <c r="K593" s="27"/>
    </row>
    <row r="594" ht="15.75" customHeight="1">
      <c r="B594" s="26"/>
      <c r="G594" s="27"/>
      <c r="H594" s="27"/>
      <c r="I594" s="27"/>
      <c r="J594" s="27"/>
      <c r="K594" s="27"/>
    </row>
    <row r="595" ht="15.75" customHeight="1">
      <c r="B595" s="26"/>
      <c r="G595" s="27"/>
      <c r="H595" s="27"/>
      <c r="I595" s="27"/>
      <c r="J595" s="27"/>
      <c r="K595" s="27"/>
    </row>
    <row r="596" ht="15.75" customHeight="1">
      <c r="B596" s="26"/>
      <c r="G596" s="27"/>
      <c r="H596" s="27"/>
      <c r="I596" s="27"/>
      <c r="J596" s="27"/>
      <c r="K596" s="27"/>
    </row>
    <row r="597" ht="15.75" customHeight="1">
      <c r="B597" s="26"/>
      <c r="G597" s="27"/>
      <c r="H597" s="27"/>
      <c r="I597" s="27"/>
      <c r="J597" s="27"/>
      <c r="K597" s="27"/>
    </row>
    <row r="598" ht="15.75" customHeight="1">
      <c r="B598" s="26"/>
      <c r="G598" s="27"/>
      <c r="H598" s="27"/>
      <c r="I598" s="27"/>
      <c r="J598" s="27"/>
      <c r="K598" s="27"/>
    </row>
    <row r="599" ht="15.75" customHeight="1">
      <c r="B599" s="26"/>
      <c r="G599" s="27"/>
      <c r="H599" s="27"/>
      <c r="I599" s="27"/>
      <c r="J599" s="27"/>
      <c r="K599" s="27"/>
    </row>
    <row r="600" ht="15.75" customHeight="1">
      <c r="B600" s="26"/>
      <c r="G600" s="27"/>
      <c r="H600" s="27"/>
      <c r="I600" s="27"/>
      <c r="J600" s="27"/>
      <c r="K600" s="27"/>
    </row>
    <row r="601" ht="15.75" customHeight="1">
      <c r="B601" s="26"/>
      <c r="G601" s="27"/>
      <c r="H601" s="27"/>
      <c r="I601" s="27"/>
      <c r="J601" s="27"/>
      <c r="K601" s="27"/>
    </row>
    <row r="602" ht="15.75" customHeight="1">
      <c r="B602" s="26"/>
      <c r="G602" s="27"/>
      <c r="H602" s="27"/>
      <c r="I602" s="27"/>
      <c r="J602" s="27"/>
      <c r="K602" s="27"/>
    </row>
    <row r="603" ht="15.75" customHeight="1">
      <c r="B603" s="26"/>
      <c r="G603" s="27"/>
      <c r="H603" s="27"/>
      <c r="I603" s="27"/>
      <c r="J603" s="27"/>
      <c r="K603" s="27"/>
    </row>
    <row r="604" ht="15.75" customHeight="1">
      <c r="B604" s="26"/>
      <c r="G604" s="27"/>
      <c r="H604" s="27"/>
      <c r="I604" s="27"/>
      <c r="J604" s="27"/>
      <c r="K604" s="27"/>
    </row>
    <row r="605" ht="15.75" customHeight="1">
      <c r="B605" s="26"/>
      <c r="G605" s="27"/>
      <c r="H605" s="27"/>
      <c r="I605" s="27"/>
      <c r="J605" s="27"/>
      <c r="K605" s="27"/>
    </row>
    <row r="606" ht="15.75" customHeight="1">
      <c r="B606" s="26"/>
      <c r="G606" s="27"/>
      <c r="H606" s="27"/>
      <c r="I606" s="27"/>
      <c r="J606" s="27"/>
      <c r="K606" s="27"/>
    </row>
    <row r="607" ht="15.75" customHeight="1">
      <c r="B607" s="26"/>
      <c r="G607" s="27"/>
      <c r="H607" s="27"/>
      <c r="I607" s="27"/>
      <c r="J607" s="27"/>
      <c r="K607" s="27"/>
    </row>
    <row r="608" ht="15.75" customHeight="1">
      <c r="B608" s="26"/>
      <c r="G608" s="27"/>
      <c r="H608" s="27"/>
      <c r="I608" s="27"/>
      <c r="J608" s="27"/>
      <c r="K608" s="27"/>
    </row>
    <row r="609" ht="15.75" customHeight="1">
      <c r="B609" s="26"/>
      <c r="G609" s="27"/>
      <c r="H609" s="27"/>
      <c r="I609" s="27"/>
      <c r="J609" s="27"/>
      <c r="K609" s="27"/>
    </row>
    <row r="610" ht="15.75" customHeight="1">
      <c r="B610" s="26"/>
      <c r="G610" s="27"/>
      <c r="H610" s="27"/>
      <c r="I610" s="27"/>
      <c r="J610" s="27"/>
      <c r="K610" s="27"/>
    </row>
    <row r="611" ht="15.75" customHeight="1">
      <c r="B611" s="26"/>
      <c r="G611" s="27"/>
      <c r="H611" s="27"/>
      <c r="I611" s="27"/>
      <c r="J611" s="27"/>
      <c r="K611" s="27"/>
    </row>
    <row r="612" ht="15.75" customHeight="1">
      <c r="B612" s="26"/>
      <c r="G612" s="27"/>
      <c r="H612" s="27"/>
      <c r="I612" s="27"/>
      <c r="J612" s="27"/>
      <c r="K612" s="27"/>
    </row>
    <row r="613" ht="15.75" customHeight="1">
      <c r="B613" s="26"/>
      <c r="G613" s="27"/>
      <c r="H613" s="27"/>
      <c r="I613" s="27"/>
      <c r="J613" s="27"/>
      <c r="K613" s="27"/>
    </row>
    <row r="614" ht="15.75" customHeight="1">
      <c r="B614" s="26"/>
      <c r="G614" s="27"/>
      <c r="H614" s="27"/>
      <c r="I614" s="27"/>
      <c r="J614" s="27"/>
      <c r="K614" s="27"/>
    </row>
    <row r="615" ht="15.75" customHeight="1">
      <c r="B615" s="26"/>
      <c r="G615" s="27"/>
      <c r="H615" s="27"/>
      <c r="I615" s="27"/>
      <c r="J615" s="27"/>
      <c r="K615" s="27"/>
    </row>
    <row r="616" ht="15.75" customHeight="1">
      <c r="B616" s="26"/>
      <c r="G616" s="27"/>
      <c r="H616" s="27"/>
      <c r="I616" s="27"/>
      <c r="J616" s="27"/>
      <c r="K616" s="27"/>
    </row>
    <row r="617" ht="15.75" customHeight="1">
      <c r="B617" s="26"/>
      <c r="G617" s="27"/>
      <c r="H617" s="27"/>
      <c r="I617" s="27"/>
      <c r="J617" s="27"/>
      <c r="K617" s="27"/>
    </row>
    <row r="618" ht="15.75" customHeight="1">
      <c r="B618" s="26"/>
      <c r="G618" s="27"/>
      <c r="H618" s="27"/>
      <c r="I618" s="27"/>
      <c r="J618" s="27"/>
      <c r="K618" s="27"/>
    </row>
    <row r="619" ht="15.75" customHeight="1">
      <c r="B619" s="26"/>
      <c r="G619" s="27"/>
      <c r="H619" s="27"/>
      <c r="I619" s="27"/>
      <c r="J619" s="27"/>
      <c r="K619" s="27"/>
    </row>
    <row r="620" ht="15.75" customHeight="1">
      <c r="B620" s="26"/>
      <c r="G620" s="27"/>
      <c r="H620" s="27"/>
      <c r="I620" s="27"/>
      <c r="J620" s="27"/>
      <c r="K620" s="27"/>
    </row>
    <row r="621" ht="15.75" customHeight="1">
      <c r="B621" s="26"/>
      <c r="G621" s="27"/>
      <c r="H621" s="27"/>
      <c r="I621" s="27"/>
      <c r="J621" s="27"/>
      <c r="K621" s="27"/>
    </row>
    <row r="622" ht="15.75" customHeight="1">
      <c r="B622" s="26"/>
      <c r="G622" s="27"/>
      <c r="H622" s="27"/>
      <c r="I622" s="27"/>
      <c r="J622" s="27"/>
      <c r="K622" s="27"/>
    </row>
    <row r="623" ht="15.75" customHeight="1">
      <c r="B623" s="26"/>
      <c r="G623" s="27"/>
      <c r="H623" s="27"/>
      <c r="I623" s="27"/>
      <c r="J623" s="27"/>
      <c r="K623" s="27"/>
    </row>
    <row r="624" ht="15.75" customHeight="1">
      <c r="B624" s="26"/>
      <c r="G624" s="27"/>
      <c r="H624" s="27"/>
      <c r="I624" s="27"/>
      <c r="J624" s="27"/>
      <c r="K624" s="27"/>
    </row>
    <row r="625" ht="15.75" customHeight="1">
      <c r="B625" s="26"/>
      <c r="G625" s="27"/>
      <c r="H625" s="27"/>
      <c r="I625" s="27"/>
      <c r="J625" s="27"/>
      <c r="K625" s="27"/>
    </row>
    <row r="626" ht="15.75" customHeight="1">
      <c r="B626" s="26"/>
      <c r="G626" s="27"/>
      <c r="H626" s="27"/>
      <c r="I626" s="27"/>
      <c r="J626" s="27"/>
      <c r="K626" s="27"/>
    </row>
    <row r="627" ht="15.75" customHeight="1">
      <c r="B627" s="26"/>
      <c r="G627" s="27"/>
      <c r="H627" s="27"/>
      <c r="I627" s="27"/>
      <c r="J627" s="27"/>
      <c r="K627" s="27"/>
    </row>
    <row r="628" ht="15.75" customHeight="1">
      <c r="B628" s="26"/>
      <c r="G628" s="27"/>
      <c r="H628" s="27"/>
      <c r="I628" s="27"/>
      <c r="J628" s="27"/>
      <c r="K628" s="27"/>
    </row>
    <row r="629" ht="15.75" customHeight="1">
      <c r="B629" s="26"/>
      <c r="G629" s="27"/>
      <c r="H629" s="27"/>
      <c r="I629" s="27"/>
      <c r="J629" s="27"/>
      <c r="K629" s="27"/>
    </row>
    <row r="630" ht="15.75" customHeight="1">
      <c r="B630" s="26"/>
      <c r="G630" s="27"/>
      <c r="H630" s="27"/>
      <c r="I630" s="27"/>
      <c r="J630" s="27"/>
      <c r="K630" s="27"/>
    </row>
    <row r="631" ht="15.75" customHeight="1">
      <c r="B631" s="26"/>
      <c r="G631" s="27"/>
      <c r="H631" s="27"/>
      <c r="I631" s="27"/>
      <c r="J631" s="27"/>
      <c r="K631" s="27"/>
    </row>
    <row r="632" ht="15.75" customHeight="1">
      <c r="B632" s="26"/>
      <c r="G632" s="27"/>
      <c r="H632" s="27"/>
      <c r="I632" s="27"/>
      <c r="J632" s="27"/>
      <c r="K632" s="27"/>
    </row>
    <row r="633" ht="15.75" customHeight="1">
      <c r="B633" s="26"/>
      <c r="G633" s="27"/>
      <c r="H633" s="27"/>
      <c r="I633" s="27"/>
      <c r="J633" s="27"/>
      <c r="K633" s="27"/>
    </row>
    <row r="634" ht="15.75" customHeight="1">
      <c r="B634" s="26"/>
      <c r="G634" s="27"/>
      <c r="H634" s="27"/>
      <c r="I634" s="27"/>
      <c r="J634" s="27"/>
      <c r="K634" s="27"/>
    </row>
    <row r="635" ht="15.75" customHeight="1">
      <c r="B635" s="26"/>
      <c r="G635" s="27"/>
      <c r="H635" s="27"/>
      <c r="I635" s="27"/>
      <c r="J635" s="27"/>
      <c r="K635" s="27"/>
    </row>
    <row r="636" ht="15.75" customHeight="1">
      <c r="B636" s="26"/>
      <c r="G636" s="27"/>
      <c r="H636" s="27"/>
      <c r="I636" s="27"/>
      <c r="J636" s="27"/>
      <c r="K636" s="27"/>
    </row>
    <row r="637" ht="15.75" customHeight="1">
      <c r="B637" s="26"/>
      <c r="G637" s="27"/>
      <c r="H637" s="27"/>
      <c r="I637" s="27"/>
      <c r="J637" s="27"/>
      <c r="K637" s="27"/>
    </row>
    <row r="638" ht="15.75" customHeight="1">
      <c r="B638" s="26"/>
      <c r="G638" s="27"/>
      <c r="H638" s="27"/>
      <c r="I638" s="27"/>
      <c r="J638" s="27"/>
      <c r="K638" s="27"/>
    </row>
    <row r="639" ht="15.75" customHeight="1">
      <c r="B639" s="26"/>
      <c r="G639" s="27"/>
      <c r="H639" s="27"/>
      <c r="I639" s="27"/>
      <c r="J639" s="27"/>
      <c r="K639" s="27"/>
    </row>
    <row r="640" ht="15.75" customHeight="1">
      <c r="B640" s="26"/>
      <c r="G640" s="27"/>
      <c r="H640" s="27"/>
      <c r="I640" s="27"/>
      <c r="J640" s="27"/>
      <c r="K640" s="27"/>
    </row>
    <row r="641" ht="15.75" customHeight="1">
      <c r="B641" s="26"/>
      <c r="G641" s="27"/>
      <c r="H641" s="27"/>
      <c r="I641" s="27"/>
      <c r="J641" s="27"/>
      <c r="K641" s="27"/>
    </row>
    <row r="642" ht="15.75" customHeight="1">
      <c r="B642" s="26"/>
      <c r="G642" s="27"/>
      <c r="H642" s="27"/>
      <c r="I642" s="27"/>
      <c r="J642" s="27"/>
      <c r="K642" s="27"/>
    </row>
    <row r="643" ht="15.75" customHeight="1">
      <c r="B643" s="26"/>
      <c r="G643" s="27"/>
      <c r="H643" s="27"/>
      <c r="I643" s="27"/>
      <c r="J643" s="27"/>
      <c r="K643" s="27"/>
    </row>
    <row r="644" ht="15.75" customHeight="1">
      <c r="B644" s="26"/>
      <c r="G644" s="27"/>
      <c r="H644" s="27"/>
      <c r="I644" s="27"/>
      <c r="J644" s="27"/>
      <c r="K644" s="27"/>
    </row>
    <row r="645" ht="15.75" customHeight="1">
      <c r="B645" s="26"/>
      <c r="G645" s="27"/>
      <c r="H645" s="27"/>
      <c r="I645" s="27"/>
      <c r="J645" s="27"/>
      <c r="K645" s="27"/>
    </row>
    <row r="646" ht="15.75" customHeight="1">
      <c r="B646" s="26"/>
      <c r="G646" s="27"/>
      <c r="H646" s="27"/>
      <c r="I646" s="27"/>
      <c r="J646" s="27"/>
      <c r="K646" s="27"/>
    </row>
    <row r="647" ht="15.75" customHeight="1">
      <c r="B647" s="26"/>
      <c r="G647" s="27"/>
      <c r="H647" s="27"/>
      <c r="I647" s="27"/>
      <c r="J647" s="27"/>
      <c r="K647" s="27"/>
    </row>
    <row r="648" ht="15.75" customHeight="1">
      <c r="B648" s="26"/>
      <c r="G648" s="27"/>
      <c r="H648" s="27"/>
      <c r="I648" s="27"/>
      <c r="J648" s="27"/>
      <c r="K648" s="27"/>
    </row>
    <row r="649" ht="15.75" customHeight="1">
      <c r="B649" s="26"/>
      <c r="G649" s="27"/>
      <c r="H649" s="27"/>
      <c r="I649" s="27"/>
      <c r="J649" s="27"/>
      <c r="K649" s="27"/>
    </row>
    <row r="650" ht="15.75" customHeight="1">
      <c r="B650" s="26"/>
      <c r="G650" s="27"/>
      <c r="H650" s="27"/>
      <c r="I650" s="27"/>
      <c r="J650" s="27"/>
      <c r="K650" s="27"/>
    </row>
    <row r="651" ht="15.75" customHeight="1">
      <c r="B651" s="26"/>
      <c r="G651" s="27"/>
      <c r="H651" s="27"/>
      <c r="I651" s="27"/>
      <c r="J651" s="27"/>
      <c r="K651" s="27"/>
    </row>
    <row r="652" ht="15.75" customHeight="1">
      <c r="B652" s="26"/>
      <c r="G652" s="27"/>
      <c r="H652" s="27"/>
      <c r="I652" s="27"/>
      <c r="J652" s="27"/>
      <c r="K652" s="27"/>
    </row>
    <row r="653" ht="15.75" customHeight="1">
      <c r="B653" s="26"/>
      <c r="G653" s="27"/>
      <c r="H653" s="27"/>
      <c r="I653" s="27"/>
      <c r="J653" s="27"/>
      <c r="K653" s="27"/>
    </row>
    <row r="654" ht="15.75" customHeight="1">
      <c r="B654" s="26"/>
      <c r="G654" s="27"/>
      <c r="H654" s="27"/>
      <c r="I654" s="27"/>
      <c r="J654" s="27"/>
      <c r="K654" s="27"/>
    </row>
    <row r="655" ht="15.75" customHeight="1">
      <c r="B655" s="26"/>
      <c r="G655" s="27"/>
      <c r="H655" s="27"/>
      <c r="I655" s="27"/>
      <c r="J655" s="27"/>
      <c r="K655" s="27"/>
    </row>
    <row r="656" ht="15.75" customHeight="1">
      <c r="B656" s="26"/>
      <c r="G656" s="27"/>
      <c r="H656" s="27"/>
      <c r="I656" s="27"/>
      <c r="J656" s="27"/>
      <c r="K656" s="27"/>
    </row>
    <row r="657" ht="15.75" customHeight="1">
      <c r="B657" s="26"/>
      <c r="G657" s="27"/>
      <c r="H657" s="27"/>
      <c r="I657" s="27"/>
      <c r="J657" s="27"/>
      <c r="K657" s="27"/>
    </row>
    <row r="658" ht="15.75" customHeight="1">
      <c r="B658" s="26"/>
      <c r="G658" s="27"/>
      <c r="H658" s="27"/>
      <c r="I658" s="27"/>
      <c r="J658" s="27"/>
      <c r="K658" s="27"/>
    </row>
    <row r="659" ht="15.75" customHeight="1">
      <c r="B659" s="26"/>
      <c r="G659" s="27"/>
      <c r="H659" s="27"/>
      <c r="I659" s="27"/>
      <c r="J659" s="27"/>
      <c r="K659" s="27"/>
    </row>
    <row r="660" ht="15.75" customHeight="1">
      <c r="B660" s="26"/>
      <c r="G660" s="27"/>
      <c r="H660" s="27"/>
      <c r="I660" s="27"/>
      <c r="J660" s="27"/>
      <c r="K660" s="27"/>
    </row>
    <row r="661" ht="15.75" customHeight="1">
      <c r="B661" s="26"/>
      <c r="G661" s="27"/>
      <c r="H661" s="27"/>
      <c r="I661" s="27"/>
      <c r="J661" s="27"/>
      <c r="K661" s="27"/>
    </row>
    <row r="662" ht="15.75" customHeight="1">
      <c r="B662" s="26"/>
      <c r="G662" s="27"/>
      <c r="H662" s="27"/>
      <c r="I662" s="27"/>
      <c r="J662" s="27"/>
      <c r="K662" s="27"/>
    </row>
    <row r="663" ht="15.75" customHeight="1">
      <c r="B663" s="26"/>
      <c r="G663" s="27"/>
      <c r="H663" s="27"/>
      <c r="I663" s="27"/>
      <c r="J663" s="27"/>
      <c r="K663" s="27"/>
    </row>
    <row r="664" ht="15.75" customHeight="1">
      <c r="B664" s="26"/>
      <c r="G664" s="27"/>
      <c r="H664" s="27"/>
      <c r="I664" s="27"/>
      <c r="J664" s="27"/>
      <c r="K664" s="27"/>
    </row>
    <row r="665" ht="15.75" customHeight="1">
      <c r="B665" s="26"/>
      <c r="G665" s="27"/>
      <c r="H665" s="27"/>
      <c r="I665" s="27"/>
      <c r="J665" s="27"/>
      <c r="K665" s="27"/>
    </row>
    <row r="666" ht="15.75" customHeight="1">
      <c r="B666" s="26"/>
      <c r="G666" s="27"/>
      <c r="H666" s="27"/>
      <c r="I666" s="27"/>
      <c r="J666" s="27"/>
      <c r="K666" s="27"/>
    </row>
    <row r="667" ht="15.75" customHeight="1">
      <c r="B667" s="26"/>
      <c r="G667" s="27"/>
      <c r="H667" s="27"/>
      <c r="I667" s="27"/>
      <c r="J667" s="27"/>
      <c r="K667" s="27"/>
    </row>
    <row r="668" ht="15.75" customHeight="1">
      <c r="B668" s="26"/>
      <c r="G668" s="27"/>
      <c r="H668" s="27"/>
      <c r="I668" s="27"/>
      <c r="J668" s="27"/>
      <c r="K668" s="27"/>
    </row>
    <row r="669" ht="15.75" customHeight="1">
      <c r="B669" s="26"/>
      <c r="G669" s="27"/>
      <c r="H669" s="27"/>
      <c r="I669" s="27"/>
      <c r="J669" s="27"/>
      <c r="K669" s="27"/>
    </row>
    <row r="670" ht="15.75" customHeight="1">
      <c r="B670" s="26"/>
      <c r="G670" s="27"/>
      <c r="H670" s="27"/>
      <c r="I670" s="27"/>
      <c r="J670" s="27"/>
      <c r="K670" s="27"/>
    </row>
    <row r="671" ht="15.75" customHeight="1">
      <c r="B671" s="26"/>
      <c r="G671" s="27"/>
      <c r="H671" s="27"/>
      <c r="I671" s="27"/>
      <c r="J671" s="27"/>
      <c r="K671" s="27"/>
    </row>
    <row r="672" ht="15.75" customHeight="1">
      <c r="B672" s="26"/>
      <c r="G672" s="27"/>
      <c r="H672" s="27"/>
      <c r="I672" s="27"/>
      <c r="J672" s="27"/>
      <c r="K672" s="27"/>
    </row>
    <row r="673" ht="15.75" customHeight="1">
      <c r="B673" s="26"/>
      <c r="G673" s="27"/>
      <c r="H673" s="27"/>
      <c r="I673" s="27"/>
      <c r="J673" s="27"/>
      <c r="K673" s="27"/>
    </row>
    <row r="674" ht="15.75" customHeight="1">
      <c r="B674" s="26"/>
      <c r="G674" s="27"/>
      <c r="H674" s="27"/>
      <c r="I674" s="27"/>
      <c r="J674" s="27"/>
      <c r="K674" s="27"/>
    </row>
    <row r="675" ht="15.75" customHeight="1">
      <c r="B675" s="26"/>
      <c r="G675" s="27"/>
      <c r="H675" s="27"/>
      <c r="I675" s="27"/>
      <c r="J675" s="27"/>
      <c r="K675" s="27"/>
    </row>
    <row r="676" ht="15.75" customHeight="1">
      <c r="B676" s="26"/>
      <c r="G676" s="27"/>
      <c r="H676" s="27"/>
      <c r="I676" s="27"/>
      <c r="J676" s="27"/>
      <c r="K676" s="27"/>
    </row>
    <row r="677" ht="15.75" customHeight="1">
      <c r="B677" s="26"/>
      <c r="G677" s="27"/>
      <c r="H677" s="27"/>
      <c r="I677" s="27"/>
      <c r="J677" s="27"/>
      <c r="K677" s="27"/>
    </row>
    <row r="678" ht="15.75" customHeight="1">
      <c r="B678" s="26"/>
      <c r="G678" s="27"/>
      <c r="H678" s="27"/>
      <c r="I678" s="27"/>
      <c r="J678" s="27"/>
      <c r="K678" s="27"/>
    </row>
    <row r="679" ht="15.75" customHeight="1">
      <c r="B679" s="26"/>
      <c r="G679" s="27"/>
      <c r="H679" s="27"/>
      <c r="I679" s="27"/>
      <c r="J679" s="27"/>
      <c r="K679" s="27"/>
    </row>
    <row r="680" ht="15.75" customHeight="1">
      <c r="B680" s="26"/>
      <c r="G680" s="27"/>
      <c r="H680" s="27"/>
      <c r="I680" s="27"/>
      <c r="J680" s="27"/>
      <c r="K680" s="27"/>
    </row>
    <row r="681" ht="15.75" customHeight="1">
      <c r="B681" s="26"/>
      <c r="G681" s="27"/>
      <c r="H681" s="27"/>
      <c r="I681" s="27"/>
      <c r="J681" s="27"/>
      <c r="K681" s="27"/>
    </row>
    <row r="682" ht="15.75" customHeight="1">
      <c r="B682" s="26"/>
      <c r="G682" s="27"/>
      <c r="H682" s="27"/>
      <c r="I682" s="27"/>
      <c r="J682" s="27"/>
      <c r="K682" s="27"/>
    </row>
    <row r="683" ht="15.75" customHeight="1">
      <c r="B683" s="26"/>
      <c r="G683" s="27"/>
      <c r="H683" s="27"/>
      <c r="I683" s="27"/>
      <c r="J683" s="27"/>
      <c r="K683" s="27"/>
    </row>
    <row r="684" ht="15.75" customHeight="1">
      <c r="B684" s="26"/>
      <c r="G684" s="27"/>
      <c r="H684" s="27"/>
      <c r="I684" s="27"/>
      <c r="J684" s="27"/>
      <c r="K684" s="27"/>
    </row>
    <row r="685" ht="15.75" customHeight="1">
      <c r="B685" s="26"/>
      <c r="G685" s="27"/>
      <c r="H685" s="27"/>
      <c r="I685" s="27"/>
      <c r="J685" s="27"/>
      <c r="K685" s="27"/>
    </row>
    <row r="686" ht="15.75" customHeight="1">
      <c r="B686" s="26"/>
      <c r="G686" s="27"/>
      <c r="H686" s="27"/>
      <c r="I686" s="27"/>
      <c r="J686" s="27"/>
      <c r="K686" s="27"/>
    </row>
    <row r="687" ht="15.75" customHeight="1">
      <c r="B687" s="26"/>
      <c r="G687" s="27"/>
      <c r="H687" s="27"/>
      <c r="I687" s="27"/>
      <c r="J687" s="27"/>
      <c r="K687" s="27"/>
    </row>
    <row r="688" ht="15.75" customHeight="1">
      <c r="B688" s="26"/>
      <c r="G688" s="27"/>
      <c r="H688" s="27"/>
      <c r="I688" s="27"/>
      <c r="J688" s="27"/>
      <c r="K688" s="27"/>
    </row>
    <row r="689" ht="15.75" customHeight="1">
      <c r="B689" s="26"/>
      <c r="G689" s="27"/>
      <c r="H689" s="27"/>
      <c r="I689" s="27"/>
      <c r="J689" s="27"/>
      <c r="K689" s="27"/>
    </row>
    <row r="690" ht="15.75" customHeight="1">
      <c r="B690" s="26"/>
      <c r="G690" s="27"/>
      <c r="H690" s="27"/>
      <c r="I690" s="27"/>
      <c r="J690" s="27"/>
      <c r="K690" s="27"/>
    </row>
    <row r="691" ht="15.75" customHeight="1">
      <c r="B691" s="26"/>
      <c r="G691" s="27"/>
      <c r="H691" s="27"/>
      <c r="I691" s="27"/>
      <c r="J691" s="27"/>
      <c r="K691" s="27"/>
    </row>
    <row r="692" ht="15.75" customHeight="1">
      <c r="B692" s="26"/>
      <c r="G692" s="27"/>
      <c r="H692" s="27"/>
      <c r="I692" s="27"/>
      <c r="J692" s="27"/>
      <c r="K692" s="27"/>
    </row>
    <row r="693" ht="15.75" customHeight="1">
      <c r="B693" s="26"/>
      <c r="G693" s="27"/>
      <c r="H693" s="27"/>
      <c r="I693" s="27"/>
      <c r="J693" s="27"/>
      <c r="K693" s="27"/>
    </row>
    <row r="694" ht="15.75" customHeight="1">
      <c r="B694" s="26"/>
      <c r="G694" s="27"/>
      <c r="H694" s="27"/>
      <c r="I694" s="27"/>
      <c r="J694" s="27"/>
      <c r="K694" s="27"/>
    </row>
    <row r="695" ht="15.75" customHeight="1">
      <c r="B695" s="26"/>
      <c r="G695" s="27"/>
      <c r="H695" s="27"/>
      <c r="I695" s="27"/>
      <c r="J695" s="27"/>
      <c r="K695" s="27"/>
    </row>
    <row r="696" ht="15.75" customHeight="1">
      <c r="B696" s="26"/>
      <c r="G696" s="27"/>
      <c r="H696" s="27"/>
      <c r="I696" s="27"/>
      <c r="J696" s="27"/>
      <c r="K696" s="27"/>
    </row>
    <row r="697" ht="15.75" customHeight="1">
      <c r="B697" s="26"/>
      <c r="G697" s="27"/>
      <c r="H697" s="27"/>
      <c r="I697" s="27"/>
      <c r="J697" s="27"/>
      <c r="K697" s="27"/>
    </row>
    <row r="698" ht="15.75" customHeight="1">
      <c r="B698" s="26"/>
      <c r="G698" s="27"/>
      <c r="H698" s="27"/>
      <c r="I698" s="27"/>
      <c r="J698" s="27"/>
      <c r="K698" s="27"/>
    </row>
    <row r="699" ht="15.75" customHeight="1">
      <c r="B699" s="26"/>
      <c r="G699" s="27"/>
      <c r="H699" s="27"/>
      <c r="I699" s="27"/>
      <c r="J699" s="27"/>
      <c r="K699" s="27"/>
    </row>
    <row r="700" ht="15.75" customHeight="1">
      <c r="B700" s="26"/>
      <c r="G700" s="27"/>
      <c r="H700" s="27"/>
      <c r="I700" s="27"/>
      <c r="J700" s="27"/>
      <c r="K700" s="27"/>
    </row>
    <row r="701" ht="15.75" customHeight="1">
      <c r="B701" s="26"/>
      <c r="G701" s="27"/>
      <c r="H701" s="27"/>
      <c r="I701" s="27"/>
      <c r="J701" s="27"/>
      <c r="K701" s="27"/>
    </row>
    <row r="702" ht="15.75" customHeight="1">
      <c r="B702" s="26"/>
      <c r="G702" s="27"/>
      <c r="H702" s="27"/>
      <c r="I702" s="27"/>
      <c r="J702" s="27"/>
      <c r="K702" s="27"/>
    </row>
    <row r="703" ht="15.75" customHeight="1">
      <c r="B703" s="26"/>
      <c r="G703" s="27"/>
      <c r="H703" s="27"/>
      <c r="I703" s="27"/>
      <c r="J703" s="27"/>
      <c r="K703" s="27"/>
    </row>
    <row r="704" ht="15.75" customHeight="1">
      <c r="B704" s="26"/>
      <c r="G704" s="27"/>
      <c r="H704" s="27"/>
      <c r="I704" s="27"/>
      <c r="J704" s="27"/>
      <c r="K704" s="27"/>
    </row>
    <row r="705" ht="15.75" customHeight="1">
      <c r="B705" s="26"/>
      <c r="G705" s="27"/>
      <c r="H705" s="27"/>
      <c r="I705" s="27"/>
      <c r="J705" s="27"/>
      <c r="K705" s="27"/>
    </row>
    <row r="706" ht="15.75" customHeight="1">
      <c r="B706" s="26"/>
      <c r="G706" s="27"/>
      <c r="H706" s="27"/>
      <c r="I706" s="27"/>
      <c r="J706" s="27"/>
      <c r="K706" s="27"/>
    </row>
    <row r="707" ht="15.75" customHeight="1">
      <c r="B707" s="26"/>
      <c r="G707" s="27"/>
      <c r="H707" s="27"/>
      <c r="I707" s="27"/>
      <c r="J707" s="27"/>
      <c r="K707" s="27"/>
    </row>
    <row r="708" ht="15.75" customHeight="1">
      <c r="B708" s="26"/>
      <c r="G708" s="27"/>
      <c r="H708" s="27"/>
      <c r="I708" s="27"/>
      <c r="J708" s="27"/>
      <c r="K708" s="27"/>
    </row>
    <row r="709" ht="15.75" customHeight="1">
      <c r="B709" s="26"/>
      <c r="G709" s="27"/>
      <c r="H709" s="27"/>
      <c r="I709" s="27"/>
      <c r="J709" s="27"/>
      <c r="K709" s="27"/>
    </row>
    <row r="710" ht="15.75" customHeight="1">
      <c r="B710" s="26"/>
      <c r="G710" s="27"/>
      <c r="H710" s="27"/>
      <c r="I710" s="27"/>
      <c r="J710" s="27"/>
      <c r="K710" s="27"/>
    </row>
    <row r="711" ht="15.75" customHeight="1">
      <c r="B711" s="26"/>
      <c r="G711" s="27"/>
      <c r="H711" s="27"/>
      <c r="I711" s="27"/>
      <c r="J711" s="27"/>
      <c r="K711" s="27"/>
    </row>
    <row r="712" ht="15.75" customHeight="1">
      <c r="B712" s="26"/>
      <c r="G712" s="27"/>
      <c r="H712" s="27"/>
      <c r="I712" s="27"/>
      <c r="J712" s="27"/>
      <c r="K712" s="27"/>
    </row>
    <row r="713" ht="15.75" customHeight="1">
      <c r="B713" s="26"/>
      <c r="G713" s="27"/>
      <c r="H713" s="27"/>
      <c r="I713" s="27"/>
      <c r="J713" s="27"/>
      <c r="K713" s="27"/>
    </row>
    <row r="714" ht="15.75" customHeight="1">
      <c r="B714" s="26"/>
      <c r="G714" s="27"/>
      <c r="H714" s="27"/>
      <c r="I714" s="27"/>
      <c r="J714" s="27"/>
      <c r="K714" s="27"/>
    </row>
    <row r="715" ht="15.75" customHeight="1">
      <c r="B715" s="26"/>
      <c r="G715" s="27"/>
      <c r="H715" s="27"/>
      <c r="I715" s="27"/>
      <c r="J715" s="27"/>
      <c r="K715" s="27"/>
    </row>
    <row r="716" ht="15.75" customHeight="1">
      <c r="B716" s="26"/>
      <c r="G716" s="27"/>
      <c r="H716" s="27"/>
      <c r="I716" s="27"/>
      <c r="J716" s="27"/>
      <c r="K716" s="27"/>
    </row>
    <row r="717" ht="15.75" customHeight="1">
      <c r="B717" s="26"/>
      <c r="G717" s="27"/>
      <c r="H717" s="27"/>
      <c r="I717" s="27"/>
      <c r="J717" s="27"/>
      <c r="K717" s="27"/>
    </row>
    <row r="718" ht="15.75" customHeight="1">
      <c r="B718" s="26"/>
      <c r="G718" s="27"/>
      <c r="H718" s="27"/>
      <c r="I718" s="27"/>
      <c r="J718" s="27"/>
      <c r="K718" s="27"/>
    </row>
    <row r="719" ht="15.75" customHeight="1">
      <c r="B719" s="26"/>
      <c r="G719" s="27"/>
      <c r="H719" s="27"/>
      <c r="I719" s="27"/>
      <c r="J719" s="27"/>
      <c r="K719" s="27"/>
    </row>
    <row r="720" ht="15.75" customHeight="1">
      <c r="B720" s="26"/>
      <c r="G720" s="27"/>
      <c r="H720" s="27"/>
      <c r="I720" s="27"/>
      <c r="J720" s="27"/>
      <c r="K720" s="27"/>
    </row>
    <row r="721" ht="15.75" customHeight="1">
      <c r="B721" s="26"/>
      <c r="G721" s="27"/>
      <c r="H721" s="27"/>
      <c r="I721" s="27"/>
      <c r="J721" s="27"/>
      <c r="K721" s="27"/>
    </row>
    <row r="722" ht="15.75" customHeight="1">
      <c r="B722" s="26"/>
      <c r="G722" s="27"/>
      <c r="H722" s="27"/>
      <c r="I722" s="27"/>
      <c r="J722" s="27"/>
      <c r="K722" s="27"/>
    </row>
    <row r="723" ht="15.75" customHeight="1">
      <c r="B723" s="26"/>
      <c r="G723" s="27"/>
      <c r="H723" s="27"/>
      <c r="I723" s="27"/>
      <c r="J723" s="27"/>
      <c r="K723" s="27"/>
    </row>
    <row r="724" ht="15.75" customHeight="1">
      <c r="B724" s="26"/>
      <c r="G724" s="27"/>
      <c r="H724" s="27"/>
      <c r="I724" s="27"/>
      <c r="J724" s="27"/>
      <c r="K724" s="27"/>
    </row>
    <row r="725" ht="15.75" customHeight="1">
      <c r="B725" s="26"/>
      <c r="G725" s="27"/>
      <c r="H725" s="27"/>
      <c r="I725" s="27"/>
      <c r="J725" s="27"/>
      <c r="K725" s="27"/>
    </row>
    <row r="726" ht="15.75" customHeight="1">
      <c r="B726" s="26"/>
      <c r="G726" s="27"/>
      <c r="H726" s="27"/>
      <c r="I726" s="27"/>
      <c r="J726" s="27"/>
      <c r="K726" s="27"/>
    </row>
    <row r="727" ht="15.75" customHeight="1">
      <c r="B727" s="26"/>
      <c r="G727" s="27"/>
      <c r="H727" s="27"/>
      <c r="I727" s="27"/>
      <c r="J727" s="27"/>
      <c r="K727" s="27"/>
    </row>
    <row r="728" ht="15.75" customHeight="1">
      <c r="B728" s="26"/>
      <c r="G728" s="27"/>
      <c r="H728" s="27"/>
      <c r="I728" s="27"/>
      <c r="J728" s="27"/>
      <c r="K728" s="27"/>
    </row>
    <row r="729" ht="15.75" customHeight="1">
      <c r="B729" s="26"/>
      <c r="G729" s="27"/>
      <c r="H729" s="27"/>
      <c r="I729" s="27"/>
      <c r="J729" s="27"/>
      <c r="K729" s="27"/>
    </row>
    <row r="730" ht="15.75" customHeight="1">
      <c r="B730" s="26"/>
      <c r="G730" s="27"/>
      <c r="H730" s="27"/>
      <c r="I730" s="27"/>
      <c r="J730" s="27"/>
      <c r="K730" s="27"/>
    </row>
    <row r="731" ht="15.75" customHeight="1">
      <c r="B731" s="26"/>
      <c r="G731" s="27"/>
      <c r="H731" s="27"/>
      <c r="I731" s="27"/>
      <c r="J731" s="27"/>
      <c r="K731" s="27"/>
    </row>
    <row r="732" ht="15.75" customHeight="1">
      <c r="B732" s="26"/>
      <c r="G732" s="27"/>
      <c r="H732" s="27"/>
      <c r="I732" s="27"/>
      <c r="J732" s="27"/>
      <c r="K732" s="27"/>
    </row>
    <row r="733" ht="15.75" customHeight="1">
      <c r="B733" s="26"/>
      <c r="G733" s="27"/>
      <c r="H733" s="27"/>
      <c r="I733" s="27"/>
      <c r="J733" s="27"/>
      <c r="K733" s="27"/>
    </row>
    <row r="734" ht="15.75" customHeight="1">
      <c r="B734" s="26"/>
      <c r="G734" s="27"/>
      <c r="H734" s="27"/>
      <c r="I734" s="27"/>
      <c r="J734" s="27"/>
      <c r="K734" s="27"/>
    </row>
    <row r="735" ht="15.75" customHeight="1">
      <c r="B735" s="26"/>
      <c r="G735" s="27"/>
      <c r="H735" s="27"/>
      <c r="I735" s="27"/>
      <c r="J735" s="27"/>
      <c r="K735" s="27"/>
    </row>
    <row r="736" ht="15.75" customHeight="1">
      <c r="B736" s="26"/>
      <c r="G736" s="27"/>
      <c r="H736" s="27"/>
      <c r="I736" s="27"/>
      <c r="J736" s="27"/>
      <c r="K736" s="27"/>
    </row>
    <row r="737" ht="15.75" customHeight="1">
      <c r="B737" s="26"/>
      <c r="G737" s="27"/>
      <c r="H737" s="27"/>
      <c r="I737" s="27"/>
      <c r="J737" s="27"/>
      <c r="K737" s="27"/>
    </row>
    <row r="738" ht="15.75" customHeight="1">
      <c r="B738" s="26"/>
      <c r="G738" s="27"/>
      <c r="H738" s="27"/>
      <c r="I738" s="27"/>
      <c r="J738" s="27"/>
      <c r="K738" s="27"/>
    </row>
    <row r="739" ht="15.75" customHeight="1">
      <c r="B739" s="26"/>
      <c r="G739" s="27"/>
      <c r="H739" s="27"/>
      <c r="I739" s="27"/>
      <c r="J739" s="27"/>
      <c r="K739" s="27"/>
    </row>
    <row r="740" ht="15.75" customHeight="1">
      <c r="B740" s="26"/>
      <c r="G740" s="27"/>
      <c r="H740" s="27"/>
      <c r="I740" s="27"/>
      <c r="J740" s="27"/>
      <c r="K740" s="27"/>
    </row>
    <row r="741" ht="15.75" customHeight="1">
      <c r="B741" s="26"/>
      <c r="G741" s="27"/>
      <c r="H741" s="27"/>
      <c r="I741" s="27"/>
      <c r="J741" s="27"/>
      <c r="K741" s="27"/>
    </row>
    <row r="742" ht="15.75" customHeight="1">
      <c r="B742" s="26"/>
      <c r="G742" s="27"/>
      <c r="H742" s="27"/>
      <c r="I742" s="27"/>
      <c r="J742" s="27"/>
      <c r="K742" s="27"/>
    </row>
    <row r="743" ht="15.75" customHeight="1">
      <c r="B743" s="26"/>
      <c r="G743" s="27"/>
      <c r="H743" s="27"/>
      <c r="I743" s="27"/>
      <c r="J743" s="27"/>
      <c r="K743" s="27"/>
    </row>
    <row r="744" ht="15.75" customHeight="1">
      <c r="B744" s="26"/>
      <c r="G744" s="27"/>
      <c r="H744" s="27"/>
      <c r="I744" s="27"/>
      <c r="J744" s="27"/>
      <c r="K744" s="27"/>
    </row>
    <row r="745" ht="15.75" customHeight="1">
      <c r="B745" s="26"/>
      <c r="G745" s="27"/>
      <c r="H745" s="27"/>
      <c r="I745" s="27"/>
      <c r="J745" s="27"/>
      <c r="K745" s="27"/>
    </row>
    <row r="746" ht="15.75" customHeight="1">
      <c r="B746" s="26"/>
      <c r="G746" s="27"/>
      <c r="H746" s="27"/>
      <c r="I746" s="27"/>
      <c r="J746" s="27"/>
      <c r="K746" s="27"/>
    </row>
    <row r="747" ht="15.75" customHeight="1">
      <c r="B747" s="26"/>
      <c r="G747" s="27"/>
      <c r="H747" s="27"/>
      <c r="I747" s="27"/>
      <c r="J747" s="27"/>
      <c r="K747" s="27"/>
    </row>
    <row r="748" ht="15.75" customHeight="1">
      <c r="B748" s="26"/>
      <c r="G748" s="27"/>
      <c r="H748" s="27"/>
      <c r="I748" s="27"/>
      <c r="J748" s="27"/>
      <c r="K748" s="27"/>
    </row>
    <row r="749" ht="15.75" customHeight="1">
      <c r="B749" s="26"/>
      <c r="G749" s="27"/>
      <c r="H749" s="27"/>
      <c r="I749" s="27"/>
      <c r="J749" s="27"/>
      <c r="K749" s="27"/>
    </row>
    <row r="750" ht="15.75" customHeight="1">
      <c r="B750" s="26"/>
      <c r="G750" s="27"/>
      <c r="H750" s="27"/>
      <c r="I750" s="27"/>
      <c r="J750" s="27"/>
      <c r="K750" s="27"/>
    </row>
    <row r="751" ht="15.75" customHeight="1">
      <c r="B751" s="26"/>
      <c r="G751" s="27"/>
      <c r="H751" s="27"/>
      <c r="I751" s="27"/>
      <c r="J751" s="27"/>
      <c r="K751" s="27"/>
    </row>
    <row r="752" ht="15.75" customHeight="1">
      <c r="B752" s="26"/>
      <c r="G752" s="27"/>
      <c r="H752" s="27"/>
      <c r="I752" s="27"/>
      <c r="J752" s="27"/>
      <c r="K752" s="27"/>
    </row>
    <row r="753" ht="15.75" customHeight="1">
      <c r="B753" s="26"/>
      <c r="G753" s="27"/>
      <c r="H753" s="27"/>
      <c r="I753" s="27"/>
      <c r="J753" s="27"/>
      <c r="K753" s="27"/>
    </row>
    <row r="754" ht="15.75" customHeight="1">
      <c r="B754" s="26"/>
      <c r="G754" s="27"/>
      <c r="H754" s="27"/>
      <c r="I754" s="27"/>
      <c r="J754" s="27"/>
      <c r="K754" s="27"/>
    </row>
    <row r="755" ht="15.75" customHeight="1">
      <c r="B755" s="26"/>
      <c r="G755" s="27"/>
      <c r="H755" s="27"/>
      <c r="I755" s="27"/>
      <c r="J755" s="27"/>
      <c r="K755" s="27"/>
    </row>
    <row r="756" ht="15.75" customHeight="1">
      <c r="B756" s="26"/>
      <c r="G756" s="27"/>
      <c r="H756" s="27"/>
      <c r="I756" s="27"/>
      <c r="J756" s="27"/>
      <c r="K756" s="27"/>
    </row>
    <row r="757" ht="15.75" customHeight="1">
      <c r="B757" s="26"/>
      <c r="G757" s="27"/>
      <c r="H757" s="27"/>
      <c r="I757" s="27"/>
      <c r="J757" s="27"/>
      <c r="K757" s="27"/>
    </row>
    <row r="758" ht="15.75" customHeight="1">
      <c r="B758" s="26"/>
      <c r="G758" s="27"/>
      <c r="H758" s="27"/>
      <c r="I758" s="27"/>
      <c r="J758" s="27"/>
      <c r="K758" s="27"/>
    </row>
    <row r="759" ht="15.75" customHeight="1">
      <c r="B759" s="26"/>
      <c r="G759" s="27"/>
      <c r="H759" s="27"/>
      <c r="I759" s="27"/>
      <c r="J759" s="27"/>
      <c r="K759" s="27"/>
    </row>
    <row r="760" ht="15.75" customHeight="1">
      <c r="B760" s="26"/>
      <c r="G760" s="27"/>
      <c r="H760" s="27"/>
      <c r="I760" s="27"/>
      <c r="J760" s="27"/>
      <c r="K760" s="27"/>
    </row>
    <row r="761" ht="15.75" customHeight="1">
      <c r="B761" s="26"/>
      <c r="G761" s="27"/>
      <c r="H761" s="27"/>
      <c r="I761" s="27"/>
      <c r="J761" s="27"/>
      <c r="K761" s="27"/>
    </row>
    <row r="762" ht="15.75" customHeight="1">
      <c r="B762" s="26"/>
      <c r="G762" s="27"/>
      <c r="H762" s="27"/>
      <c r="I762" s="27"/>
      <c r="J762" s="27"/>
      <c r="K762" s="27"/>
    </row>
    <row r="763" ht="15.75" customHeight="1">
      <c r="B763" s="26"/>
      <c r="G763" s="27"/>
      <c r="H763" s="27"/>
      <c r="I763" s="27"/>
      <c r="J763" s="27"/>
      <c r="K763" s="27"/>
    </row>
    <row r="764" ht="15.75" customHeight="1">
      <c r="B764" s="26"/>
      <c r="G764" s="27"/>
      <c r="H764" s="27"/>
      <c r="I764" s="27"/>
      <c r="J764" s="27"/>
      <c r="K764" s="27"/>
    </row>
    <row r="765" ht="15.75" customHeight="1">
      <c r="B765" s="26"/>
      <c r="G765" s="27"/>
      <c r="H765" s="27"/>
      <c r="I765" s="27"/>
      <c r="J765" s="27"/>
      <c r="K765" s="27"/>
    </row>
    <row r="766" ht="15.75" customHeight="1">
      <c r="B766" s="26"/>
      <c r="G766" s="27"/>
      <c r="H766" s="27"/>
      <c r="I766" s="27"/>
      <c r="J766" s="27"/>
      <c r="K766" s="27"/>
    </row>
    <row r="767" ht="15.75" customHeight="1">
      <c r="B767" s="26"/>
      <c r="G767" s="27"/>
      <c r="H767" s="27"/>
      <c r="I767" s="27"/>
      <c r="J767" s="27"/>
      <c r="K767" s="27"/>
    </row>
    <row r="768" ht="15.75" customHeight="1">
      <c r="B768" s="26"/>
      <c r="G768" s="27"/>
      <c r="H768" s="27"/>
      <c r="I768" s="27"/>
      <c r="J768" s="27"/>
      <c r="K768" s="27"/>
    </row>
    <row r="769" ht="15.75" customHeight="1">
      <c r="B769" s="26"/>
      <c r="G769" s="27"/>
      <c r="H769" s="27"/>
      <c r="I769" s="27"/>
      <c r="J769" s="27"/>
      <c r="K769" s="27"/>
    </row>
    <row r="770" ht="15.75" customHeight="1">
      <c r="B770" s="26"/>
      <c r="G770" s="27"/>
      <c r="H770" s="27"/>
      <c r="I770" s="27"/>
      <c r="J770" s="27"/>
      <c r="K770" s="27"/>
    </row>
    <row r="771" ht="15.75" customHeight="1">
      <c r="B771" s="26"/>
      <c r="G771" s="27"/>
      <c r="H771" s="27"/>
      <c r="I771" s="27"/>
      <c r="J771" s="27"/>
      <c r="K771" s="27"/>
    </row>
    <row r="772" ht="15.75" customHeight="1">
      <c r="B772" s="26"/>
      <c r="G772" s="27"/>
      <c r="H772" s="27"/>
      <c r="I772" s="27"/>
      <c r="J772" s="27"/>
      <c r="K772" s="27"/>
    </row>
    <row r="773" ht="15.75" customHeight="1">
      <c r="B773" s="26"/>
      <c r="G773" s="27"/>
      <c r="H773" s="27"/>
      <c r="I773" s="27"/>
      <c r="J773" s="27"/>
      <c r="K773" s="27"/>
    </row>
    <row r="774" ht="15.75" customHeight="1">
      <c r="B774" s="26"/>
      <c r="G774" s="27"/>
      <c r="H774" s="27"/>
      <c r="I774" s="27"/>
      <c r="J774" s="27"/>
      <c r="K774" s="27"/>
    </row>
    <row r="775" ht="15.75" customHeight="1">
      <c r="B775" s="26"/>
      <c r="G775" s="27"/>
      <c r="H775" s="27"/>
      <c r="I775" s="27"/>
      <c r="J775" s="27"/>
      <c r="K775" s="27"/>
    </row>
    <row r="776" ht="15.75" customHeight="1">
      <c r="B776" s="26"/>
      <c r="G776" s="27"/>
      <c r="H776" s="27"/>
      <c r="I776" s="27"/>
      <c r="J776" s="27"/>
      <c r="K776" s="27"/>
    </row>
    <row r="777" ht="15.75" customHeight="1">
      <c r="B777" s="26"/>
      <c r="G777" s="27"/>
      <c r="H777" s="27"/>
      <c r="I777" s="27"/>
      <c r="J777" s="27"/>
      <c r="K777" s="27"/>
    </row>
    <row r="778" ht="15.75" customHeight="1">
      <c r="B778" s="26"/>
      <c r="G778" s="27"/>
      <c r="H778" s="27"/>
      <c r="I778" s="27"/>
      <c r="J778" s="27"/>
      <c r="K778" s="27"/>
    </row>
    <row r="779" ht="15.75" customHeight="1">
      <c r="B779" s="26"/>
      <c r="G779" s="27"/>
      <c r="H779" s="27"/>
      <c r="I779" s="27"/>
      <c r="J779" s="27"/>
      <c r="K779" s="27"/>
    </row>
    <row r="780" ht="15.75" customHeight="1">
      <c r="B780" s="26"/>
      <c r="G780" s="27"/>
      <c r="H780" s="27"/>
      <c r="I780" s="27"/>
      <c r="J780" s="27"/>
      <c r="K780" s="27"/>
    </row>
    <row r="781" ht="15.75" customHeight="1">
      <c r="B781" s="26"/>
      <c r="G781" s="27"/>
      <c r="H781" s="27"/>
      <c r="I781" s="27"/>
      <c r="J781" s="27"/>
      <c r="K781" s="27"/>
    </row>
    <row r="782" ht="15.75" customHeight="1">
      <c r="B782" s="26"/>
      <c r="G782" s="27"/>
      <c r="H782" s="27"/>
      <c r="I782" s="27"/>
      <c r="J782" s="27"/>
      <c r="K782" s="27"/>
    </row>
    <row r="783" ht="15.75" customHeight="1">
      <c r="B783" s="26"/>
      <c r="G783" s="27"/>
      <c r="H783" s="27"/>
      <c r="I783" s="27"/>
      <c r="J783" s="27"/>
      <c r="K783" s="27"/>
    </row>
    <row r="784" ht="15.75" customHeight="1">
      <c r="B784" s="26"/>
      <c r="G784" s="27"/>
      <c r="H784" s="27"/>
      <c r="I784" s="27"/>
      <c r="J784" s="27"/>
      <c r="K784" s="27"/>
    </row>
    <row r="785" ht="15.75" customHeight="1">
      <c r="B785" s="26"/>
      <c r="G785" s="27"/>
      <c r="H785" s="27"/>
      <c r="I785" s="27"/>
      <c r="J785" s="27"/>
      <c r="K785" s="27"/>
    </row>
    <row r="786" ht="15.75" customHeight="1">
      <c r="B786" s="26"/>
      <c r="G786" s="27"/>
      <c r="H786" s="27"/>
      <c r="I786" s="27"/>
      <c r="J786" s="27"/>
      <c r="K786" s="27"/>
    </row>
    <row r="787" ht="15.75" customHeight="1">
      <c r="B787" s="26"/>
      <c r="G787" s="27"/>
      <c r="H787" s="27"/>
      <c r="I787" s="27"/>
      <c r="J787" s="27"/>
      <c r="K787" s="27"/>
    </row>
    <row r="788" ht="15.75" customHeight="1">
      <c r="B788" s="26"/>
      <c r="G788" s="27"/>
      <c r="H788" s="27"/>
      <c r="I788" s="27"/>
      <c r="J788" s="27"/>
      <c r="K788" s="27"/>
    </row>
    <row r="789" ht="15.75" customHeight="1">
      <c r="B789" s="26"/>
      <c r="G789" s="27"/>
      <c r="H789" s="27"/>
      <c r="I789" s="27"/>
      <c r="J789" s="27"/>
      <c r="K789" s="27"/>
    </row>
    <row r="790" ht="15.75" customHeight="1">
      <c r="B790" s="26"/>
      <c r="G790" s="27"/>
      <c r="H790" s="27"/>
      <c r="I790" s="27"/>
      <c r="J790" s="27"/>
      <c r="K790" s="27"/>
    </row>
    <row r="791" ht="15.75" customHeight="1">
      <c r="B791" s="26"/>
      <c r="G791" s="27"/>
      <c r="H791" s="27"/>
      <c r="I791" s="27"/>
      <c r="J791" s="27"/>
      <c r="K791" s="27"/>
    </row>
    <row r="792" ht="15.75" customHeight="1">
      <c r="B792" s="26"/>
      <c r="G792" s="27"/>
      <c r="H792" s="27"/>
      <c r="I792" s="27"/>
      <c r="J792" s="27"/>
      <c r="K792" s="27"/>
    </row>
    <row r="793" ht="15.75" customHeight="1">
      <c r="B793" s="26"/>
      <c r="G793" s="27"/>
      <c r="H793" s="27"/>
      <c r="I793" s="27"/>
      <c r="J793" s="27"/>
      <c r="K793" s="27"/>
    </row>
    <row r="794" ht="15.75" customHeight="1">
      <c r="B794" s="26"/>
      <c r="G794" s="27"/>
      <c r="H794" s="27"/>
      <c r="I794" s="27"/>
      <c r="J794" s="27"/>
      <c r="K794" s="27"/>
    </row>
    <row r="795" ht="15.75" customHeight="1">
      <c r="B795" s="26"/>
      <c r="G795" s="27"/>
      <c r="H795" s="27"/>
      <c r="I795" s="27"/>
      <c r="J795" s="27"/>
      <c r="K795" s="27"/>
    </row>
    <row r="796" ht="15.75" customHeight="1">
      <c r="B796" s="26"/>
      <c r="G796" s="27"/>
      <c r="H796" s="27"/>
      <c r="I796" s="27"/>
      <c r="J796" s="27"/>
      <c r="K796" s="27"/>
    </row>
    <row r="797" ht="15.75" customHeight="1">
      <c r="B797" s="26"/>
      <c r="G797" s="27"/>
      <c r="H797" s="27"/>
      <c r="I797" s="27"/>
      <c r="J797" s="27"/>
      <c r="K797" s="27"/>
    </row>
    <row r="798" ht="15.75" customHeight="1">
      <c r="B798" s="26"/>
      <c r="G798" s="27"/>
      <c r="H798" s="27"/>
      <c r="I798" s="27"/>
      <c r="J798" s="27"/>
      <c r="K798" s="27"/>
    </row>
    <row r="799" ht="15.75" customHeight="1">
      <c r="B799" s="26"/>
      <c r="G799" s="27"/>
      <c r="H799" s="27"/>
      <c r="I799" s="27"/>
      <c r="J799" s="27"/>
      <c r="K799" s="27"/>
    </row>
    <row r="800" ht="15.75" customHeight="1">
      <c r="B800" s="26"/>
      <c r="G800" s="27"/>
      <c r="H800" s="27"/>
      <c r="I800" s="27"/>
      <c r="J800" s="27"/>
      <c r="K800" s="27"/>
    </row>
    <row r="801" ht="15.75" customHeight="1">
      <c r="B801" s="26"/>
      <c r="G801" s="27"/>
      <c r="H801" s="27"/>
      <c r="I801" s="27"/>
      <c r="J801" s="27"/>
      <c r="K801" s="27"/>
    </row>
    <row r="802" ht="15.75" customHeight="1">
      <c r="B802" s="26"/>
      <c r="G802" s="27"/>
      <c r="H802" s="27"/>
      <c r="I802" s="27"/>
      <c r="J802" s="27"/>
      <c r="K802" s="27"/>
    </row>
    <row r="803" ht="15.75" customHeight="1">
      <c r="B803" s="26"/>
      <c r="G803" s="27"/>
      <c r="H803" s="27"/>
      <c r="I803" s="27"/>
      <c r="J803" s="27"/>
      <c r="K803" s="27"/>
    </row>
    <row r="804" ht="15.75" customHeight="1">
      <c r="B804" s="26"/>
      <c r="G804" s="27"/>
      <c r="H804" s="27"/>
      <c r="I804" s="27"/>
      <c r="J804" s="27"/>
      <c r="K804" s="27"/>
    </row>
    <row r="805" ht="15.75" customHeight="1">
      <c r="B805" s="26"/>
      <c r="G805" s="27"/>
      <c r="H805" s="27"/>
      <c r="I805" s="27"/>
      <c r="J805" s="27"/>
      <c r="K805" s="27"/>
    </row>
    <row r="806" ht="15.75" customHeight="1">
      <c r="B806" s="26"/>
      <c r="G806" s="27"/>
      <c r="H806" s="27"/>
      <c r="I806" s="27"/>
      <c r="J806" s="27"/>
      <c r="K806" s="27"/>
    </row>
    <row r="807" ht="15.75" customHeight="1">
      <c r="B807" s="26"/>
      <c r="G807" s="27"/>
      <c r="H807" s="27"/>
      <c r="I807" s="27"/>
      <c r="J807" s="27"/>
      <c r="K807" s="27"/>
    </row>
    <row r="808" ht="15.75" customHeight="1">
      <c r="B808" s="26"/>
      <c r="G808" s="27"/>
      <c r="H808" s="27"/>
      <c r="I808" s="27"/>
      <c r="J808" s="27"/>
      <c r="K808" s="27"/>
    </row>
    <row r="809" ht="15.75" customHeight="1">
      <c r="B809" s="26"/>
      <c r="G809" s="27"/>
      <c r="H809" s="27"/>
      <c r="I809" s="27"/>
      <c r="J809" s="27"/>
      <c r="K809" s="27"/>
    </row>
    <row r="810" ht="15.75" customHeight="1">
      <c r="B810" s="26"/>
      <c r="G810" s="27"/>
      <c r="H810" s="27"/>
      <c r="I810" s="27"/>
      <c r="J810" s="27"/>
      <c r="K810" s="27"/>
    </row>
    <row r="811" ht="15.75" customHeight="1">
      <c r="B811" s="26"/>
      <c r="G811" s="27"/>
      <c r="H811" s="27"/>
      <c r="I811" s="27"/>
      <c r="J811" s="27"/>
      <c r="K811" s="27"/>
    </row>
    <row r="812" ht="15.75" customHeight="1">
      <c r="B812" s="26"/>
      <c r="G812" s="27"/>
      <c r="H812" s="27"/>
      <c r="I812" s="27"/>
      <c r="J812" s="27"/>
      <c r="K812" s="27"/>
    </row>
    <row r="813" ht="15.75" customHeight="1">
      <c r="B813" s="26"/>
      <c r="G813" s="27"/>
      <c r="H813" s="27"/>
      <c r="I813" s="27"/>
      <c r="J813" s="27"/>
      <c r="K813" s="27"/>
    </row>
    <row r="814" ht="15.75" customHeight="1">
      <c r="B814" s="26"/>
      <c r="G814" s="27"/>
      <c r="H814" s="27"/>
      <c r="I814" s="27"/>
      <c r="J814" s="27"/>
      <c r="K814" s="27"/>
    </row>
    <row r="815" ht="15.75" customHeight="1">
      <c r="B815" s="26"/>
      <c r="G815" s="27"/>
      <c r="H815" s="27"/>
      <c r="I815" s="27"/>
      <c r="J815" s="27"/>
      <c r="K815" s="27"/>
    </row>
    <row r="816" ht="15.75" customHeight="1">
      <c r="B816" s="26"/>
      <c r="G816" s="27"/>
      <c r="H816" s="27"/>
      <c r="I816" s="27"/>
      <c r="J816" s="27"/>
      <c r="K816" s="27"/>
    </row>
    <row r="817" ht="15.75" customHeight="1">
      <c r="B817" s="26"/>
      <c r="G817" s="27"/>
      <c r="H817" s="27"/>
      <c r="I817" s="27"/>
      <c r="J817" s="27"/>
      <c r="K817" s="27"/>
    </row>
    <row r="818" ht="15.75" customHeight="1">
      <c r="B818" s="26"/>
      <c r="G818" s="27"/>
      <c r="H818" s="27"/>
      <c r="I818" s="27"/>
      <c r="J818" s="27"/>
      <c r="K818" s="27"/>
    </row>
    <row r="819" ht="15.75" customHeight="1">
      <c r="B819" s="26"/>
      <c r="G819" s="27"/>
      <c r="H819" s="27"/>
      <c r="I819" s="27"/>
      <c r="J819" s="27"/>
      <c r="K819" s="27"/>
    </row>
    <row r="820" ht="15.75" customHeight="1">
      <c r="B820" s="26"/>
      <c r="G820" s="27"/>
      <c r="H820" s="27"/>
      <c r="I820" s="27"/>
      <c r="J820" s="27"/>
      <c r="K820" s="27"/>
    </row>
    <row r="821" ht="15.75" customHeight="1">
      <c r="B821" s="26"/>
      <c r="G821" s="27"/>
      <c r="H821" s="27"/>
      <c r="I821" s="27"/>
      <c r="J821" s="27"/>
      <c r="K821" s="27"/>
    </row>
    <row r="822" ht="15.75" customHeight="1">
      <c r="B822" s="26"/>
      <c r="G822" s="27"/>
      <c r="H822" s="27"/>
      <c r="I822" s="27"/>
      <c r="J822" s="27"/>
      <c r="K822" s="27"/>
    </row>
    <row r="823" ht="15.75" customHeight="1">
      <c r="B823" s="26"/>
      <c r="G823" s="27"/>
      <c r="H823" s="27"/>
      <c r="I823" s="27"/>
      <c r="J823" s="27"/>
      <c r="K823" s="27"/>
    </row>
    <row r="824" ht="15.75" customHeight="1">
      <c r="B824" s="26"/>
      <c r="G824" s="27"/>
      <c r="H824" s="27"/>
      <c r="I824" s="27"/>
      <c r="J824" s="27"/>
      <c r="K824" s="27"/>
    </row>
    <row r="825" ht="15.75" customHeight="1">
      <c r="B825" s="26"/>
      <c r="G825" s="27"/>
      <c r="H825" s="27"/>
      <c r="I825" s="27"/>
      <c r="J825" s="27"/>
      <c r="K825" s="27"/>
    </row>
    <row r="826" ht="15.75" customHeight="1">
      <c r="B826" s="26"/>
      <c r="G826" s="27"/>
      <c r="H826" s="27"/>
      <c r="I826" s="27"/>
      <c r="J826" s="27"/>
      <c r="K826" s="27"/>
    </row>
    <row r="827" ht="15.75" customHeight="1">
      <c r="B827" s="26"/>
      <c r="G827" s="27"/>
      <c r="H827" s="27"/>
      <c r="I827" s="27"/>
      <c r="J827" s="27"/>
      <c r="K827" s="27"/>
    </row>
    <row r="828" ht="15.75" customHeight="1">
      <c r="B828" s="26"/>
      <c r="G828" s="27"/>
      <c r="H828" s="27"/>
      <c r="I828" s="27"/>
      <c r="J828" s="27"/>
      <c r="K828" s="27"/>
    </row>
    <row r="829" ht="15.75" customHeight="1">
      <c r="B829" s="26"/>
      <c r="G829" s="27"/>
      <c r="H829" s="27"/>
      <c r="I829" s="27"/>
      <c r="J829" s="27"/>
      <c r="K829" s="27"/>
    </row>
    <row r="830" ht="15.75" customHeight="1">
      <c r="B830" s="26"/>
      <c r="G830" s="27"/>
      <c r="H830" s="27"/>
      <c r="I830" s="27"/>
      <c r="J830" s="27"/>
      <c r="K830" s="27"/>
    </row>
    <row r="831" ht="15.75" customHeight="1">
      <c r="B831" s="26"/>
      <c r="G831" s="27"/>
      <c r="H831" s="27"/>
      <c r="I831" s="27"/>
      <c r="J831" s="27"/>
      <c r="K831" s="27"/>
    </row>
    <row r="832" ht="15.75" customHeight="1">
      <c r="B832" s="26"/>
      <c r="G832" s="27"/>
      <c r="H832" s="27"/>
      <c r="I832" s="27"/>
      <c r="J832" s="27"/>
      <c r="K832" s="27"/>
    </row>
    <row r="833" ht="15.75" customHeight="1">
      <c r="B833" s="26"/>
      <c r="G833" s="27"/>
      <c r="H833" s="27"/>
      <c r="I833" s="27"/>
      <c r="J833" s="27"/>
      <c r="K833" s="27"/>
    </row>
    <row r="834" ht="15.75" customHeight="1">
      <c r="B834" s="26"/>
      <c r="G834" s="27"/>
      <c r="H834" s="27"/>
      <c r="I834" s="27"/>
      <c r="J834" s="27"/>
      <c r="K834" s="27"/>
    </row>
    <row r="835" ht="15.75" customHeight="1">
      <c r="B835" s="26"/>
      <c r="G835" s="27"/>
      <c r="H835" s="27"/>
      <c r="I835" s="27"/>
      <c r="J835" s="27"/>
      <c r="K835" s="27"/>
    </row>
    <row r="836" ht="15.75" customHeight="1">
      <c r="B836" s="26"/>
      <c r="G836" s="27"/>
      <c r="H836" s="27"/>
      <c r="I836" s="27"/>
      <c r="J836" s="27"/>
      <c r="K836" s="27"/>
    </row>
    <row r="837" ht="15.75" customHeight="1">
      <c r="B837" s="26"/>
      <c r="G837" s="27"/>
      <c r="H837" s="27"/>
      <c r="I837" s="27"/>
      <c r="J837" s="27"/>
      <c r="K837" s="27"/>
    </row>
    <row r="838" ht="15.75" customHeight="1">
      <c r="B838" s="26"/>
      <c r="G838" s="27"/>
      <c r="H838" s="27"/>
      <c r="I838" s="27"/>
      <c r="J838" s="27"/>
      <c r="K838" s="27"/>
    </row>
    <row r="839" ht="15.75" customHeight="1">
      <c r="B839" s="26"/>
      <c r="G839" s="27"/>
      <c r="H839" s="27"/>
      <c r="I839" s="27"/>
      <c r="J839" s="27"/>
      <c r="K839" s="27"/>
    </row>
    <row r="840" ht="15.75" customHeight="1">
      <c r="B840" s="26"/>
      <c r="G840" s="27"/>
      <c r="H840" s="27"/>
      <c r="I840" s="27"/>
      <c r="J840" s="27"/>
      <c r="K840" s="27"/>
    </row>
    <row r="841" ht="15.75" customHeight="1">
      <c r="B841" s="26"/>
      <c r="G841" s="27"/>
      <c r="H841" s="27"/>
      <c r="I841" s="27"/>
      <c r="J841" s="27"/>
      <c r="K841" s="27"/>
    </row>
    <row r="842" ht="15.75" customHeight="1">
      <c r="B842" s="26"/>
      <c r="G842" s="27"/>
      <c r="H842" s="27"/>
      <c r="I842" s="27"/>
      <c r="J842" s="27"/>
      <c r="K842" s="27"/>
    </row>
    <row r="843" ht="15.75" customHeight="1">
      <c r="B843" s="26"/>
      <c r="G843" s="27"/>
      <c r="H843" s="27"/>
      <c r="I843" s="27"/>
      <c r="J843" s="27"/>
      <c r="K843" s="27"/>
    </row>
    <row r="844" ht="15.75" customHeight="1">
      <c r="B844" s="26"/>
      <c r="G844" s="27"/>
      <c r="H844" s="27"/>
      <c r="I844" s="27"/>
      <c r="J844" s="27"/>
      <c r="K844" s="27"/>
    </row>
    <row r="845" ht="15.75" customHeight="1">
      <c r="B845" s="26"/>
      <c r="G845" s="27"/>
      <c r="H845" s="27"/>
      <c r="I845" s="27"/>
      <c r="J845" s="27"/>
      <c r="K845" s="27"/>
    </row>
    <row r="846" ht="15.75" customHeight="1">
      <c r="B846" s="26"/>
      <c r="G846" s="27"/>
      <c r="H846" s="27"/>
      <c r="I846" s="27"/>
      <c r="J846" s="27"/>
      <c r="K846" s="27"/>
    </row>
    <row r="847" ht="15.75" customHeight="1">
      <c r="B847" s="26"/>
      <c r="G847" s="27"/>
      <c r="H847" s="27"/>
      <c r="I847" s="27"/>
      <c r="J847" s="27"/>
      <c r="K847" s="27"/>
    </row>
    <row r="848" ht="15.75" customHeight="1">
      <c r="B848" s="26"/>
      <c r="G848" s="27"/>
      <c r="H848" s="27"/>
      <c r="I848" s="27"/>
      <c r="J848" s="27"/>
      <c r="K848" s="27"/>
    </row>
    <row r="849" ht="15.75" customHeight="1">
      <c r="B849" s="26"/>
      <c r="G849" s="27"/>
      <c r="H849" s="27"/>
      <c r="I849" s="27"/>
      <c r="J849" s="27"/>
      <c r="K849" s="27"/>
    </row>
    <row r="850" ht="15.75" customHeight="1">
      <c r="B850" s="26"/>
      <c r="G850" s="27"/>
      <c r="H850" s="27"/>
      <c r="I850" s="27"/>
      <c r="J850" s="27"/>
      <c r="K850" s="27"/>
    </row>
    <row r="851" ht="15.75" customHeight="1">
      <c r="B851" s="26"/>
      <c r="G851" s="27"/>
      <c r="H851" s="27"/>
      <c r="I851" s="27"/>
      <c r="J851" s="27"/>
      <c r="K851" s="27"/>
    </row>
    <row r="852" ht="15.75" customHeight="1">
      <c r="B852" s="26"/>
      <c r="G852" s="27"/>
      <c r="H852" s="27"/>
      <c r="I852" s="27"/>
      <c r="J852" s="27"/>
      <c r="K852" s="27"/>
    </row>
    <row r="853" ht="15.75" customHeight="1">
      <c r="B853" s="26"/>
      <c r="G853" s="27"/>
      <c r="H853" s="27"/>
      <c r="I853" s="27"/>
      <c r="J853" s="27"/>
      <c r="K853" s="27"/>
    </row>
    <row r="854" ht="15.75" customHeight="1">
      <c r="B854" s="26"/>
      <c r="G854" s="27"/>
      <c r="H854" s="27"/>
      <c r="I854" s="27"/>
      <c r="J854" s="27"/>
      <c r="K854" s="27"/>
    </row>
    <row r="855" ht="15.75" customHeight="1">
      <c r="B855" s="26"/>
      <c r="G855" s="27"/>
      <c r="H855" s="27"/>
      <c r="I855" s="27"/>
      <c r="J855" s="27"/>
      <c r="K855" s="27"/>
    </row>
    <row r="856" ht="15.75" customHeight="1">
      <c r="B856" s="26"/>
      <c r="G856" s="27"/>
      <c r="H856" s="27"/>
      <c r="I856" s="27"/>
      <c r="J856" s="27"/>
      <c r="K856" s="27"/>
    </row>
    <row r="857" ht="15.75" customHeight="1">
      <c r="B857" s="26"/>
      <c r="G857" s="27"/>
      <c r="H857" s="27"/>
      <c r="I857" s="27"/>
      <c r="J857" s="27"/>
      <c r="K857" s="27"/>
    </row>
    <row r="858" ht="15.75" customHeight="1">
      <c r="B858" s="26"/>
      <c r="G858" s="27"/>
      <c r="H858" s="27"/>
      <c r="I858" s="27"/>
      <c r="J858" s="27"/>
      <c r="K858" s="27"/>
    </row>
    <row r="859" ht="15.75" customHeight="1">
      <c r="B859" s="26"/>
      <c r="G859" s="27"/>
      <c r="H859" s="27"/>
      <c r="I859" s="27"/>
      <c r="J859" s="27"/>
      <c r="K859" s="27"/>
    </row>
    <row r="860" ht="15.75" customHeight="1">
      <c r="B860" s="26"/>
      <c r="G860" s="27"/>
      <c r="H860" s="27"/>
      <c r="I860" s="27"/>
      <c r="J860" s="27"/>
      <c r="K860" s="27"/>
    </row>
    <row r="861" ht="15.75" customHeight="1">
      <c r="B861" s="26"/>
      <c r="G861" s="27"/>
      <c r="H861" s="27"/>
      <c r="I861" s="27"/>
      <c r="J861" s="27"/>
      <c r="K861" s="27"/>
    </row>
    <row r="862" ht="15.75" customHeight="1">
      <c r="B862" s="26"/>
      <c r="G862" s="27"/>
      <c r="H862" s="27"/>
      <c r="I862" s="27"/>
      <c r="J862" s="27"/>
      <c r="K862" s="27"/>
    </row>
    <row r="863" ht="15.75" customHeight="1">
      <c r="B863" s="26"/>
      <c r="G863" s="27"/>
      <c r="H863" s="27"/>
      <c r="I863" s="27"/>
      <c r="J863" s="27"/>
      <c r="K863" s="27"/>
    </row>
    <row r="864" ht="15.75" customHeight="1">
      <c r="B864" s="26"/>
      <c r="G864" s="27"/>
      <c r="H864" s="27"/>
      <c r="I864" s="27"/>
      <c r="J864" s="27"/>
      <c r="K864" s="27"/>
    </row>
    <row r="865" ht="15.75" customHeight="1">
      <c r="B865" s="26"/>
      <c r="G865" s="27"/>
      <c r="H865" s="27"/>
      <c r="I865" s="27"/>
      <c r="J865" s="27"/>
      <c r="K865" s="27"/>
    </row>
    <row r="866" ht="15.75" customHeight="1">
      <c r="B866" s="26"/>
      <c r="G866" s="27"/>
      <c r="H866" s="27"/>
      <c r="I866" s="27"/>
      <c r="J866" s="27"/>
      <c r="K866" s="27"/>
    </row>
    <row r="867" ht="15.75" customHeight="1">
      <c r="B867" s="26"/>
      <c r="G867" s="27"/>
      <c r="H867" s="27"/>
      <c r="I867" s="27"/>
      <c r="J867" s="27"/>
      <c r="K867" s="27"/>
    </row>
    <row r="868" ht="15.75" customHeight="1">
      <c r="B868" s="26"/>
      <c r="G868" s="27"/>
      <c r="H868" s="27"/>
      <c r="I868" s="27"/>
      <c r="J868" s="27"/>
      <c r="K868" s="27"/>
    </row>
    <row r="869" ht="15.75" customHeight="1">
      <c r="B869" s="26"/>
      <c r="G869" s="27"/>
      <c r="H869" s="27"/>
      <c r="I869" s="27"/>
      <c r="J869" s="27"/>
      <c r="K869" s="27"/>
    </row>
    <row r="870" ht="15.75" customHeight="1">
      <c r="B870" s="26"/>
      <c r="G870" s="27"/>
      <c r="H870" s="27"/>
      <c r="I870" s="27"/>
      <c r="J870" s="27"/>
      <c r="K870" s="27"/>
    </row>
    <row r="871" ht="15.75" customHeight="1">
      <c r="B871" s="26"/>
      <c r="G871" s="27"/>
      <c r="H871" s="27"/>
      <c r="I871" s="27"/>
      <c r="J871" s="27"/>
      <c r="K871" s="27"/>
    </row>
    <row r="872" ht="15.75" customHeight="1">
      <c r="B872" s="26"/>
      <c r="G872" s="27"/>
      <c r="H872" s="27"/>
      <c r="I872" s="27"/>
      <c r="J872" s="27"/>
      <c r="K872" s="27"/>
    </row>
    <row r="873" ht="15.75" customHeight="1">
      <c r="B873" s="26"/>
      <c r="G873" s="27"/>
      <c r="H873" s="27"/>
      <c r="I873" s="27"/>
      <c r="J873" s="27"/>
      <c r="K873" s="27"/>
    </row>
    <row r="874" ht="15.75" customHeight="1">
      <c r="B874" s="26"/>
      <c r="G874" s="27"/>
      <c r="H874" s="27"/>
      <c r="I874" s="27"/>
      <c r="J874" s="27"/>
      <c r="K874" s="27"/>
    </row>
    <row r="875" ht="15.75" customHeight="1">
      <c r="B875" s="26"/>
      <c r="G875" s="27"/>
      <c r="H875" s="27"/>
      <c r="I875" s="27"/>
      <c r="J875" s="27"/>
      <c r="K875" s="27"/>
    </row>
    <row r="876" ht="15.75" customHeight="1">
      <c r="B876" s="26"/>
      <c r="G876" s="27"/>
      <c r="H876" s="27"/>
      <c r="I876" s="27"/>
      <c r="J876" s="27"/>
      <c r="K876" s="27"/>
    </row>
    <row r="877" ht="15.75" customHeight="1">
      <c r="B877" s="26"/>
      <c r="G877" s="27"/>
      <c r="H877" s="27"/>
      <c r="I877" s="27"/>
      <c r="J877" s="27"/>
      <c r="K877" s="27"/>
    </row>
    <row r="878" ht="15.75" customHeight="1">
      <c r="B878" s="26"/>
      <c r="G878" s="27"/>
      <c r="H878" s="27"/>
      <c r="I878" s="27"/>
      <c r="J878" s="27"/>
      <c r="K878" s="27"/>
    </row>
    <row r="879" ht="15.75" customHeight="1">
      <c r="B879" s="26"/>
      <c r="G879" s="27"/>
      <c r="H879" s="27"/>
      <c r="I879" s="27"/>
      <c r="J879" s="27"/>
      <c r="K879" s="27"/>
    </row>
    <row r="880" ht="15.75" customHeight="1">
      <c r="B880" s="26"/>
      <c r="G880" s="27"/>
      <c r="H880" s="27"/>
      <c r="I880" s="27"/>
      <c r="J880" s="27"/>
      <c r="K880" s="27"/>
    </row>
    <row r="881" ht="15.75" customHeight="1">
      <c r="B881" s="26"/>
      <c r="G881" s="27"/>
      <c r="H881" s="27"/>
      <c r="I881" s="27"/>
      <c r="J881" s="27"/>
      <c r="K881" s="27"/>
    </row>
    <row r="882" ht="15.75" customHeight="1">
      <c r="B882" s="26"/>
      <c r="G882" s="27"/>
      <c r="H882" s="27"/>
      <c r="I882" s="27"/>
      <c r="J882" s="27"/>
      <c r="K882" s="27"/>
    </row>
    <row r="883" ht="15.75" customHeight="1">
      <c r="B883" s="26"/>
      <c r="G883" s="27"/>
      <c r="H883" s="27"/>
      <c r="I883" s="27"/>
      <c r="J883" s="27"/>
      <c r="K883" s="27"/>
    </row>
    <row r="884" ht="15.75" customHeight="1">
      <c r="B884" s="26"/>
      <c r="G884" s="27"/>
      <c r="H884" s="27"/>
      <c r="I884" s="27"/>
      <c r="J884" s="27"/>
      <c r="K884" s="27"/>
    </row>
    <row r="885" ht="15.75" customHeight="1">
      <c r="B885" s="26"/>
      <c r="G885" s="27"/>
      <c r="H885" s="27"/>
      <c r="I885" s="27"/>
      <c r="J885" s="27"/>
      <c r="K885" s="27"/>
    </row>
    <row r="886" ht="15.75" customHeight="1">
      <c r="B886" s="26"/>
      <c r="G886" s="27"/>
      <c r="H886" s="27"/>
      <c r="I886" s="27"/>
      <c r="J886" s="27"/>
      <c r="K886" s="27"/>
    </row>
    <row r="887" ht="15.75" customHeight="1">
      <c r="B887" s="26"/>
      <c r="G887" s="27"/>
      <c r="H887" s="27"/>
      <c r="I887" s="27"/>
      <c r="J887" s="27"/>
      <c r="K887" s="27"/>
    </row>
    <row r="888" ht="15.75" customHeight="1">
      <c r="B888" s="26"/>
      <c r="G888" s="27"/>
      <c r="H888" s="27"/>
      <c r="I888" s="27"/>
      <c r="J888" s="27"/>
      <c r="K888" s="27"/>
    </row>
    <row r="889" ht="15.75" customHeight="1">
      <c r="B889" s="26"/>
      <c r="G889" s="27"/>
      <c r="H889" s="27"/>
      <c r="I889" s="27"/>
      <c r="J889" s="27"/>
      <c r="K889" s="27"/>
    </row>
    <row r="890" ht="15.75" customHeight="1">
      <c r="B890" s="26"/>
      <c r="G890" s="27"/>
      <c r="H890" s="27"/>
      <c r="I890" s="27"/>
      <c r="J890" s="27"/>
      <c r="K890" s="27"/>
    </row>
    <row r="891" ht="15.75" customHeight="1">
      <c r="B891" s="26"/>
      <c r="G891" s="27"/>
      <c r="H891" s="27"/>
      <c r="I891" s="27"/>
      <c r="J891" s="27"/>
      <c r="K891" s="27"/>
    </row>
    <row r="892" ht="15.75" customHeight="1">
      <c r="B892" s="26"/>
      <c r="G892" s="27"/>
      <c r="H892" s="27"/>
      <c r="I892" s="27"/>
      <c r="J892" s="27"/>
      <c r="K892" s="27"/>
    </row>
    <row r="893" ht="15.75" customHeight="1">
      <c r="B893" s="26"/>
      <c r="G893" s="27"/>
      <c r="H893" s="27"/>
      <c r="I893" s="27"/>
      <c r="J893" s="27"/>
      <c r="K893" s="27"/>
    </row>
    <row r="894" ht="15.75" customHeight="1">
      <c r="B894" s="26"/>
      <c r="G894" s="27"/>
      <c r="H894" s="27"/>
      <c r="I894" s="27"/>
      <c r="J894" s="27"/>
      <c r="K894" s="27"/>
    </row>
    <row r="895" ht="15.75" customHeight="1">
      <c r="B895" s="26"/>
      <c r="G895" s="27"/>
      <c r="H895" s="27"/>
      <c r="I895" s="27"/>
      <c r="J895" s="27"/>
      <c r="K895" s="27"/>
    </row>
    <row r="896" ht="15.75" customHeight="1">
      <c r="B896" s="26"/>
      <c r="G896" s="27"/>
      <c r="H896" s="27"/>
      <c r="I896" s="27"/>
      <c r="J896" s="27"/>
      <c r="K896" s="27"/>
    </row>
    <row r="897" ht="15.75" customHeight="1">
      <c r="B897" s="26"/>
      <c r="G897" s="27"/>
      <c r="H897" s="27"/>
      <c r="I897" s="27"/>
      <c r="J897" s="27"/>
      <c r="K897" s="27"/>
    </row>
    <row r="898" ht="15.75" customHeight="1">
      <c r="B898" s="26"/>
      <c r="G898" s="27"/>
      <c r="H898" s="27"/>
      <c r="I898" s="27"/>
      <c r="J898" s="27"/>
      <c r="K898" s="27"/>
    </row>
    <row r="899" ht="15.75" customHeight="1">
      <c r="B899" s="26"/>
      <c r="G899" s="27"/>
      <c r="H899" s="27"/>
      <c r="I899" s="27"/>
      <c r="J899" s="27"/>
      <c r="K899" s="27"/>
    </row>
    <row r="900" ht="15.75" customHeight="1">
      <c r="B900" s="26"/>
      <c r="G900" s="27"/>
      <c r="H900" s="27"/>
      <c r="I900" s="27"/>
      <c r="J900" s="27"/>
      <c r="K900" s="27"/>
    </row>
    <row r="901" ht="15.75" customHeight="1">
      <c r="B901" s="26"/>
      <c r="G901" s="27"/>
      <c r="H901" s="27"/>
      <c r="I901" s="27"/>
      <c r="J901" s="27"/>
      <c r="K901" s="27"/>
    </row>
    <row r="902" ht="15.75" customHeight="1">
      <c r="B902" s="26"/>
      <c r="G902" s="27"/>
      <c r="H902" s="27"/>
      <c r="I902" s="27"/>
      <c r="J902" s="27"/>
      <c r="K902" s="27"/>
    </row>
    <row r="903" ht="15.75" customHeight="1">
      <c r="B903" s="26"/>
      <c r="G903" s="27"/>
      <c r="H903" s="27"/>
      <c r="I903" s="27"/>
      <c r="J903" s="27"/>
      <c r="K903" s="27"/>
    </row>
    <row r="904" ht="15.75" customHeight="1">
      <c r="B904" s="26"/>
      <c r="G904" s="27"/>
      <c r="H904" s="27"/>
      <c r="I904" s="27"/>
      <c r="J904" s="27"/>
      <c r="K904" s="27"/>
    </row>
    <row r="905" ht="15.75" customHeight="1">
      <c r="B905" s="26"/>
      <c r="G905" s="27"/>
      <c r="H905" s="27"/>
      <c r="I905" s="27"/>
      <c r="J905" s="27"/>
      <c r="K905" s="27"/>
    </row>
    <row r="906" ht="15.75" customHeight="1">
      <c r="B906" s="26"/>
      <c r="G906" s="27"/>
      <c r="H906" s="27"/>
      <c r="I906" s="27"/>
      <c r="J906" s="27"/>
      <c r="K906" s="27"/>
    </row>
    <row r="907" ht="15.75" customHeight="1">
      <c r="B907" s="26"/>
      <c r="G907" s="27"/>
      <c r="H907" s="27"/>
      <c r="I907" s="27"/>
      <c r="J907" s="27"/>
      <c r="K907" s="27"/>
    </row>
    <row r="908" ht="15.75" customHeight="1">
      <c r="B908" s="26"/>
      <c r="G908" s="27"/>
      <c r="H908" s="27"/>
      <c r="I908" s="27"/>
      <c r="J908" s="27"/>
      <c r="K908" s="27"/>
    </row>
    <row r="909" ht="15.75" customHeight="1">
      <c r="B909" s="26"/>
      <c r="G909" s="27"/>
      <c r="H909" s="27"/>
      <c r="I909" s="27"/>
      <c r="J909" s="27"/>
      <c r="K909" s="27"/>
    </row>
    <row r="910" ht="15.75" customHeight="1">
      <c r="B910" s="26"/>
      <c r="G910" s="27"/>
      <c r="H910" s="27"/>
      <c r="I910" s="27"/>
      <c r="J910" s="27"/>
      <c r="K910" s="27"/>
    </row>
    <row r="911" ht="15.75" customHeight="1">
      <c r="B911" s="26"/>
      <c r="G911" s="27"/>
      <c r="H911" s="27"/>
      <c r="I911" s="27"/>
      <c r="J911" s="27"/>
      <c r="K911" s="27"/>
    </row>
    <row r="912" ht="15.75" customHeight="1">
      <c r="B912" s="26"/>
      <c r="G912" s="27"/>
      <c r="H912" s="27"/>
      <c r="I912" s="27"/>
      <c r="J912" s="27"/>
      <c r="K912" s="27"/>
    </row>
    <row r="913" ht="15.75" customHeight="1">
      <c r="B913" s="26"/>
      <c r="G913" s="27"/>
      <c r="H913" s="27"/>
      <c r="I913" s="27"/>
      <c r="J913" s="27"/>
      <c r="K913" s="27"/>
    </row>
    <row r="914" ht="15.75" customHeight="1">
      <c r="B914" s="26"/>
      <c r="G914" s="27"/>
      <c r="H914" s="27"/>
      <c r="I914" s="27"/>
      <c r="J914" s="27"/>
      <c r="K914" s="27"/>
    </row>
    <row r="915" ht="15.75" customHeight="1">
      <c r="B915" s="26"/>
      <c r="G915" s="27"/>
      <c r="H915" s="27"/>
      <c r="I915" s="27"/>
      <c r="J915" s="27"/>
      <c r="K915" s="27"/>
    </row>
    <row r="916" ht="15.75" customHeight="1">
      <c r="B916" s="26"/>
      <c r="G916" s="27"/>
      <c r="H916" s="27"/>
      <c r="I916" s="27"/>
      <c r="J916" s="27"/>
      <c r="K916" s="27"/>
    </row>
    <row r="917" ht="15.75" customHeight="1">
      <c r="B917" s="26"/>
      <c r="G917" s="27"/>
      <c r="H917" s="27"/>
      <c r="I917" s="27"/>
      <c r="J917" s="27"/>
      <c r="K917" s="27"/>
    </row>
    <row r="918" ht="15.75" customHeight="1">
      <c r="B918" s="26"/>
      <c r="G918" s="27"/>
      <c r="H918" s="27"/>
      <c r="I918" s="27"/>
      <c r="J918" s="27"/>
      <c r="K918" s="27"/>
    </row>
    <row r="919" ht="15.75" customHeight="1">
      <c r="B919" s="26"/>
      <c r="G919" s="27"/>
      <c r="H919" s="27"/>
      <c r="I919" s="27"/>
      <c r="J919" s="27"/>
      <c r="K919" s="27"/>
    </row>
    <row r="920" ht="15.75" customHeight="1">
      <c r="B920" s="26"/>
      <c r="G920" s="27"/>
      <c r="H920" s="27"/>
      <c r="I920" s="27"/>
      <c r="J920" s="27"/>
      <c r="K920" s="27"/>
    </row>
    <row r="921" ht="15.75" customHeight="1">
      <c r="B921" s="26"/>
      <c r="G921" s="27"/>
      <c r="H921" s="27"/>
      <c r="I921" s="27"/>
      <c r="J921" s="27"/>
      <c r="K921" s="27"/>
    </row>
    <row r="922" ht="15.75" customHeight="1">
      <c r="B922" s="26"/>
      <c r="G922" s="27"/>
      <c r="H922" s="27"/>
      <c r="I922" s="27"/>
      <c r="J922" s="27"/>
      <c r="K922" s="27"/>
    </row>
    <row r="923" ht="15.75" customHeight="1">
      <c r="B923" s="26"/>
      <c r="G923" s="27"/>
      <c r="H923" s="27"/>
      <c r="I923" s="27"/>
      <c r="J923" s="27"/>
      <c r="K923" s="27"/>
    </row>
    <row r="924" ht="15.75" customHeight="1">
      <c r="B924" s="26"/>
      <c r="G924" s="27"/>
      <c r="H924" s="27"/>
      <c r="I924" s="27"/>
      <c r="J924" s="27"/>
      <c r="K924" s="27"/>
    </row>
    <row r="925" ht="15.75" customHeight="1">
      <c r="B925" s="26"/>
      <c r="G925" s="27"/>
      <c r="H925" s="27"/>
      <c r="I925" s="27"/>
      <c r="J925" s="27"/>
      <c r="K925" s="27"/>
    </row>
    <row r="926" ht="15.75" customHeight="1">
      <c r="B926" s="26"/>
      <c r="G926" s="27"/>
      <c r="H926" s="27"/>
      <c r="I926" s="27"/>
      <c r="J926" s="27"/>
      <c r="K926" s="27"/>
    </row>
    <row r="927" ht="15.75" customHeight="1">
      <c r="B927" s="26"/>
      <c r="G927" s="27"/>
      <c r="H927" s="27"/>
      <c r="I927" s="27"/>
      <c r="J927" s="27"/>
      <c r="K927" s="27"/>
    </row>
    <row r="928" ht="15.75" customHeight="1">
      <c r="B928" s="26"/>
      <c r="G928" s="27"/>
      <c r="H928" s="27"/>
      <c r="I928" s="27"/>
      <c r="J928" s="27"/>
      <c r="K928" s="27"/>
    </row>
    <row r="929" ht="15.75" customHeight="1">
      <c r="B929" s="26"/>
      <c r="G929" s="27"/>
      <c r="H929" s="27"/>
      <c r="I929" s="27"/>
      <c r="J929" s="27"/>
      <c r="K929" s="27"/>
    </row>
    <row r="930" ht="15.75" customHeight="1">
      <c r="B930" s="26"/>
      <c r="G930" s="27"/>
      <c r="H930" s="27"/>
      <c r="I930" s="27"/>
      <c r="J930" s="27"/>
      <c r="K930" s="27"/>
    </row>
    <row r="931" ht="15.75" customHeight="1">
      <c r="B931" s="26"/>
      <c r="G931" s="27"/>
      <c r="H931" s="27"/>
      <c r="I931" s="27"/>
      <c r="J931" s="27"/>
      <c r="K931" s="27"/>
    </row>
    <row r="932" ht="15.75" customHeight="1">
      <c r="B932" s="26"/>
      <c r="G932" s="27"/>
      <c r="H932" s="27"/>
      <c r="I932" s="27"/>
      <c r="J932" s="27"/>
      <c r="K932" s="27"/>
    </row>
    <row r="933" ht="15.75" customHeight="1">
      <c r="B933" s="26"/>
      <c r="G933" s="27"/>
      <c r="H933" s="27"/>
      <c r="I933" s="27"/>
      <c r="J933" s="27"/>
      <c r="K933" s="27"/>
    </row>
    <row r="934" ht="15.75" customHeight="1">
      <c r="B934" s="26"/>
      <c r="G934" s="27"/>
      <c r="H934" s="27"/>
      <c r="I934" s="27"/>
      <c r="J934" s="27"/>
      <c r="K934" s="27"/>
    </row>
    <row r="935" ht="15.75" customHeight="1">
      <c r="B935" s="26"/>
      <c r="G935" s="27"/>
      <c r="H935" s="27"/>
      <c r="I935" s="27"/>
      <c r="J935" s="27"/>
      <c r="K935" s="27"/>
    </row>
    <row r="936" ht="15.75" customHeight="1">
      <c r="B936" s="26"/>
      <c r="G936" s="27"/>
      <c r="H936" s="27"/>
      <c r="I936" s="27"/>
      <c r="J936" s="27"/>
      <c r="K936" s="27"/>
    </row>
    <row r="937" ht="15.75" customHeight="1">
      <c r="B937" s="26"/>
      <c r="G937" s="27"/>
      <c r="H937" s="27"/>
      <c r="I937" s="27"/>
      <c r="J937" s="27"/>
      <c r="K937" s="27"/>
    </row>
    <row r="938" ht="15.75" customHeight="1">
      <c r="B938" s="26"/>
      <c r="G938" s="27"/>
      <c r="H938" s="27"/>
      <c r="I938" s="27"/>
      <c r="J938" s="27"/>
      <c r="K938" s="27"/>
    </row>
    <row r="939" ht="15.75" customHeight="1">
      <c r="B939" s="26"/>
      <c r="G939" s="27"/>
      <c r="H939" s="27"/>
      <c r="I939" s="27"/>
      <c r="J939" s="27"/>
      <c r="K939" s="27"/>
    </row>
    <row r="940" ht="15.75" customHeight="1">
      <c r="B940" s="26"/>
      <c r="G940" s="27"/>
      <c r="H940" s="27"/>
      <c r="I940" s="27"/>
      <c r="J940" s="27"/>
      <c r="K940" s="27"/>
    </row>
    <row r="941" ht="15.75" customHeight="1">
      <c r="B941" s="26"/>
      <c r="G941" s="27"/>
      <c r="H941" s="27"/>
      <c r="I941" s="27"/>
      <c r="J941" s="27"/>
      <c r="K941" s="27"/>
    </row>
    <row r="942" ht="15.75" customHeight="1">
      <c r="B942" s="26"/>
      <c r="G942" s="27"/>
      <c r="H942" s="27"/>
      <c r="I942" s="27"/>
      <c r="J942" s="27"/>
      <c r="K942" s="27"/>
    </row>
    <row r="943" ht="15.75" customHeight="1">
      <c r="B943" s="26"/>
      <c r="G943" s="27"/>
      <c r="H943" s="27"/>
      <c r="I943" s="27"/>
      <c r="J943" s="27"/>
      <c r="K943" s="27"/>
    </row>
    <row r="944" ht="15.75" customHeight="1">
      <c r="B944" s="26"/>
      <c r="G944" s="27"/>
      <c r="H944" s="27"/>
      <c r="I944" s="27"/>
      <c r="J944" s="27"/>
      <c r="K944" s="27"/>
    </row>
    <row r="945" ht="15.75" customHeight="1">
      <c r="B945" s="26"/>
      <c r="G945" s="27"/>
      <c r="H945" s="27"/>
      <c r="I945" s="27"/>
      <c r="J945" s="27"/>
      <c r="K945" s="27"/>
    </row>
    <row r="946" ht="15.75" customHeight="1">
      <c r="B946" s="26"/>
      <c r="G946" s="27"/>
      <c r="H946" s="27"/>
      <c r="I946" s="27"/>
      <c r="J946" s="27"/>
      <c r="K946" s="27"/>
    </row>
    <row r="947" ht="15.75" customHeight="1">
      <c r="B947" s="26"/>
      <c r="G947" s="27"/>
      <c r="H947" s="27"/>
      <c r="I947" s="27"/>
      <c r="J947" s="27"/>
      <c r="K947" s="27"/>
    </row>
    <row r="948" ht="15.75" customHeight="1">
      <c r="B948" s="26"/>
      <c r="G948" s="27"/>
      <c r="H948" s="27"/>
      <c r="I948" s="27"/>
      <c r="J948" s="27"/>
      <c r="K948" s="27"/>
    </row>
    <row r="949" ht="15.75" customHeight="1">
      <c r="B949" s="26"/>
      <c r="G949" s="27"/>
      <c r="H949" s="27"/>
      <c r="I949" s="27"/>
      <c r="J949" s="27"/>
      <c r="K949" s="27"/>
    </row>
    <row r="950" ht="15.75" customHeight="1">
      <c r="B950" s="26"/>
      <c r="G950" s="27"/>
      <c r="H950" s="27"/>
      <c r="I950" s="27"/>
      <c r="J950" s="27"/>
      <c r="K950" s="27"/>
    </row>
    <row r="951" ht="15.75" customHeight="1">
      <c r="B951" s="26"/>
      <c r="G951" s="27"/>
      <c r="H951" s="27"/>
      <c r="I951" s="27"/>
      <c r="J951" s="27"/>
      <c r="K951" s="27"/>
    </row>
    <row r="952" ht="15.75" customHeight="1">
      <c r="B952" s="26"/>
      <c r="G952" s="27"/>
      <c r="H952" s="27"/>
      <c r="I952" s="27"/>
      <c r="J952" s="27"/>
      <c r="K952" s="27"/>
    </row>
    <row r="953" ht="15.75" customHeight="1">
      <c r="B953" s="26"/>
      <c r="G953" s="27"/>
      <c r="H953" s="27"/>
      <c r="I953" s="27"/>
      <c r="J953" s="27"/>
      <c r="K953" s="27"/>
    </row>
    <row r="954" ht="15.75" customHeight="1">
      <c r="B954" s="26"/>
      <c r="G954" s="27"/>
      <c r="H954" s="27"/>
      <c r="I954" s="27"/>
      <c r="J954" s="27"/>
      <c r="K954" s="27"/>
    </row>
    <row r="955" ht="15.75" customHeight="1">
      <c r="B955" s="26"/>
      <c r="G955" s="27"/>
      <c r="H955" s="27"/>
      <c r="I955" s="27"/>
      <c r="J955" s="27"/>
      <c r="K955" s="27"/>
    </row>
    <row r="956" ht="15.75" customHeight="1">
      <c r="B956" s="26"/>
      <c r="G956" s="27"/>
      <c r="H956" s="27"/>
      <c r="I956" s="27"/>
      <c r="J956" s="27"/>
      <c r="K956" s="27"/>
    </row>
    <row r="957" ht="15.75" customHeight="1">
      <c r="B957" s="26"/>
      <c r="G957" s="27"/>
      <c r="H957" s="27"/>
      <c r="I957" s="27"/>
      <c r="J957" s="27"/>
      <c r="K957" s="27"/>
    </row>
    <row r="958" ht="15.75" customHeight="1">
      <c r="B958" s="26"/>
      <c r="G958" s="27"/>
      <c r="H958" s="27"/>
      <c r="I958" s="27"/>
      <c r="J958" s="27"/>
      <c r="K958" s="27"/>
    </row>
    <row r="959" ht="15.75" customHeight="1">
      <c r="B959" s="26"/>
      <c r="G959" s="27"/>
      <c r="H959" s="27"/>
      <c r="I959" s="27"/>
      <c r="J959" s="27"/>
      <c r="K959" s="27"/>
    </row>
    <row r="960" ht="15.75" customHeight="1">
      <c r="B960" s="26"/>
      <c r="G960" s="27"/>
      <c r="H960" s="27"/>
      <c r="I960" s="27"/>
      <c r="J960" s="27"/>
      <c r="K960" s="27"/>
    </row>
    <row r="961" ht="15.75" customHeight="1">
      <c r="B961" s="26"/>
      <c r="G961" s="27"/>
      <c r="H961" s="27"/>
      <c r="I961" s="27"/>
      <c r="J961" s="27"/>
      <c r="K961" s="27"/>
    </row>
    <row r="962" ht="15.75" customHeight="1">
      <c r="B962" s="26"/>
      <c r="G962" s="27"/>
      <c r="H962" s="27"/>
      <c r="I962" s="27"/>
      <c r="J962" s="27"/>
      <c r="K962" s="27"/>
    </row>
    <row r="963" ht="15.75" customHeight="1">
      <c r="B963" s="26"/>
      <c r="G963" s="27"/>
      <c r="H963" s="27"/>
      <c r="I963" s="27"/>
      <c r="J963" s="27"/>
      <c r="K963" s="27"/>
    </row>
    <row r="964" ht="15.75" customHeight="1">
      <c r="B964" s="26"/>
      <c r="G964" s="27"/>
      <c r="H964" s="27"/>
      <c r="I964" s="27"/>
      <c r="J964" s="27"/>
      <c r="K964" s="27"/>
    </row>
    <row r="965" ht="15.75" customHeight="1">
      <c r="B965" s="26"/>
      <c r="G965" s="27"/>
      <c r="H965" s="27"/>
      <c r="I965" s="27"/>
      <c r="J965" s="27"/>
      <c r="K965" s="27"/>
    </row>
    <row r="966" ht="15.75" customHeight="1">
      <c r="B966" s="26"/>
      <c r="G966" s="27"/>
      <c r="H966" s="27"/>
      <c r="I966" s="27"/>
      <c r="J966" s="27"/>
      <c r="K966" s="27"/>
    </row>
    <row r="967" ht="15.75" customHeight="1">
      <c r="B967" s="26"/>
      <c r="G967" s="27"/>
      <c r="H967" s="27"/>
      <c r="I967" s="27"/>
      <c r="J967" s="27"/>
      <c r="K967" s="27"/>
    </row>
    <row r="968" ht="15.75" customHeight="1">
      <c r="B968" s="26"/>
      <c r="G968" s="27"/>
      <c r="H968" s="27"/>
      <c r="I968" s="27"/>
      <c r="J968" s="27"/>
      <c r="K968" s="27"/>
    </row>
    <row r="969" ht="15.75" customHeight="1">
      <c r="B969" s="26"/>
      <c r="G969" s="27"/>
      <c r="H969" s="27"/>
      <c r="I969" s="27"/>
      <c r="J969" s="27"/>
      <c r="K969" s="27"/>
    </row>
    <row r="970" ht="15.75" customHeight="1">
      <c r="B970" s="26"/>
      <c r="G970" s="27"/>
      <c r="H970" s="27"/>
      <c r="I970" s="27"/>
      <c r="J970" s="27"/>
      <c r="K970" s="27"/>
    </row>
    <row r="971" ht="15.75" customHeight="1">
      <c r="B971" s="26"/>
      <c r="G971" s="27"/>
      <c r="H971" s="27"/>
      <c r="I971" s="27"/>
      <c r="J971" s="27"/>
      <c r="K971" s="27"/>
    </row>
    <row r="972" ht="15.75" customHeight="1">
      <c r="B972" s="26"/>
      <c r="G972" s="27"/>
      <c r="H972" s="27"/>
      <c r="I972" s="27"/>
      <c r="J972" s="27"/>
      <c r="K972" s="27"/>
    </row>
    <row r="973" ht="15.75" customHeight="1">
      <c r="B973" s="26"/>
      <c r="G973" s="27"/>
      <c r="H973" s="27"/>
      <c r="I973" s="27"/>
      <c r="J973" s="27"/>
      <c r="K973" s="27"/>
    </row>
    <row r="974" ht="15.75" customHeight="1">
      <c r="B974" s="26"/>
      <c r="G974" s="27"/>
      <c r="H974" s="27"/>
      <c r="I974" s="27"/>
      <c r="J974" s="27"/>
      <c r="K974" s="27"/>
    </row>
    <row r="975" ht="15.75" customHeight="1">
      <c r="B975" s="26"/>
      <c r="G975" s="27"/>
      <c r="H975" s="27"/>
      <c r="I975" s="27"/>
      <c r="J975" s="27"/>
      <c r="K975" s="27"/>
    </row>
    <row r="976" ht="15.75" customHeight="1">
      <c r="B976" s="26"/>
      <c r="G976" s="27"/>
      <c r="H976" s="27"/>
      <c r="I976" s="27"/>
      <c r="J976" s="27"/>
      <c r="K976" s="27"/>
    </row>
    <row r="977" ht="15.75" customHeight="1">
      <c r="B977" s="26"/>
      <c r="G977" s="27"/>
      <c r="H977" s="27"/>
      <c r="I977" s="27"/>
      <c r="J977" s="27"/>
      <c r="K977" s="27"/>
    </row>
    <row r="978" ht="15.75" customHeight="1">
      <c r="B978" s="26"/>
      <c r="G978" s="27"/>
      <c r="H978" s="27"/>
      <c r="I978" s="27"/>
      <c r="J978" s="27"/>
      <c r="K978" s="27"/>
    </row>
    <row r="979" ht="15.75" customHeight="1">
      <c r="B979" s="26"/>
      <c r="G979" s="27"/>
      <c r="H979" s="27"/>
      <c r="I979" s="27"/>
      <c r="J979" s="27"/>
      <c r="K979" s="27"/>
    </row>
    <row r="980" ht="15.75" customHeight="1">
      <c r="B980" s="26"/>
      <c r="G980" s="27"/>
      <c r="H980" s="27"/>
      <c r="I980" s="27"/>
      <c r="J980" s="27"/>
      <c r="K980" s="27"/>
    </row>
    <row r="981" ht="15.75" customHeight="1">
      <c r="B981" s="26"/>
      <c r="G981" s="27"/>
      <c r="H981" s="27"/>
      <c r="I981" s="27"/>
      <c r="J981" s="27"/>
      <c r="K981" s="27"/>
    </row>
    <row r="982" ht="15.75" customHeight="1">
      <c r="B982" s="26"/>
      <c r="G982" s="27"/>
      <c r="H982" s="27"/>
      <c r="I982" s="27"/>
      <c r="J982" s="27"/>
      <c r="K982" s="27"/>
    </row>
    <row r="983" ht="15.75" customHeight="1">
      <c r="B983" s="26"/>
      <c r="G983" s="27"/>
      <c r="H983" s="27"/>
      <c r="I983" s="27"/>
      <c r="J983" s="27"/>
      <c r="K983" s="27"/>
    </row>
    <row r="984" ht="15.75" customHeight="1">
      <c r="B984" s="26"/>
      <c r="G984" s="27"/>
      <c r="H984" s="27"/>
      <c r="I984" s="27"/>
      <c r="J984" s="27"/>
      <c r="K984" s="27"/>
    </row>
    <row r="985" ht="15.75" customHeight="1">
      <c r="B985" s="26"/>
      <c r="G985" s="27"/>
      <c r="H985" s="27"/>
      <c r="I985" s="27"/>
      <c r="J985" s="27"/>
      <c r="K985" s="27"/>
    </row>
    <row r="986" ht="15.75" customHeight="1">
      <c r="B986" s="26"/>
      <c r="G986" s="27"/>
      <c r="H986" s="27"/>
      <c r="I986" s="27"/>
      <c r="J986" s="27"/>
      <c r="K986" s="27"/>
    </row>
    <row r="987" ht="15.75" customHeight="1">
      <c r="B987" s="26"/>
      <c r="G987" s="27"/>
      <c r="H987" s="27"/>
      <c r="I987" s="27"/>
      <c r="J987" s="27"/>
      <c r="K987" s="27"/>
    </row>
    <row r="988" ht="15.75" customHeight="1">
      <c r="B988" s="26"/>
      <c r="G988" s="27"/>
      <c r="H988" s="27"/>
      <c r="I988" s="27"/>
      <c r="J988" s="27"/>
      <c r="K988" s="27"/>
    </row>
    <row r="989" ht="15.75" customHeight="1">
      <c r="B989" s="26"/>
      <c r="G989" s="27"/>
      <c r="H989" s="27"/>
      <c r="I989" s="27"/>
      <c r="J989" s="27"/>
      <c r="K989" s="27"/>
    </row>
    <row r="990" ht="15.75" customHeight="1">
      <c r="B990" s="26"/>
      <c r="G990" s="27"/>
      <c r="H990" s="27"/>
      <c r="I990" s="27"/>
      <c r="J990" s="27"/>
      <c r="K990" s="27"/>
    </row>
    <row r="991" ht="15.75" customHeight="1">
      <c r="B991" s="26"/>
      <c r="G991" s="27"/>
      <c r="H991" s="27"/>
      <c r="I991" s="27"/>
      <c r="J991" s="27"/>
      <c r="K991" s="27"/>
    </row>
    <row r="992" ht="15.75" customHeight="1">
      <c r="B992" s="26"/>
      <c r="G992" s="27"/>
      <c r="H992" s="27"/>
      <c r="I992" s="27"/>
      <c r="J992" s="27"/>
      <c r="K992" s="27"/>
    </row>
    <row r="993" ht="15.75" customHeight="1">
      <c r="B993" s="26"/>
      <c r="G993" s="27"/>
      <c r="H993" s="27"/>
      <c r="I993" s="27"/>
      <c r="J993" s="27"/>
      <c r="K993" s="27"/>
    </row>
    <row r="994" ht="15.75" customHeight="1">
      <c r="B994" s="26"/>
      <c r="G994" s="27"/>
      <c r="H994" s="27"/>
      <c r="I994" s="27"/>
      <c r="J994" s="27"/>
      <c r="K994" s="27"/>
    </row>
    <row r="995" ht="15.75" customHeight="1">
      <c r="B995" s="26"/>
      <c r="G995" s="27"/>
      <c r="H995" s="27"/>
      <c r="I995" s="27"/>
      <c r="J995" s="27"/>
      <c r="K995" s="27"/>
    </row>
    <row r="996" ht="15.75" customHeight="1">
      <c r="B996" s="26"/>
      <c r="G996" s="27"/>
      <c r="H996" s="27"/>
      <c r="I996" s="27"/>
      <c r="J996" s="27"/>
      <c r="K996" s="27"/>
    </row>
    <row r="997" ht="15.75" customHeight="1">
      <c r="B997" s="26"/>
      <c r="G997" s="27"/>
      <c r="H997" s="27"/>
      <c r="I997" s="27"/>
      <c r="J997" s="27"/>
      <c r="K997" s="27"/>
    </row>
    <row r="998" ht="15.75" customHeight="1">
      <c r="B998" s="26"/>
      <c r="G998" s="27"/>
      <c r="H998" s="27"/>
      <c r="I998" s="27"/>
      <c r="J998" s="27"/>
      <c r="K998" s="27"/>
    </row>
    <row r="999" ht="15.75" customHeight="1">
      <c r="B999" s="26"/>
      <c r="G999" s="27"/>
      <c r="H999" s="27"/>
      <c r="I999" s="27"/>
      <c r="J999" s="27"/>
      <c r="K999" s="27"/>
    </row>
    <row r="1000" ht="15.75" customHeight="1">
      <c r="B1000" s="26"/>
      <c r="G1000" s="27"/>
      <c r="H1000" s="27"/>
      <c r="I1000" s="27"/>
      <c r="J1000" s="27"/>
      <c r="K1000" s="27"/>
    </row>
  </sheetData>
  <autoFilter ref="$A$7:$M$341"/>
  <mergeCells count="5">
    <mergeCell ref="A1:K4"/>
    <mergeCell ref="A5:B5"/>
    <mergeCell ref="A6:C6"/>
    <mergeCell ref="A340:F340"/>
    <mergeCell ref="A341:K34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4.43" defaultRowHeight="15.0" outlineLevelRow="2"/>
  <cols>
    <col customWidth="1" min="1" max="1" width="17.29"/>
    <col customWidth="1" min="2" max="2" width="7.29"/>
    <col customWidth="1" min="3" max="3" width="10.86"/>
    <col customWidth="1" min="4" max="4" width="17.29"/>
    <col customWidth="1" min="5" max="5" width="18.29"/>
    <col customWidth="1" min="6" max="6" width="5.57"/>
    <col customWidth="1" min="7" max="7" width="19.57"/>
    <col customWidth="1" min="8" max="8" width="16.29"/>
    <col customWidth="1" hidden="1" min="9" max="9" width="16.29"/>
    <col customWidth="1" min="10" max="11" width="16.29"/>
    <col customWidth="1" min="12" max="12" width="17.29"/>
    <col customWidth="1" hidden="1" min="13" max="13" width="14.71"/>
    <col customWidth="1" hidden="1" min="14" max="14" width="11.57"/>
    <col customWidth="1" min="15" max="17" width="16.29"/>
    <col customWidth="1" min="18" max="18" width="10.0"/>
    <col customWidth="1" min="19" max="19" width="16.29"/>
    <col customWidth="1" min="20" max="26" width="10.0"/>
  </cols>
  <sheetData>
    <row r="1">
      <c r="A1" s="27">
        <v>1.838124809504E10</v>
      </c>
      <c r="D1" s="27">
        <f>+A1-D3</f>
        <v>0</v>
      </c>
      <c r="E1" s="27"/>
      <c r="J1" s="28">
        <v>3.931591526721819E9</v>
      </c>
      <c r="K1" s="29">
        <v>3.93159151504E9</v>
      </c>
      <c r="L1" s="30"/>
      <c r="M1" s="31"/>
      <c r="N1" s="31"/>
      <c r="O1" s="32">
        <v>1.4449656568318176E10</v>
      </c>
      <c r="P1" s="29">
        <v>1.444965658E10</v>
      </c>
      <c r="Q1" s="33">
        <v>1.838124809504E10</v>
      </c>
      <c r="R1" s="33">
        <v>0.0</v>
      </c>
      <c r="S1" s="34">
        <v>1.444965658E10</v>
      </c>
    </row>
    <row r="2" ht="75.75" customHeight="1">
      <c r="A2" s="16" t="s">
        <v>6</v>
      </c>
      <c r="B2" s="16" t="s">
        <v>7</v>
      </c>
      <c r="C2" s="16" t="s">
        <v>8</v>
      </c>
      <c r="D2" s="16" t="s">
        <v>9</v>
      </c>
      <c r="E2" s="16" t="s">
        <v>294</v>
      </c>
      <c r="F2" s="35" t="s">
        <v>295</v>
      </c>
      <c r="G2" s="36" t="s">
        <v>296</v>
      </c>
      <c r="H2" s="36" t="s">
        <v>297</v>
      </c>
      <c r="I2" s="36" t="s">
        <v>298</v>
      </c>
      <c r="J2" s="37" t="s">
        <v>299</v>
      </c>
      <c r="K2" s="38" t="s">
        <v>300</v>
      </c>
      <c r="L2" s="36" t="s">
        <v>301</v>
      </c>
      <c r="M2" s="39" t="s">
        <v>302</v>
      </c>
      <c r="N2" s="39" t="s">
        <v>303</v>
      </c>
      <c r="O2" s="32" t="s">
        <v>304</v>
      </c>
      <c r="P2" s="38" t="s">
        <v>305</v>
      </c>
      <c r="Q2" s="40" t="s">
        <v>306</v>
      </c>
      <c r="R2" s="40" t="s">
        <v>307</v>
      </c>
      <c r="S2" s="41" t="s">
        <v>308</v>
      </c>
      <c r="T2" s="42" t="s">
        <v>309</v>
      </c>
      <c r="U2" s="42" t="s">
        <v>310</v>
      </c>
      <c r="V2" s="42" t="s">
        <v>311</v>
      </c>
      <c r="W2" s="42" t="s">
        <v>312</v>
      </c>
      <c r="X2" s="42" t="s">
        <v>313</v>
      </c>
      <c r="Y2" s="42" t="s">
        <v>314</v>
      </c>
      <c r="Z2" s="42" t="s">
        <v>315</v>
      </c>
    </row>
    <row r="3" ht="14.25" customHeight="1">
      <c r="A3" s="43"/>
      <c r="B3" s="43"/>
      <c r="C3" s="43"/>
      <c r="D3" s="43">
        <f>+D9+D13+D16+D19+D22+D26+D31+D34+D37+D41+D46+D49+D55+D60+D64+D67+D70+D72+D77+D81+D84+D88+D92+D96+D101+D103+D106+D109+D112+D115+D118+D122+D125+D127+D133+D139+D142+D145+D149+D153+D156+D160+D162+D164+D169+D171+D174+D178+D183+D187+D191+D194+D197+D200+D203+D206+D210+D213+D217+D220+D224+D226+D231+D235+D239+D243+D246+D249+D252+D254+D257+D261+D265+D270+D273+D275+D279+D283+D288+D292+D296+D300+D304+D307+D310+D314+D318+D322+D325+D328+D331+D336+D339+D344+D347+D349+D352+D355+D360+D364+D369+D372+D375+D379+D384+D389+D393+D397+D401+D403+D407+D410+D417+D422+D425+D428+D432+D435+D437+D440+D444+D448+D452+D455+D460</f>
        <v>18381248095</v>
      </c>
      <c r="E3" s="43"/>
      <c r="F3" s="44">
        <f>+F9+F13+F16+F19+F22+F26+F31+F34+F37+F41+F46+F49+F55+F60+F64+F67+F70+F72+F77+F81+F84+F88+F92+F96+F101+F103+F106+F109+F112+F115+F118+F122+F125+F127+F133+F139+F142+F145+F149+F153+F156+F160+F162+F164+F169+F171+F174+F178+F183+F187+F191+F194+F197+F200+F203+F206+F210+F213+F217+F220+F224+F226+F231+F235+F239+F243+F246+F249+F252+F254+F257+F261+F265+F270+F273+F275+F279+F283+F288+F292+F296+F300+F304+F307+F310+F314+F318+F322+F325+F328+F331+F336+F339+F344+F347+F349+F352+F355+F360+F364+F369+F372+F375+F379+F384+F389+F393+F397+F401+F403+F407+F410+F417+F422+F425+F428+F432+F435+F437+F440+F444+F448+F452+F455+F460</f>
        <v>124.9993829</v>
      </c>
      <c r="G3" s="30"/>
      <c r="H3" s="30"/>
      <c r="I3" s="30"/>
      <c r="J3" s="28" t="str">
        <f t="shared" ref="J3:K3" si="1">+J9+J13+J16+J19+J22+J26+J31+J34+J37+J41+J46+J49+J55+J60+J64+J67+J70+J72+J77+J81+J84+J88+J92+J96+J101+J103+J106+J109+J112+J115+J118+J122+J125+J127+J133+J139+J142+J145+J149+J153+J156+J160+J162+J164+J169+J171+J174+J178+J183+J187+J191+J194+J197+J200+J203+J206+J210+J213+J217+J220+J224+J226+J231+J235+J239+J243+J246+J249+J252+J254+J257+J261+J265+J270+J273+J275+J279+J283+J288+J292+J296+J300+J304+J307+J310+J314+J318+J322+J325+J328+J331+J336+J339+J344+J347+J349+J352+J355+J360+J364+J369+J372+J375+J379+J384+J389+J393+J397+J401+J403+J407+J410+J417+J422+J425+J428+J432+J435+J437+J440+J444+J448+J452+J455+J460</f>
        <v>#REF!</v>
      </c>
      <c r="K3" s="29" t="str">
        <f t="shared" si="1"/>
        <v>#REF!</v>
      </c>
      <c r="L3" s="30"/>
      <c r="M3" s="31"/>
      <c r="N3" s="31"/>
      <c r="O3" s="32" t="str">
        <f t="shared" ref="O3:S3" si="2">+O9+O13+O16+O19+O22+O26+O31+O34+O37+O41+O46+O49+O55+O60+O64+O67+O70+O72+O77+O81+O84+O88+O92+O96+O101+O103+O106+O109+O112+O115+O118+O122+O125+O127+O133+O139+O142+O145+O149+O153+O156+O160+O162+O164+O169+O171+O174+O178+O183+O187+O191+O194+O197+O200+O203+O206+O210+O213+O217+O220+O224+O226+O231+O235+O239+O243+O246+O249+O252+O254+O257+O261+O265+O270+O273+O275+O279+O283+O288+O292+O296+O300+O304+O307+O310+O314+O318+O322+O325+O328+O331+O336+O339+O344+O347+O349+O352+O355+O360+O364+O369+O372+O375+O379+O384+O389+O393+O397+O401+O403+O407+O410+O417+O422+O425+O428+O432+O435+O437+O440+O444+O448+O452+O455+O460</f>
        <v>#REF!</v>
      </c>
      <c r="P3" s="29" t="str">
        <f t="shared" si="2"/>
        <v>#REF!</v>
      </c>
      <c r="Q3" s="33" t="str">
        <f t="shared" si="2"/>
        <v>#REF!</v>
      </c>
      <c r="R3" s="33" t="str">
        <f t="shared" si="2"/>
        <v>#REF!</v>
      </c>
      <c r="S3" s="34" t="str">
        <f t="shared" si="2"/>
        <v>#REF!</v>
      </c>
      <c r="T3" s="45"/>
      <c r="U3" s="45"/>
      <c r="V3" s="45"/>
      <c r="W3" s="45"/>
      <c r="X3" s="45"/>
      <c r="Y3" s="45"/>
      <c r="Z3" s="45"/>
    </row>
    <row r="4" ht="13.5" customHeight="1" outlineLevel="2">
      <c r="A4" s="46" t="s">
        <v>17</v>
      </c>
      <c r="B4" s="18" t="s">
        <v>18</v>
      </c>
      <c r="C4" s="18" t="s">
        <v>19</v>
      </c>
      <c r="D4" s="20">
        <v>8.95917586826E9</v>
      </c>
      <c r="E4" s="20">
        <v>7.0520503858E8</v>
      </c>
      <c r="F4" s="47">
        <f>+D4/D9</f>
        <v>0.9999844226</v>
      </c>
      <c r="G4" s="47" t="str">
        <f t="shared" ref="G4:G8" si="3">VLOOKUP(A4,'[1]Hoja1'!$B$1:$F$126,3,0)</f>
        <v>#REF!</v>
      </c>
      <c r="H4" s="47" t="str">
        <f t="shared" ref="H4:H8" si="4">VLOOKUP(A4,'[1]Hoja1'!$B$1:$F$126,2,0)</f>
        <v>#REF!</v>
      </c>
      <c r="I4" s="47" t="str">
        <f t="shared" ref="I4:I8" si="5">+G4/11</f>
        <v>#REF!</v>
      </c>
      <c r="J4" s="47" t="str">
        <f t="shared" ref="J4:J8" si="6">+F4*I4</f>
        <v>#REF!</v>
      </c>
      <c r="K4" s="47">
        <f t="shared" ref="K4:K8" si="7">+D4-P4</f>
        <v>3487666795</v>
      </c>
      <c r="L4" s="47" t="str">
        <f t="shared" ref="L4:L8" si="8">VLOOKUP(A4,'[1]Hoja1'!$B$1:$F$126,5,0)</f>
        <v>#REF!</v>
      </c>
      <c r="M4" s="47" t="str">
        <f t="shared" ref="M4:M8" si="9">VLOOKUP(A4,'[1]Hoja1'!$B$1:$F$126,4,0)</f>
        <v>#REF!</v>
      </c>
      <c r="N4" s="48"/>
      <c r="O4" s="49">
        <v>5.471509073272727E9</v>
      </c>
      <c r="P4" s="47">
        <f t="shared" ref="P4:P8" si="10">+ROUND(O4,0)</f>
        <v>5471509073</v>
      </c>
      <c r="Q4" s="47">
        <f t="shared" ref="Q4:Q8" si="11">+K4+P4</f>
        <v>8959175868</v>
      </c>
      <c r="R4" s="50">
        <f t="shared" ref="R4:R8" si="12">+IF(D4-K4-P4&gt;1,D4-K4-P4,0)</f>
        <v>0</v>
      </c>
      <c r="S4" s="47">
        <f t="shared" ref="S4:S8" si="13">+P4</f>
        <v>5471509073</v>
      </c>
      <c r="T4" s="48"/>
      <c r="U4" s="48"/>
      <c r="V4" s="48"/>
      <c r="W4" s="48"/>
      <c r="X4" s="48"/>
      <c r="Y4" s="48"/>
      <c r="Z4" s="48"/>
    </row>
    <row r="5" ht="13.5" customHeight="1" outlineLevel="2">
      <c r="A5" s="46" t="s">
        <v>17</v>
      </c>
      <c r="B5" s="18" t="s">
        <v>20</v>
      </c>
      <c r="C5" s="18" t="s">
        <v>21</v>
      </c>
      <c r="D5" s="20">
        <v>139562.74</v>
      </c>
      <c r="E5" s="20">
        <v>10985.42</v>
      </c>
      <c r="F5" s="47">
        <f>+D5/D9</f>
        <v>0.00001557738882</v>
      </c>
      <c r="G5" s="47" t="str">
        <f t="shared" si="3"/>
        <v>#REF!</v>
      </c>
      <c r="H5" s="47" t="str">
        <f t="shared" si="4"/>
        <v>#REF!</v>
      </c>
      <c r="I5" s="47" t="str">
        <f t="shared" si="5"/>
        <v>#REF!</v>
      </c>
      <c r="J5" s="47" t="str">
        <f t="shared" si="6"/>
        <v>#REF!</v>
      </c>
      <c r="K5" s="47">
        <f t="shared" si="7"/>
        <v>139562.74</v>
      </c>
      <c r="L5" s="47" t="str">
        <f t="shared" si="8"/>
        <v>#REF!</v>
      </c>
      <c r="M5" s="47" t="str">
        <f t="shared" si="9"/>
        <v>#REF!</v>
      </c>
      <c r="N5" s="48"/>
      <c r="O5" s="49">
        <v>0.0</v>
      </c>
      <c r="P5" s="47">
        <f t="shared" si="10"/>
        <v>0</v>
      </c>
      <c r="Q5" s="47">
        <f t="shared" si="11"/>
        <v>139562.74</v>
      </c>
      <c r="R5" s="50">
        <f t="shared" si="12"/>
        <v>0</v>
      </c>
      <c r="S5" s="47">
        <f t="shared" si="13"/>
        <v>0</v>
      </c>
      <c r="T5" s="48"/>
      <c r="U5" s="48"/>
      <c r="V5" s="48"/>
      <c r="W5" s="48"/>
      <c r="X5" s="48"/>
      <c r="Y5" s="48"/>
      <c r="Z5" s="48"/>
    </row>
    <row r="6" ht="13.5" customHeight="1" outlineLevel="2">
      <c r="A6" s="46" t="s">
        <v>17</v>
      </c>
      <c r="B6" s="18" t="s">
        <v>22</v>
      </c>
      <c r="C6" s="18" t="s">
        <v>23</v>
      </c>
      <c r="D6" s="20">
        <v>0.0</v>
      </c>
      <c r="E6" s="20">
        <v>0.0</v>
      </c>
      <c r="F6" s="48"/>
      <c r="G6" s="47" t="str">
        <f t="shared" si="3"/>
        <v>#REF!</v>
      </c>
      <c r="H6" s="47" t="str">
        <f t="shared" si="4"/>
        <v>#REF!</v>
      </c>
      <c r="I6" s="47" t="str">
        <f t="shared" si="5"/>
        <v>#REF!</v>
      </c>
      <c r="J6" s="47" t="str">
        <f t="shared" si="6"/>
        <v>#REF!</v>
      </c>
      <c r="K6" s="47" t="str">
        <f t="shared" si="7"/>
        <v>#REF!</v>
      </c>
      <c r="L6" s="47" t="str">
        <f t="shared" si="8"/>
        <v>#REF!</v>
      </c>
      <c r="M6" s="47" t="str">
        <f t="shared" si="9"/>
        <v>#REF!</v>
      </c>
      <c r="N6" s="48"/>
      <c r="O6" s="49" t="str">
        <f t="shared" ref="O6:O8" si="14">+D6-J6</f>
        <v>#REF!</v>
      </c>
      <c r="P6" s="47" t="str">
        <f t="shared" si="10"/>
        <v>#REF!</v>
      </c>
      <c r="Q6" s="47" t="str">
        <f t="shared" si="11"/>
        <v>#REF!</v>
      </c>
      <c r="R6" s="50" t="str">
        <f t="shared" si="12"/>
        <v>#REF!</v>
      </c>
      <c r="S6" s="47" t="str">
        <f t="shared" si="13"/>
        <v>#REF!</v>
      </c>
      <c r="T6" s="48"/>
      <c r="U6" s="48"/>
      <c r="V6" s="48"/>
      <c r="W6" s="48"/>
      <c r="X6" s="48"/>
      <c r="Y6" s="48"/>
      <c r="Z6" s="48"/>
    </row>
    <row r="7" ht="13.5" customHeight="1" outlineLevel="2">
      <c r="A7" s="46" t="s">
        <v>17</v>
      </c>
      <c r="B7" s="18" t="s">
        <v>24</v>
      </c>
      <c r="C7" s="18" t="s">
        <v>25</v>
      </c>
      <c r="D7" s="20">
        <v>0.0</v>
      </c>
      <c r="E7" s="20">
        <v>0.0</v>
      </c>
      <c r="F7" s="48"/>
      <c r="G7" s="47" t="str">
        <f t="shared" si="3"/>
        <v>#REF!</v>
      </c>
      <c r="H7" s="47" t="str">
        <f t="shared" si="4"/>
        <v>#REF!</v>
      </c>
      <c r="I7" s="47" t="str">
        <f t="shared" si="5"/>
        <v>#REF!</v>
      </c>
      <c r="J7" s="47" t="str">
        <f t="shared" si="6"/>
        <v>#REF!</v>
      </c>
      <c r="K7" s="47" t="str">
        <f t="shared" si="7"/>
        <v>#REF!</v>
      </c>
      <c r="L7" s="47" t="str">
        <f t="shared" si="8"/>
        <v>#REF!</v>
      </c>
      <c r="M7" s="47" t="str">
        <f t="shared" si="9"/>
        <v>#REF!</v>
      </c>
      <c r="N7" s="48"/>
      <c r="O7" s="49" t="str">
        <f t="shared" si="14"/>
        <v>#REF!</v>
      </c>
      <c r="P7" s="47" t="str">
        <f t="shared" si="10"/>
        <v>#REF!</v>
      </c>
      <c r="Q7" s="47" t="str">
        <f t="shared" si="11"/>
        <v>#REF!</v>
      </c>
      <c r="R7" s="50" t="str">
        <f t="shared" si="12"/>
        <v>#REF!</v>
      </c>
      <c r="S7" s="47" t="str">
        <f t="shared" si="13"/>
        <v>#REF!</v>
      </c>
      <c r="T7" s="48"/>
      <c r="U7" s="48"/>
      <c r="V7" s="48"/>
      <c r="W7" s="48"/>
      <c r="X7" s="48"/>
      <c r="Y7" s="48"/>
      <c r="Z7" s="48"/>
    </row>
    <row r="8" ht="13.5" customHeight="1" outlineLevel="2">
      <c r="A8" s="46" t="s">
        <v>17</v>
      </c>
      <c r="B8" s="18" t="s">
        <v>26</v>
      </c>
      <c r="C8" s="18" t="s">
        <v>27</v>
      </c>
      <c r="D8" s="20">
        <v>0.0</v>
      </c>
      <c r="E8" s="20">
        <v>0.0</v>
      </c>
      <c r="F8" s="48"/>
      <c r="G8" s="47" t="str">
        <f t="shared" si="3"/>
        <v>#REF!</v>
      </c>
      <c r="H8" s="47" t="str">
        <f t="shared" si="4"/>
        <v>#REF!</v>
      </c>
      <c r="I8" s="47" t="str">
        <f t="shared" si="5"/>
        <v>#REF!</v>
      </c>
      <c r="J8" s="47" t="str">
        <f t="shared" si="6"/>
        <v>#REF!</v>
      </c>
      <c r="K8" s="47" t="str">
        <f t="shared" si="7"/>
        <v>#REF!</v>
      </c>
      <c r="L8" s="47" t="str">
        <f t="shared" si="8"/>
        <v>#REF!</v>
      </c>
      <c r="M8" s="47" t="str">
        <f t="shared" si="9"/>
        <v>#REF!</v>
      </c>
      <c r="N8" s="48"/>
      <c r="O8" s="49" t="str">
        <f t="shared" si="14"/>
        <v>#REF!</v>
      </c>
      <c r="P8" s="47" t="str">
        <f t="shared" si="10"/>
        <v>#REF!</v>
      </c>
      <c r="Q8" s="47" t="str">
        <f t="shared" si="11"/>
        <v>#REF!</v>
      </c>
      <c r="R8" s="50" t="str">
        <f t="shared" si="12"/>
        <v>#REF!</v>
      </c>
      <c r="S8" s="47" t="str">
        <f t="shared" si="13"/>
        <v>#REF!</v>
      </c>
      <c r="T8" s="48"/>
      <c r="U8" s="48"/>
      <c r="V8" s="48"/>
      <c r="W8" s="48"/>
      <c r="X8" s="48"/>
      <c r="Y8" s="48"/>
      <c r="Z8" s="48"/>
    </row>
    <row r="9" ht="13.5" customHeight="1" outlineLevel="1">
      <c r="A9" s="51" t="s">
        <v>316</v>
      </c>
      <c r="B9" s="18"/>
      <c r="C9" s="18"/>
      <c r="D9" s="20">
        <f t="shared" ref="D9:F9" si="15">SUBTOTAL(9,D4:D8)</f>
        <v>8959315431</v>
      </c>
      <c r="E9" s="20">
        <f t="shared" si="15"/>
        <v>705216024</v>
      </c>
      <c r="F9" s="48">
        <f t="shared" si="15"/>
        <v>1</v>
      </c>
      <c r="G9" s="47"/>
      <c r="H9" s="47"/>
      <c r="I9" s="47"/>
      <c r="J9" s="47" t="str">
        <f t="shared" ref="J9:K9" si="16">SUBTOTAL(9,J4:J8)</f>
        <v>#REF!</v>
      </c>
      <c r="K9" s="47" t="str">
        <f t="shared" si="16"/>
        <v>#REF!</v>
      </c>
      <c r="L9" s="47"/>
      <c r="M9" s="47"/>
      <c r="N9" s="48"/>
      <c r="O9" s="49" t="str">
        <f t="shared" ref="O9:S9" si="17">SUBTOTAL(9,O4:O8)</f>
        <v>#REF!</v>
      </c>
      <c r="P9" s="47" t="str">
        <f t="shared" si="17"/>
        <v>#REF!</v>
      </c>
      <c r="Q9" s="47" t="str">
        <f t="shared" si="17"/>
        <v>#REF!</v>
      </c>
      <c r="R9" s="50" t="str">
        <f t="shared" si="17"/>
        <v>#REF!</v>
      </c>
      <c r="S9" s="47" t="str">
        <f t="shared" si="17"/>
        <v>#REF!</v>
      </c>
      <c r="T9" s="48"/>
      <c r="U9" s="48"/>
      <c r="V9" s="48"/>
      <c r="W9" s="48"/>
      <c r="X9" s="48"/>
      <c r="Y9" s="48"/>
      <c r="Z9" s="48"/>
    </row>
    <row r="10" ht="13.5" customHeight="1" outlineLevel="2">
      <c r="A10" s="46" t="s">
        <v>29</v>
      </c>
      <c r="B10" s="18" t="s">
        <v>18</v>
      </c>
      <c r="C10" s="18" t="s">
        <v>19</v>
      </c>
      <c r="D10" s="20">
        <v>6.941689065E7</v>
      </c>
      <c r="E10" s="20">
        <v>2133671.32</v>
      </c>
      <c r="F10" s="47">
        <f>+D10/D13</f>
        <v>0.7373360384</v>
      </c>
      <c r="G10" s="47" t="str">
        <f t="shared" ref="G10:G12" si="18">VLOOKUP(A10,'[1]Hoja1'!$B$1:$F$126,3,0)</f>
        <v>#REF!</v>
      </c>
      <c r="H10" s="47" t="str">
        <f t="shared" ref="H10:H12" si="19">VLOOKUP(A10,'[1]Hoja1'!$B$1:$F$126,2,0)</f>
        <v>#REF!</v>
      </c>
      <c r="I10" s="47" t="str">
        <f t="shared" ref="I10:I12" si="20">+G10/11</f>
        <v>#REF!</v>
      </c>
      <c r="J10" s="47" t="str">
        <f t="shared" ref="J10:J12" si="21">+F10*I10</f>
        <v>#REF!</v>
      </c>
      <c r="K10" s="47">
        <v>0.0</v>
      </c>
      <c r="L10" s="47" t="str">
        <f t="shared" ref="L10:L12" si="22">VLOOKUP(A10,'[1]Hoja1'!$B$1:$F$126,5,0)</f>
        <v>#REF!</v>
      </c>
      <c r="M10" s="47" t="str">
        <f t="shared" ref="M10:M12" si="23">VLOOKUP(A10,'[1]Hoja1'!$B$1:$F$126,4,0)</f>
        <v>#REF!</v>
      </c>
      <c r="N10" s="48"/>
      <c r="O10" s="49" t="str">
        <f t="shared" ref="O10:O12" si="24">+D10-J10</f>
        <v>#REF!</v>
      </c>
      <c r="P10" s="47" t="str">
        <f t="shared" ref="P10:P12" si="25">+ROUND(O10,0)</f>
        <v>#REF!</v>
      </c>
      <c r="Q10" s="47" t="str">
        <f t="shared" ref="Q10:Q12" si="26">+K10+P10</f>
        <v>#REF!</v>
      </c>
      <c r="R10" s="50" t="str">
        <f t="shared" ref="R10:R12" si="27">+IF(D10-K10-P10&gt;1,D10-K10-P10,0)</f>
        <v>#REF!</v>
      </c>
      <c r="S10" s="47" t="str">
        <f t="shared" ref="S10:S12" si="28">+P10</f>
        <v>#REF!</v>
      </c>
      <c r="T10" s="48"/>
      <c r="U10" s="48"/>
      <c r="V10" s="48"/>
      <c r="W10" s="48"/>
      <c r="X10" s="48"/>
      <c r="Y10" s="48"/>
      <c r="Z10" s="48"/>
    </row>
    <row r="11" ht="13.5" customHeight="1" outlineLevel="2">
      <c r="A11" s="46" t="s">
        <v>29</v>
      </c>
      <c r="B11" s="18" t="s">
        <v>22</v>
      </c>
      <c r="C11" s="18" t="s">
        <v>23</v>
      </c>
      <c r="D11" s="20">
        <v>164179.68</v>
      </c>
      <c r="E11" s="20">
        <v>5046.4</v>
      </c>
      <c r="F11" s="47">
        <f>+D11/D13</f>
        <v>0.001743892498</v>
      </c>
      <c r="G11" s="47" t="str">
        <f t="shared" si="18"/>
        <v>#REF!</v>
      </c>
      <c r="H11" s="47" t="str">
        <f t="shared" si="19"/>
        <v>#REF!</v>
      </c>
      <c r="I11" s="47" t="str">
        <f t="shared" si="20"/>
        <v>#REF!</v>
      </c>
      <c r="J11" s="47" t="str">
        <f t="shared" si="21"/>
        <v>#REF!</v>
      </c>
      <c r="K11" s="47">
        <v>0.0</v>
      </c>
      <c r="L11" s="47" t="str">
        <f t="shared" si="22"/>
        <v>#REF!</v>
      </c>
      <c r="M11" s="47" t="str">
        <f t="shared" si="23"/>
        <v>#REF!</v>
      </c>
      <c r="N11" s="48"/>
      <c r="O11" s="49" t="str">
        <f t="shared" si="24"/>
        <v>#REF!</v>
      </c>
      <c r="P11" s="47" t="str">
        <f t="shared" si="25"/>
        <v>#REF!</v>
      </c>
      <c r="Q11" s="47" t="str">
        <f t="shared" si="26"/>
        <v>#REF!</v>
      </c>
      <c r="R11" s="50" t="str">
        <f t="shared" si="27"/>
        <v>#REF!</v>
      </c>
      <c r="S11" s="47" t="str">
        <f t="shared" si="28"/>
        <v>#REF!</v>
      </c>
      <c r="T11" s="48"/>
      <c r="U11" s="48"/>
      <c r="V11" s="48"/>
      <c r="W11" s="48"/>
      <c r="X11" s="48"/>
      <c r="Y11" s="48"/>
      <c r="Z11" s="48"/>
    </row>
    <row r="12" ht="13.5" customHeight="1" outlineLevel="2">
      <c r="A12" s="46" t="s">
        <v>29</v>
      </c>
      <c r="B12" s="18" t="s">
        <v>30</v>
      </c>
      <c r="C12" s="18" t="s">
        <v>31</v>
      </c>
      <c r="D12" s="20">
        <v>2.456445767E7</v>
      </c>
      <c r="E12" s="20">
        <v>755039.28</v>
      </c>
      <c r="F12" s="47">
        <f>+D12/D13</f>
        <v>0.2609200691</v>
      </c>
      <c r="G12" s="47" t="str">
        <f t="shared" si="18"/>
        <v>#REF!</v>
      </c>
      <c r="H12" s="47" t="str">
        <f t="shared" si="19"/>
        <v>#REF!</v>
      </c>
      <c r="I12" s="47" t="str">
        <f t="shared" si="20"/>
        <v>#REF!</v>
      </c>
      <c r="J12" s="47" t="str">
        <f t="shared" si="21"/>
        <v>#REF!</v>
      </c>
      <c r="K12" s="47">
        <v>0.0</v>
      </c>
      <c r="L12" s="47" t="str">
        <f t="shared" si="22"/>
        <v>#REF!</v>
      </c>
      <c r="M12" s="47" t="str">
        <f t="shared" si="23"/>
        <v>#REF!</v>
      </c>
      <c r="N12" s="48"/>
      <c r="O12" s="49" t="str">
        <f t="shared" si="24"/>
        <v>#REF!</v>
      </c>
      <c r="P12" s="47" t="str">
        <f t="shared" si="25"/>
        <v>#REF!</v>
      </c>
      <c r="Q12" s="47" t="str">
        <f t="shared" si="26"/>
        <v>#REF!</v>
      </c>
      <c r="R12" s="50" t="str">
        <f t="shared" si="27"/>
        <v>#REF!</v>
      </c>
      <c r="S12" s="47" t="str">
        <f t="shared" si="28"/>
        <v>#REF!</v>
      </c>
      <c r="T12" s="48"/>
      <c r="U12" s="48"/>
      <c r="V12" s="48"/>
      <c r="W12" s="48"/>
      <c r="X12" s="48"/>
      <c r="Y12" s="48"/>
      <c r="Z12" s="48"/>
    </row>
    <row r="13" ht="13.5" customHeight="1" outlineLevel="1">
      <c r="A13" s="51" t="s">
        <v>317</v>
      </c>
      <c r="B13" s="18"/>
      <c r="C13" s="18"/>
      <c r="D13" s="20">
        <f t="shared" ref="D13:F13" si="29">SUBTOTAL(9,D10:D12)</f>
        <v>94145528</v>
      </c>
      <c r="E13" s="20">
        <f t="shared" si="29"/>
        <v>2893757</v>
      </c>
      <c r="F13" s="48">
        <f t="shared" si="29"/>
        <v>1</v>
      </c>
      <c r="G13" s="47"/>
      <c r="H13" s="47"/>
      <c r="I13" s="47"/>
      <c r="J13" s="47" t="str">
        <f>SUBTOTAL(9,J10:J12)</f>
        <v>#REF!</v>
      </c>
      <c r="K13" s="47">
        <v>0.0</v>
      </c>
      <c r="L13" s="47"/>
      <c r="M13" s="47"/>
      <c r="N13" s="48"/>
      <c r="O13" s="49" t="str">
        <f t="shared" ref="O13:S13" si="30">SUBTOTAL(9,O10:O12)</f>
        <v>#REF!</v>
      </c>
      <c r="P13" s="47" t="str">
        <f t="shared" si="30"/>
        <v>#REF!</v>
      </c>
      <c r="Q13" s="47" t="str">
        <f t="shared" si="30"/>
        <v>#REF!</v>
      </c>
      <c r="R13" s="50" t="str">
        <f t="shared" si="30"/>
        <v>#REF!</v>
      </c>
      <c r="S13" s="47" t="str">
        <f t="shared" si="30"/>
        <v>#REF!</v>
      </c>
      <c r="T13" s="48"/>
      <c r="U13" s="48"/>
      <c r="V13" s="48"/>
      <c r="W13" s="48"/>
      <c r="X13" s="48"/>
      <c r="Y13" s="48"/>
      <c r="Z13" s="48"/>
    </row>
    <row r="14" ht="13.5" customHeight="1" outlineLevel="2">
      <c r="A14" s="46" t="s">
        <v>33</v>
      </c>
      <c r="B14" s="18" t="s">
        <v>18</v>
      </c>
      <c r="C14" s="18" t="s">
        <v>19</v>
      </c>
      <c r="D14" s="20">
        <v>217425.88</v>
      </c>
      <c r="E14" s="20">
        <v>267180.18</v>
      </c>
      <c r="F14" s="47">
        <f>+D14/D16</f>
        <v>0.7118028665</v>
      </c>
      <c r="G14" s="47" t="str">
        <f t="shared" ref="G14:G15" si="31">VLOOKUP(A14,'[1]Hoja1'!$B$1:$F$126,3,0)</f>
        <v>#REF!</v>
      </c>
      <c r="H14" s="47" t="str">
        <f t="shared" ref="H14:H15" si="32">VLOOKUP(A14,'[1]Hoja1'!$B$1:$F$126,2,0)</f>
        <v>#REF!</v>
      </c>
      <c r="I14" s="47" t="str">
        <f t="shared" ref="I14:I15" si="33">+G14/11</f>
        <v>#REF!</v>
      </c>
      <c r="J14" s="47" t="str">
        <f t="shared" ref="J14:J15" si="34">+F14*I14</f>
        <v>#REF!</v>
      </c>
      <c r="K14" s="47">
        <v>0.0</v>
      </c>
      <c r="L14" s="47" t="str">
        <f t="shared" ref="L14:L15" si="35">VLOOKUP(A14,'[1]Hoja1'!$B$1:$F$126,5,0)</f>
        <v>#REF!</v>
      </c>
      <c r="M14" s="47" t="str">
        <f t="shared" ref="M14:M15" si="36">VLOOKUP(A14,'[1]Hoja1'!$B$1:$F$126,4,0)</f>
        <v>#REF!</v>
      </c>
      <c r="N14" s="48"/>
      <c r="O14" s="49" t="str">
        <f>+D14-J14</f>
        <v>#REF!</v>
      </c>
      <c r="P14" s="47" t="str">
        <f t="shared" ref="P14:P15" si="37">+ROUND(O14,0)</f>
        <v>#REF!</v>
      </c>
      <c r="Q14" s="47" t="str">
        <f t="shared" ref="Q14:Q15" si="38">+K14+P14</f>
        <v>#REF!</v>
      </c>
      <c r="R14" s="50" t="str">
        <f t="shared" ref="R14:R15" si="39">+IF(D14-K14-P14&gt;1,D14-K14-P14,0)</f>
        <v>#REF!</v>
      </c>
      <c r="S14" s="47" t="str">
        <f t="shared" ref="S14:S15" si="40">+P14</f>
        <v>#REF!</v>
      </c>
      <c r="T14" s="48"/>
      <c r="U14" s="48"/>
      <c r="V14" s="48"/>
      <c r="W14" s="48"/>
      <c r="X14" s="48"/>
      <c r="Y14" s="48"/>
      <c r="Z14" s="48"/>
    </row>
    <row r="15" ht="13.5" customHeight="1" outlineLevel="2">
      <c r="A15" s="46" t="s">
        <v>33</v>
      </c>
      <c r="B15" s="18" t="s">
        <v>22</v>
      </c>
      <c r="C15" s="18" t="s">
        <v>23</v>
      </c>
      <c r="D15" s="20">
        <v>88032.12</v>
      </c>
      <c r="E15" s="20">
        <v>108176.82</v>
      </c>
      <c r="F15" s="47">
        <f>+D15/D16</f>
        <v>0.2881971335</v>
      </c>
      <c r="G15" s="47" t="str">
        <f t="shared" si="31"/>
        <v>#REF!</v>
      </c>
      <c r="H15" s="47" t="str">
        <f t="shared" si="32"/>
        <v>#REF!</v>
      </c>
      <c r="I15" s="47" t="str">
        <f t="shared" si="33"/>
        <v>#REF!</v>
      </c>
      <c r="J15" s="47" t="str">
        <f t="shared" si="34"/>
        <v>#REF!</v>
      </c>
      <c r="K15" s="47">
        <v>0.0</v>
      </c>
      <c r="L15" s="47" t="str">
        <f t="shared" si="35"/>
        <v>#REF!</v>
      </c>
      <c r="M15" s="47" t="str">
        <f t="shared" si="36"/>
        <v>#REF!</v>
      </c>
      <c r="N15" s="48"/>
      <c r="O15" s="49">
        <v>0.0</v>
      </c>
      <c r="P15" s="47">
        <f t="shared" si="37"/>
        <v>0</v>
      </c>
      <c r="Q15" s="47">
        <f t="shared" si="38"/>
        <v>0</v>
      </c>
      <c r="R15" s="50">
        <f t="shared" si="39"/>
        <v>88032.12</v>
      </c>
      <c r="S15" s="47">
        <f t="shared" si="40"/>
        <v>0</v>
      </c>
      <c r="T15" s="48"/>
      <c r="U15" s="48"/>
      <c r="V15" s="48"/>
      <c r="W15" s="48"/>
      <c r="X15" s="48"/>
      <c r="Y15" s="48"/>
      <c r="Z15" s="48"/>
    </row>
    <row r="16" ht="13.5" customHeight="1" outlineLevel="1">
      <c r="A16" s="51" t="s">
        <v>318</v>
      </c>
      <c r="B16" s="18"/>
      <c r="C16" s="18"/>
      <c r="D16" s="20">
        <f t="shared" ref="D16:F16" si="41">SUBTOTAL(9,D14:D15)</f>
        <v>305458</v>
      </c>
      <c r="E16" s="20">
        <f t="shared" si="41"/>
        <v>375357</v>
      </c>
      <c r="F16" s="48">
        <f t="shared" si="41"/>
        <v>1</v>
      </c>
      <c r="G16" s="47"/>
      <c r="H16" s="47"/>
      <c r="I16" s="47"/>
      <c r="J16" s="47" t="str">
        <f t="shared" ref="J16:K16" si="42">SUBTOTAL(9,J14:J15)</f>
        <v>#REF!</v>
      </c>
      <c r="K16" s="47">
        <f t="shared" si="42"/>
        <v>0</v>
      </c>
      <c r="L16" s="47"/>
      <c r="M16" s="47"/>
      <c r="N16" s="48"/>
      <c r="O16" s="49" t="str">
        <f t="shared" ref="O16:S16" si="43">SUBTOTAL(9,O14:O15)</f>
        <v>#REF!</v>
      </c>
      <c r="P16" s="47" t="str">
        <f t="shared" si="43"/>
        <v>#REF!</v>
      </c>
      <c r="Q16" s="47" t="str">
        <f t="shared" si="43"/>
        <v>#REF!</v>
      </c>
      <c r="R16" s="50" t="str">
        <f t="shared" si="43"/>
        <v>#REF!</v>
      </c>
      <c r="S16" s="47" t="str">
        <f t="shared" si="43"/>
        <v>#REF!</v>
      </c>
      <c r="T16" s="48"/>
      <c r="U16" s="48"/>
      <c r="V16" s="48"/>
      <c r="W16" s="48"/>
      <c r="X16" s="48"/>
      <c r="Y16" s="48"/>
      <c r="Z16" s="48"/>
    </row>
    <row r="17" ht="13.5" customHeight="1" outlineLevel="2">
      <c r="A17" s="46" t="s">
        <v>36</v>
      </c>
      <c r="B17" s="18" t="s">
        <v>18</v>
      </c>
      <c r="C17" s="18" t="s">
        <v>19</v>
      </c>
      <c r="D17" s="20">
        <v>1749189.35</v>
      </c>
      <c r="E17" s="20">
        <v>3853867.68</v>
      </c>
      <c r="F17" s="47">
        <f>+D17/D19</f>
        <v>0.9991371166</v>
      </c>
      <c r="G17" s="47" t="str">
        <f t="shared" ref="G17:G18" si="44">VLOOKUP(A17,'[1]Hoja1'!$B$1:$F$126,3,0)</f>
        <v>#REF!</v>
      </c>
      <c r="H17" s="47" t="str">
        <f t="shared" ref="H17:H18" si="45">VLOOKUP(A17,'[1]Hoja1'!$B$1:$F$126,2,0)</f>
        <v>#REF!</v>
      </c>
      <c r="I17" s="47" t="str">
        <f t="shared" ref="I17:I18" si="46">+G17/11</f>
        <v>#REF!</v>
      </c>
      <c r="J17" s="47" t="str">
        <f t="shared" ref="J17:J18" si="47">+F17*I17</f>
        <v>#REF!</v>
      </c>
      <c r="K17" s="47">
        <v>0.0</v>
      </c>
      <c r="L17" s="47" t="str">
        <f t="shared" ref="L17:L18" si="48">VLOOKUP(A17,'[1]Hoja1'!$B$1:$F$126,5,0)</f>
        <v>#REF!</v>
      </c>
      <c r="M17" s="47" t="str">
        <f t="shared" ref="M17:M18" si="49">VLOOKUP(A17,'[1]Hoja1'!$B$1:$F$126,4,0)</f>
        <v>#REF!</v>
      </c>
      <c r="N17" s="48"/>
      <c r="O17" s="49" t="str">
        <f>+D17-J17</f>
        <v>#REF!</v>
      </c>
      <c r="P17" s="47" t="str">
        <f t="shared" ref="P17:P18" si="50">+ROUND(O17,0)</f>
        <v>#REF!</v>
      </c>
      <c r="Q17" s="47" t="str">
        <f t="shared" ref="Q17:Q18" si="51">+K17+P17</f>
        <v>#REF!</v>
      </c>
      <c r="R17" s="50" t="str">
        <f t="shared" ref="R17:R18" si="52">+IF(D17-K17-P17&gt;1,D17-K17-P17,0)</f>
        <v>#REF!</v>
      </c>
      <c r="S17" s="47" t="str">
        <f t="shared" ref="S17:S18" si="53">+P17</f>
        <v>#REF!</v>
      </c>
      <c r="T17" s="48"/>
      <c r="U17" s="48"/>
      <c r="V17" s="48"/>
      <c r="W17" s="48"/>
      <c r="X17" s="48"/>
      <c r="Y17" s="48"/>
      <c r="Z17" s="48"/>
    </row>
    <row r="18" ht="13.5" customHeight="1" outlineLevel="2">
      <c r="A18" s="46" t="s">
        <v>36</v>
      </c>
      <c r="B18" s="18" t="s">
        <v>22</v>
      </c>
      <c r="C18" s="18" t="s">
        <v>23</v>
      </c>
      <c r="D18" s="20">
        <v>1510.65</v>
      </c>
      <c r="E18" s="20">
        <v>3328.32</v>
      </c>
      <c r="F18" s="47">
        <f>+D18/D19</f>
        <v>0.0008628834181</v>
      </c>
      <c r="G18" s="47" t="str">
        <f t="shared" si="44"/>
        <v>#REF!</v>
      </c>
      <c r="H18" s="47" t="str">
        <f t="shared" si="45"/>
        <v>#REF!</v>
      </c>
      <c r="I18" s="47" t="str">
        <f t="shared" si="46"/>
        <v>#REF!</v>
      </c>
      <c r="J18" s="47" t="str">
        <f t="shared" si="47"/>
        <v>#REF!</v>
      </c>
      <c r="K18" s="47">
        <v>0.0</v>
      </c>
      <c r="L18" s="47" t="str">
        <f t="shared" si="48"/>
        <v>#REF!</v>
      </c>
      <c r="M18" s="47" t="str">
        <f t="shared" si="49"/>
        <v>#REF!</v>
      </c>
      <c r="N18" s="48"/>
      <c r="O18" s="49">
        <v>0.0</v>
      </c>
      <c r="P18" s="47">
        <f t="shared" si="50"/>
        <v>0</v>
      </c>
      <c r="Q18" s="47">
        <f t="shared" si="51"/>
        <v>0</v>
      </c>
      <c r="R18" s="50">
        <f t="shared" si="52"/>
        <v>1510.65</v>
      </c>
      <c r="S18" s="47">
        <f t="shared" si="53"/>
        <v>0</v>
      </c>
      <c r="T18" s="48"/>
      <c r="U18" s="48"/>
      <c r="V18" s="48"/>
      <c r="W18" s="48"/>
      <c r="X18" s="48"/>
      <c r="Y18" s="48"/>
      <c r="Z18" s="48"/>
    </row>
    <row r="19" ht="13.5" customHeight="1" outlineLevel="1">
      <c r="A19" s="51" t="s">
        <v>319</v>
      </c>
      <c r="B19" s="18"/>
      <c r="C19" s="18"/>
      <c r="D19" s="20">
        <f t="shared" ref="D19:F19" si="54">SUBTOTAL(9,D17:D18)</f>
        <v>1750700</v>
      </c>
      <c r="E19" s="20">
        <f t="shared" si="54"/>
        <v>3857196</v>
      </c>
      <c r="F19" s="48">
        <f t="shared" si="54"/>
        <v>1</v>
      </c>
      <c r="G19" s="47"/>
      <c r="H19" s="47"/>
      <c r="I19" s="47"/>
      <c r="J19" s="47" t="str">
        <f>SUBTOTAL(9,J17:J18)</f>
        <v>#REF!</v>
      </c>
      <c r="K19" s="47">
        <v>0.0</v>
      </c>
      <c r="L19" s="47"/>
      <c r="M19" s="47"/>
      <c r="N19" s="48"/>
      <c r="O19" s="49" t="str">
        <f t="shared" ref="O19:S19" si="55">SUBTOTAL(9,O17:O18)</f>
        <v>#REF!</v>
      </c>
      <c r="P19" s="47" t="str">
        <f t="shared" si="55"/>
        <v>#REF!</v>
      </c>
      <c r="Q19" s="47" t="str">
        <f t="shared" si="55"/>
        <v>#REF!</v>
      </c>
      <c r="R19" s="50" t="str">
        <f t="shared" si="55"/>
        <v>#REF!</v>
      </c>
      <c r="S19" s="47" t="str">
        <f t="shared" si="55"/>
        <v>#REF!</v>
      </c>
      <c r="T19" s="48"/>
      <c r="U19" s="48"/>
      <c r="V19" s="48"/>
      <c r="W19" s="48"/>
      <c r="X19" s="48"/>
      <c r="Y19" s="48"/>
      <c r="Z19" s="48"/>
    </row>
    <row r="20" ht="13.5" customHeight="1" outlineLevel="2">
      <c r="A20" s="46" t="s">
        <v>38</v>
      </c>
      <c r="B20" s="18" t="s">
        <v>18</v>
      </c>
      <c r="C20" s="18" t="s">
        <v>19</v>
      </c>
      <c r="D20" s="20">
        <v>9438291.39</v>
      </c>
      <c r="E20" s="20">
        <v>5067005.53</v>
      </c>
      <c r="F20" s="47">
        <f>+D20/D22</f>
        <v>0.3810957699</v>
      </c>
      <c r="G20" s="47" t="str">
        <f t="shared" ref="G20:G21" si="56">VLOOKUP(A20,'[1]Hoja1'!$B$1:$F$126,3,0)</f>
        <v>#REF!</v>
      </c>
      <c r="H20" s="47" t="str">
        <f t="shared" ref="H20:H21" si="57">VLOOKUP(A20,'[1]Hoja1'!$B$1:$F$126,2,0)</f>
        <v>#REF!</v>
      </c>
      <c r="I20" s="47" t="str">
        <f t="shared" ref="I20:I21" si="58">+G20/11</f>
        <v>#REF!</v>
      </c>
      <c r="J20" s="47" t="str">
        <f t="shared" ref="J20:J21" si="59">+F20*I20</f>
        <v>#REF!</v>
      </c>
      <c r="K20" s="47">
        <v>0.0</v>
      </c>
      <c r="L20" s="47" t="str">
        <f t="shared" ref="L20:L21" si="60">VLOOKUP(A20,'[1]Hoja1'!$B$1:$F$126,5,0)</f>
        <v>#REF!</v>
      </c>
      <c r="M20" s="47" t="str">
        <f t="shared" ref="M20:M21" si="61">VLOOKUP(A20,'[1]Hoja1'!$B$1:$F$126,4,0)</f>
        <v>#REF!</v>
      </c>
      <c r="N20" s="48"/>
      <c r="O20" s="49" t="str">
        <f t="shared" ref="O20:O21" si="62">+D20-J20</f>
        <v>#REF!</v>
      </c>
      <c r="P20" s="47" t="str">
        <f t="shared" ref="P20:P21" si="63">+ROUND(O20,0)</f>
        <v>#REF!</v>
      </c>
      <c r="Q20" s="47" t="str">
        <f t="shared" ref="Q20:Q21" si="64">+K20+P20</f>
        <v>#REF!</v>
      </c>
      <c r="R20" s="50" t="str">
        <f t="shared" ref="R20:R21" si="65">+IF(D20-K20-P20&gt;1,D20-K20-P20,0)</f>
        <v>#REF!</v>
      </c>
      <c r="S20" s="47" t="str">
        <f t="shared" ref="S20:S21" si="66">+P20</f>
        <v>#REF!</v>
      </c>
      <c r="T20" s="48"/>
      <c r="U20" s="48"/>
      <c r="V20" s="48"/>
      <c r="W20" s="48"/>
      <c r="X20" s="48"/>
      <c r="Y20" s="48"/>
      <c r="Z20" s="48"/>
    </row>
    <row r="21" ht="13.5" customHeight="1" outlineLevel="2">
      <c r="A21" s="46" t="s">
        <v>38</v>
      </c>
      <c r="B21" s="18" t="s">
        <v>30</v>
      </c>
      <c r="C21" s="18" t="s">
        <v>31</v>
      </c>
      <c r="D21" s="20">
        <v>1.532790161E7</v>
      </c>
      <c r="E21" s="20">
        <v>8228879.47</v>
      </c>
      <c r="F21" s="47">
        <f>+D21/D22</f>
        <v>0.6189042301</v>
      </c>
      <c r="G21" s="47" t="str">
        <f t="shared" si="56"/>
        <v>#REF!</v>
      </c>
      <c r="H21" s="47" t="str">
        <f t="shared" si="57"/>
        <v>#REF!</v>
      </c>
      <c r="I21" s="47" t="str">
        <f t="shared" si="58"/>
        <v>#REF!</v>
      </c>
      <c r="J21" s="47" t="str">
        <f t="shared" si="59"/>
        <v>#REF!</v>
      </c>
      <c r="K21" s="47">
        <v>0.0</v>
      </c>
      <c r="L21" s="47" t="str">
        <f t="shared" si="60"/>
        <v>#REF!</v>
      </c>
      <c r="M21" s="47" t="str">
        <f t="shared" si="61"/>
        <v>#REF!</v>
      </c>
      <c r="N21" s="48"/>
      <c r="O21" s="49" t="str">
        <f t="shared" si="62"/>
        <v>#REF!</v>
      </c>
      <c r="P21" s="47" t="str">
        <f t="shared" si="63"/>
        <v>#REF!</v>
      </c>
      <c r="Q21" s="47" t="str">
        <f t="shared" si="64"/>
        <v>#REF!</v>
      </c>
      <c r="R21" s="50" t="str">
        <f t="shared" si="65"/>
        <v>#REF!</v>
      </c>
      <c r="S21" s="47" t="str">
        <f t="shared" si="66"/>
        <v>#REF!</v>
      </c>
      <c r="T21" s="48"/>
      <c r="U21" s="48"/>
      <c r="V21" s="48"/>
      <c r="W21" s="48"/>
      <c r="X21" s="48"/>
      <c r="Y21" s="48"/>
      <c r="Z21" s="48"/>
    </row>
    <row r="22" ht="13.5" customHeight="1" outlineLevel="1">
      <c r="A22" s="51" t="s">
        <v>320</v>
      </c>
      <c r="B22" s="18"/>
      <c r="C22" s="18"/>
      <c r="D22" s="20">
        <f t="shared" ref="D22:F22" si="67">SUBTOTAL(9,D20:D21)</f>
        <v>24766193</v>
      </c>
      <c r="E22" s="20">
        <f t="shared" si="67"/>
        <v>13295885</v>
      </c>
      <c r="F22" s="48">
        <f t="shared" si="67"/>
        <v>1</v>
      </c>
      <c r="G22" s="47"/>
      <c r="H22" s="47"/>
      <c r="I22" s="47"/>
      <c r="J22" s="47" t="str">
        <f t="shared" ref="J22:K22" si="68">SUBTOTAL(9,J20:J21)</f>
        <v>#REF!</v>
      </c>
      <c r="K22" s="47">
        <f t="shared" si="68"/>
        <v>0</v>
      </c>
      <c r="L22" s="47"/>
      <c r="M22" s="47"/>
      <c r="N22" s="48"/>
      <c r="O22" s="49" t="str">
        <f t="shared" ref="O22:S22" si="69">SUBTOTAL(9,O20:O21)</f>
        <v>#REF!</v>
      </c>
      <c r="P22" s="47" t="str">
        <f t="shared" si="69"/>
        <v>#REF!</v>
      </c>
      <c r="Q22" s="47" t="str">
        <f t="shared" si="69"/>
        <v>#REF!</v>
      </c>
      <c r="R22" s="50" t="str">
        <f t="shared" si="69"/>
        <v>#REF!</v>
      </c>
      <c r="S22" s="47" t="str">
        <f t="shared" si="69"/>
        <v>#REF!</v>
      </c>
      <c r="T22" s="48"/>
      <c r="U22" s="48"/>
      <c r="V22" s="48"/>
      <c r="W22" s="48"/>
      <c r="X22" s="48"/>
      <c r="Y22" s="48"/>
      <c r="Z22" s="48"/>
    </row>
    <row r="23" ht="13.5" customHeight="1" outlineLevel="2">
      <c r="A23" s="46" t="s">
        <v>40</v>
      </c>
      <c r="B23" s="18" t="s">
        <v>18</v>
      </c>
      <c r="C23" s="18" t="s">
        <v>19</v>
      </c>
      <c r="D23" s="20">
        <v>2.561486228E7</v>
      </c>
      <c r="E23" s="20">
        <v>1059253.17</v>
      </c>
      <c r="F23" s="47">
        <f>+D23/D26</f>
        <v>0.1829923703</v>
      </c>
      <c r="G23" s="47" t="str">
        <f t="shared" ref="G23:G25" si="70">VLOOKUP(A23,'[1]Hoja1'!$B$1:$F$126,3,0)</f>
        <v>#REF!</v>
      </c>
      <c r="H23" s="47" t="str">
        <f t="shared" ref="H23:H25" si="71">VLOOKUP(A23,'[1]Hoja1'!$B$1:$F$126,2,0)</f>
        <v>#REF!</v>
      </c>
      <c r="I23" s="47" t="str">
        <f t="shared" ref="I23:I25" si="72">+G23/11</f>
        <v>#REF!</v>
      </c>
      <c r="J23" s="47" t="str">
        <f t="shared" ref="J23:J25" si="73">+F23*I23</f>
        <v>#REF!</v>
      </c>
      <c r="K23" s="47" t="str">
        <f t="shared" ref="K23:K25" si="74">+D23-P23</f>
        <v>#REF!</v>
      </c>
      <c r="L23" s="47" t="str">
        <f t="shared" ref="L23:L25" si="75">VLOOKUP(A23,'[1]Hoja1'!$B$1:$F$126,5,0)</f>
        <v>#REF!</v>
      </c>
      <c r="M23" s="47" t="str">
        <f t="shared" ref="M23:M25" si="76">VLOOKUP(A23,'[1]Hoja1'!$B$1:$F$126,4,0)</f>
        <v>#REF!</v>
      </c>
      <c r="N23" s="48"/>
      <c r="O23" s="49" t="str">
        <f t="shared" ref="O23:O25" si="77">+D23-J23</f>
        <v>#REF!</v>
      </c>
      <c r="P23" s="47" t="str">
        <f t="shared" ref="P23:P25" si="78">+ROUND(O23,0)</f>
        <v>#REF!</v>
      </c>
      <c r="Q23" s="47" t="str">
        <f t="shared" ref="Q23:Q25" si="79">+K23+P23</f>
        <v>#REF!</v>
      </c>
      <c r="R23" s="50" t="str">
        <f t="shared" ref="R23:R25" si="80">+IF(D23-K23-P23&gt;1,D23-K23-P23,0)</f>
        <v>#REF!</v>
      </c>
      <c r="S23" s="47" t="str">
        <f t="shared" ref="S23:S25" si="81">+P23</f>
        <v>#REF!</v>
      </c>
      <c r="T23" s="48"/>
      <c r="U23" s="48"/>
      <c r="V23" s="48"/>
      <c r="W23" s="48"/>
      <c r="X23" s="48"/>
      <c r="Y23" s="48"/>
      <c r="Z23" s="48"/>
    </row>
    <row r="24" ht="13.5" customHeight="1" outlineLevel="2">
      <c r="A24" s="46" t="s">
        <v>40</v>
      </c>
      <c r="B24" s="18" t="s">
        <v>22</v>
      </c>
      <c r="C24" s="18" t="s">
        <v>23</v>
      </c>
      <c r="D24" s="20">
        <v>4.270145205E7</v>
      </c>
      <c r="E24" s="20">
        <v>1765836.09</v>
      </c>
      <c r="F24" s="47">
        <f>+D24/D26</f>
        <v>0.3050588304</v>
      </c>
      <c r="G24" s="47" t="str">
        <f t="shared" si="70"/>
        <v>#REF!</v>
      </c>
      <c r="H24" s="47" t="str">
        <f t="shared" si="71"/>
        <v>#REF!</v>
      </c>
      <c r="I24" s="47" t="str">
        <f t="shared" si="72"/>
        <v>#REF!</v>
      </c>
      <c r="J24" s="47" t="str">
        <f t="shared" si="73"/>
        <v>#REF!</v>
      </c>
      <c r="K24" s="47" t="str">
        <f t="shared" si="74"/>
        <v>#REF!</v>
      </c>
      <c r="L24" s="47" t="str">
        <f t="shared" si="75"/>
        <v>#REF!</v>
      </c>
      <c r="M24" s="47" t="str">
        <f t="shared" si="76"/>
        <v>#REF!</v>
      </c>
      <c r="N24" s="48"/>
      <c r="O24" s="49" t="str">
        <f t="shared" si="77"/>
        <v>#REF!</v>
      </c>
      <c r="P24" s="47" t="str">
        <f t="shared" si="78"/>
        <v>#REF!</v>
      </c>
      <c r="Q24" s="47" t="str">
        <f t="shared" si="79"/>
        <v>#REF!</v>
      </c>
      <c r="R24" s="50" t="str">
        <f t="shared" si="80"/>
        <v>#REF!</v>
      </c>
      <c r="S24" s="47" t="str">
        <f t="shared" si="81"/>
        <v>#REF!</v>
      </c>
      <c r="T24" s="48"/>
      <c r="U24" s="48"/>
      <c r="V24" s="48"/>
      <c r="W24" s="48"/>
      <c r="X24" s="48"/>
      <c r="Y24" s="48"/>
      <c r="Z24" s="48"/>
    </row>
    <row r="25" ht="13.5" customHeight="1" outlineLevel="2">
      <c r="A25" s="46" t="s">
        <v>40</v>
      </c>
      <c r="B25" s="18" t="s">
        <v>30</v>
      </c>
      <c r="C25" s="18" t="s">
        <v>31</v>
      </c>
      <c r="D25" s="20">
        <v>7.166144667E7</v>
      </c>
      <c r="E25" s="20">
        <v>2963420.74</v>
      </c>
      <c r="F25" s="47">
        <f>+D25/D26</f>
        <v>0.5119487993</v>
      </c>
      <c r="G25" s="47" t="str">
        <f t="shared" si="70"/>
        <v>#REF!</v>
      </c>
      <c r="H25" s="47" t="str">
        <f t="shared" si="71"/>
        <v>#REF!</v>
      </c>
      <c r="I25" s="47" t="str">
        <f t="shared" si="72"/>
        <v>#REF!</v>
      </c>
      <c r="J25" s="47" t="str">
        <f t="shared" si="73"/>
        <v>#REF!</v>
      </c>
      <c r="K25" s="47" t="str">
        <f t="shared" si="74"/>
        <v>#REF!</v>
      </c>
      <c r="L25" s="47" t="str">
        <f t="shared" si="75"/>
        <v>#REF!</v>
      </c>
      <c r="M25" s="47" t="str">
        <f t="shared" si="76"/>
        <v>#REF!</v>
      </c>
      <c r="N25" s="48"/>
      <c r="O25" s="49" t="str">
        <f t="shared" si="77"/>
        <v>#REF!</v>
      </c>
      <c r="P25" s="47" t="str">
        <f t="shared" si="78"/>
        <v>#REF!</v>
      </c>
      <c r="Q25" s="47" t="str">
        <f t="shared" si="79"/>
        <v>#REF!</v>
      </c>
      <c r="R25" s="50" t="str">
        <f t="shared" si="80"/>
        <v>#REF!</v>
      </c>
      <c r="S25" s="47" t="str">
        <f t="shared" si="81"/>
        <v>#REF!</v>
      </c>
      <c r="T25" s="48"/>
      <c r="U25" s="48"/>
      <c r="V25" s="48"/>
      <c r="W25" s="48"/>
      <c r="X25" s="48"/>
      <c r="Y25" s="48"/>
      <c r="Z25" s="48"/>
    </row>
    <row r="26" ht="13.5" customHeight="1" outlineLevel="1">
      <c r="A26" s="51" t="s">
        <v>321</v>
      </c>
      <c r="B26" s="18"/>
      <c r="C26" s="18"/>
      <c r="D26" s="20">
        <f t="shared" ref="D26:F26" si="82">SUBTOTAL(9,D23:D25)</f>
        <v>139977761</v>
      </c>
      <c r="E26" s="20">
        <f t="shared" si="82"/>
        <v>5788510</v>
      </c>
      <c r="F26" s="48">
        <f t="shared" si="82"/>
        <v>1</v>
      </c>
      <c r="G26" s="47"/>
      <c r="H26" s="47"/>
      <c r="I26" s="47"/>
      <c r="J26" s="47" t="str">
        <f t="shared" ref="J26:K26" si="83">SUBTOTAL(9,J23:J25)</f>
        <v>#REF!</v>
      </c>
      <c r="K26" s="47" t="str">
        <f t="shared" si="83"/>
        <v>#REF!</v>
      </c>
      <c r="L26" s="47"/>
      <c r="M26" s="47"/>
      <c r="N26" s="48"/>
      <c r="O26" s="49" t="str">
        <f t="shared" ref="O26:S26" si="84">SUBTOTAL(9,O23:O25)</f>
        <v>#REF!</v>
      </c>
      <c r="P26" s="47" t="str">
        <f t="shared" si="84"/>
        <v>#REF!</v>
      </c>
      <c r="Q26" s="47" t="str">
        <f t="shared" si="84"/>
        <v>#REF!</v>
      </c>
      <c r="R26" s="50" t="str">
        <f t="shared" si="84"/>
        <v>#REF!</v>
      </c>
      <c r="S26" s="47" t="str">
        <f t="shared" si="84"/>
        <v>#REF!</v>
      </c>
      <c r="T26" s="48"/>
      <c r="U26" s="48"/>
      <c r="V26" s="48"/>
      <c r="W26" s="48"/>
      <c r="X26" s="48"/>
      <c r="Y26" s="48"/>
      <c r="Z26" s="48"/>
    </row>
    <row r="27" ht="13.5" customHeight="1" outlineLevel="2">
      <c r="A27" s="46" t="s">
        <v>42</v>
      </c>
      <c r="B27" s="18" t="s">
        <v>18</v>
      </c>
      <c r="C27" s="18" t="s">
        <v>19</v>
      </c>
      <c r="D27" s="20">
        <v>9.286941648E7</v>
      </c>
      <c r="E27" s="20">
        <v>9531447.74</v>
      </c>
      <c r="F27" s="47">
        <f>+D27/D31</f>
        <v>0.7177378757</v>
      </c>
      <c r="G27" s="47" t="str">
        <f t="shared" ref="G27:G30" si="85">VLOOKUP(A27,'[1]Hoja1'!$B$1:$F$126,3,0)</f>
        <v>#REF!</v>
      </c>
      <c r="H27" s="47" t="str">
        <f t="shared" ref="H27:H30" si="86">VLOOKUP(A27,'[1]Hoja1'!$B$1:$F$126,2,0)</f>
        <v>#REF!</v>
      </c>
      <c r="I27" s="47" t="str">
        <f t="shared" ref="I27:I30" si="87">+G27/11</f>
        <v>#REF!</v>
      </c>
      <c r="J27" s="47" t="str">
        <f t="shared" ref="J27:J30" si="88">+F27*I27</f>
        <v>#REF!</v>
      </c>
      <c r="K27" s="47">
        <v>0.0</v>
      </c>
      <c r="L27" s="47" t="str">
        <f t="shared" ref="L27:L30" si="89">VLOOKUP(A27,'[1]Hoja1'!$B$1:$F$126,5,0)</f>
        <v>#REF!</v>
      </c>
      <c r="M27" s="47" t="str">
        <f t="shared" ref="M27:M30" si="90">VLOOKUP(A27,'[1]Hoja1'!$B$1:$F$126,4,0)</f>
        <v>#REF!</v>
      </c>
      <c r="N27" s="48"/>
      <c r="O27" s="49" t="str">
        <f t="shared" ref="O27:O30" si="91">+D27-J27</f>
        <v>#REF!</v>
      </c>
      <c r="P27" s="47" t="str">
        <f t="shared" ref="P27:P30" si="92">+ROUND(O27,0)</f>
        <v>#REF!</v>
      </c>
      <c r="Q27" s="47" t="str">
        <f t="shared" ref="Q27:Q30" si="93">+K27+P27</f>
        <v>#REF!</v>
      </c>
      <c r="R27" s="50" t="str">
        <f t="shared" ref="R27:R30" si="94">+IF(D27-K27-P27&gt;1,D27-K27-P27,0)</f>
        <v>#REF!</v>
      </c>
      <c r="S27" s="47" t="str">
        <f t="shared" ref="S27:S30" si="95">+P27</f>
        <v>#REF!</v>
      </c>
      <c r="T27" s="48"/>
      <c r="U27" s="48"/>
      <c r="V27" s="48"/>
      <c r="W27" s="48"/>
      <c r="X27" s="48"/>
      <c r="Y27" s="48"/>
      <c r="Z27" s="48"/>
    </row>
    <row r="28" ht="13.5" customHeight="1" outlineLevel="2">
      <c r="A28" s="46" t="s">
        <v>42</v>
      </c>
      <c r="B28" s="18" t="s">
        <v>22</v>
      </c>
      <c r="C28" s="18" t="s">
        <v>23</v>
      </c>
      <c r="D28" s="20">
        <v>2.482299202E7</v>
      </c>
      <c r="E28" s="20">
        <v>2547653.04</v>
      </c>
      <c r="F28" s="47">
        <f>+D28/D31</f>
        <v>0.1918435825</v>
      </c>
      <c r="G28" s="47" t="str">
        <f t="shared" si="85"/>
        <v>#REF!</v>
      </c>
      <c r="H28" s="47" t="str">
        <f t="shared" si="86"/>
        <v>#REF!</v>
      </c>
      <c r="I28" s="47" t="str">
        <f t="shared" si="87"/>
        <v>#REF!</v>
      </c>
      <c r="J28" s="47" t="str">
        <f t="shared" si="88"/>
        <v>#REF!</v>
      </c>
      <c r="K28" s="47">
        <v>0.0</v>
      </c>
      <c r="L28" s="47" t="str">
        <f t="shared" si="89"/>
        <v>#REF!</v>
      </c>
      <c r="M28" s="47" t="str">
        <f t="shared" si="90"/>
        <v>#REF!</v>
      </c>
      <c r="N28" s="48"/>
      <c r="O28" s="49" t="str">
        <f t="shared" si="91"/>
        <v>#REF!</v>
      </c>
      <c r="P28" s="47" t="str">
        <f t="shared" si="92"/>
        <v>#REF!</v>
      </c>
      <c r="Q28" s="47" t="str">
        <f t="shared" si="93"/>
        <v>#REF!</v>
      </c>
      <c r="R28" s="50" t="str">
        <f t="shared" si="94"/>
        <v>#REF!</v>
      </c>
      <c r="S28" s="47" t="str">
        <f t="shared" si="95"/>
        <v>#REF!</v>
      </c>
      <c r="T28" s="48"/>
      <c r="U28" s="48"/>
      <c r="V28" s="48"/>
      <c r="W28" s="48"/>
      <c r="X28" s="48"/>
      <c r="Y28" s="48"/>
      <c r="Z28" s="48"/>
    </row>
    <row r="29" ht="13.5" customHeight="1" outlineLevel="2">
      <c r="A29" s="46" t="s">
        <v>42</v>
      </c>
      <c r="B29" s="18" t="s">
        <v>43</v>
      </c>
      <c r="C29" s="18" t="s">
        <v>44</v>
      </c>
      <c r="D29" s="20">
        <v>0.0</v>
      </c>
      <c r="E29" s="20">
        <v>0.0</v>
      </c>
      <c r="F29" s="47">
        <f>+D29/D31</f>
        <v>0</v>
      </c>
      <c r="G29" s="47" t="str">
        <f t="shared" si="85"/>
        <v>#REF!</v>
      </c>
      <c r="H29" s="47" t="str">
        <f t="shared" si="86"/>
        <v>#REF!</v>
      </c>
      <c r="I29" s="47" t="str">
        <f t="shared" si="87"/>
        <v>#REF!</v>
      </c>
      <c r="J29" s="47" t="str">
        <f t="shared" si="88"/>
        <v>#REF!</v>
      </c>
      <c r="K29" s="47">
        <v>0.0</v>
      </c>
      <c r="L29" s="47" t="str">
        <f t="shared" si="89"/>
        <v>#REF!</v>
      </c>
      <c r="M29" s="47" t="str">
        <f t="shared" si="90"/>
        <v>#REF!</v>
      </c>
      <c r="N29" s="48"/>
      <c r="O29" s="49" t="str">
        <f t="shared" si="91"/>
        <v>#REF!</v>
      </c>
      <c r="P29" s="47" t="str">
        <f t="shared" si="92"/>
        <v>#REF!</v>
      </c>
      <c r="Q29" s="47" t="str">
        <f t="shared" si="93"/>
        <v>#REF!</v>
      </c>
      <c r="R29" s="50" t="str">
        <f t="shared" si="94"/>
        <v>#REF!</v>
      </c>
      <c r="S29" s="47" t="str">
        <f t="shared" si="95"/>
        <v>#REF!</v>
      </c>
      <c r="T29" s="48"/>
      <c r="U29" s="48"/>
      <c r="V29" s="48"/>
      <c r="W29" s="48"/>
      <c r="X29" s="48"/>
      <c r="Y29" s="48"/>
      <c r="Z29" s="48"/>
    </row>
    <row r="30" ht="13.5" customHeight="1" outlineLevel="2">
      <c r="A30" s="46" t="s">
        <v>42</v>
      </c>
      <c r="B30" s="18" t="s">
        <v>45</v>
      </c>
      <c r="C30" s="18" t="s">
        <v>46</v>
      </c>
      <c r="D30" s="20">
        <v>1.16994205E7</v>
      </c>
      <c r="E30" s="20">
        <v>1200744.22</v>
      </c>
      <c r="F30" s="47">
        <f>+D30/D31</f>
        <v>0.09041854181</v>
      </c>
      <c r="G30" s="47" t="str">
        <f t="shared" si="85"/>
        <v>#REF!</v>
      </c>
      <c r="H30" s="47" t="str">
        <f t="shared" si="86"/>
        <v>#REF!</v>
      </c>
      <c r="I30" s="47" t="str">
        <f t="shared" si="87"/>
        <v>#REF!</v>
      </c>
      <c r="J30" s="47" t="str">
        <f t="shared" si="88"/>
        <v>#REF!</v>
      </c>
      <c r="K30" s="47">
        <v>0.0</v>
      </c>
      <c r="L30" s="47" t="str">
        <f t="shared" si="89"/>
        <v>#REF!</v>
      </c>
      <c r="M30" s="47" t="str">
        <f t="shared" si="90"/>
        <v>#REF!</v>
      </c>
      <c r="N30" s="48"/>
      <c r="O30" s="49" t="str">
        <f t="shared" si="91"/>
        <v>#REF!</v>
      </c>
      <c r="P30" s="47" t="str">
        <f t="shared" si="92"/>
        <v>#REF!</v>
      </c>
      <c r="Q30" s="47" t="str">
        <f t="shared" si="93"/>
        <v>#REF!</v>
      </c>
      <c r="R30" s="50" t="str">
        <f t="shared" si="94"/>
        <v>#REF!</v>
      </c>
      <c r="S30" s="47" t="str">
        <f t="shared" si="95"/>
        <v>#REF!</v>
      </c>
      <c r="T30" s="48"/>
      <c r="U30" s="48"/>
      <c r="V30" s="48"/>
      <c r="W30" s="48"/>
      <c r="X30" s="48"/>
      <c r="Y30" s="48"/>
      <c r="Z30" s="48"/>
    </row>
    <row r="31" ht="13.5" customHeight="1" outlineLevel="1">
      <c r="A31" s="51" t="s">
        <v>322</v>
      </c>
      <c r="B31" s="18"/>
      <c r="C31" s="18"/>
      <c r="D31" s="20">
        <f t="shared" ref="D31:F31" si="96">SUBTOTAL(9,D27:D30)</f>
        <v>129391829</v>
      </c>
      <c r="E31" s="20">
        <f t="shared" si="96"/>
        <v>13279845</v>
      </c>
      <c r="F31" s="48">
        <f t="shared" si="96"/>
        <v>1</v>
      </c>
      <c r="G31" s="47"/>
      <c r="H31" s="47"/>
      <c r="I31" s="47"/>
      <c r="J31" s="47" t="str">
        <f t="shared" ref="J31:K31" si="97">SUBTOTAL(9,J27:J30)</f>
        <v>#REF!</v>
      </c>
      <c r="K31" s="47">
        <f t="shared" si="97"/>
        <v>0</v>
      </c>
      <c r="L31" s="47"/>
      <c r="M31" s="47"/>
      <c r="N31" s="48"/>
      <c r="O31" s="49" t="str">
        <f t="shared" ref="O31:S31" si="98">SUBTOTAL(9,O27:O30)</f>
        <v>#REF!</v>
      </c>
      <c r="P31" s="47" t="str">
        <f t="shared" si="98"/>
        <v>#REF!</v>
      </c>
      <c r="Q31" s="47" t="str">
        <f t="shared" si="98"/>
        <v>#REF!</v>
      </c>
      <c r="R31" s="50" t="str">
        <f t="shared" si="98"/>
        <v>#REF!</v>
      </c>
      <c r="S31" s="47" t="str">
        <f t="shared" si="98"/>
        <v>#REF!</v>
      </c>
      <c r="T31" s="48"/>
      <c r="U31" s="48"/>
      <c r="V31" s="48"/>
      <c r="W31" s="48"/>
      <c r="X31" s="48"/>
      <c r="Y31" s="48"/>
      <c r="Z31" s="48"/>
    </row>
    <row r="32" ht="13.5" customHeight="1" outlineLevel="2">
      <c r="A32" s="46" t="s">
        <v>48</v>
      </c>
      <c r="B32" s="18" t="s">
        <v>22</v>
      </c>
      <c r="C32" s="18" t="s">
        <v>23</v>
      </c>
      <c r="D32" s="20">
        <v>0.0</v>
      </c>
      <c r="E32" s="20">
        <v>0.0</v>
      </c>
      <c r="F32" s="47">
        <f>+D32/D34</f>
        <v>0</v>
      </c>
      <c r="G32" s="47" t="str">
        <f t="shared" ref="G32:G33" si="99">VLOOKUP(A32,'[1]Hoja1'!$B$1:$F$126,3,0)</f>
        <v>#REF!</v>
      </c>
      <c r="H32" s="47" t="str">
        <f t="shared" ref="H32:H33" si="100">VLOOKUP(A32,'[1]Hoja1'!$B$1:$F$126,2,0)</f>
        <v>#REF!</v>
      </c>
      <c r="I32" s="47" t="str">
        <f t="shared" ref="I32:I33" si="101">+G32/11</f>
        <v>#REF!</v>
      </c>
      <c r="J32" s="47" t="str">
        <f t="shared" ref="J32:J33" si="102">+F32*I32</f>
        <v>#REF!</v>
      </c>
      <c r="K32" s="47" t="str">
        <f t="shared" ref="K32:K33" si="103">+D32-P32</f>
        <v>#REF!</v>
      </c>
      <c r="L32" s="47" t="str">
        <f t="shared" ref="L32:L33" si="104">VLOOKUP(A32,'[1]Hoja1'!$B$1:$F$126,5,0)</f>
        <v>#REF!</v>
      </c>
      <c r="M32" s="47" t="str">
        <f t="shared" ref="M32:M33" si="105">VLOOKUP(A32,'[1]Hoja1'!$B$1:$F$126,4,0)</f>
        <v>#REF!</v>
      </c>
      <c r="N32" s="48"/>
      <c r="O32" s="49" t="str">
        <f t="shared" ref="O32:O33" si="106">+D32-J32</f>
        <v>#REF!</v>
      </c>
      <c r="P32" s="47" t="str">
        <f t="shared" ref="P32:P33" si="107">+ROUND(O32,0)</f>
        <v>#REF!</v>
      </c>
      <c r="Q32" s="47" t="str">
        <f t="shared" ref="Q32:Q33" si="108">+K32+P32</f>
        <v>#REF!</v>
      </c>
      <c r="R32" s="50" t="str">
        <f t="shared" ref="R32:R33" si="109">+IF(D32-K32-P32&gt;1,D32-K32-P32,0)</f>
        <v>#REF!</v>
      </c>
      <c r="S32" s="47" t="str">
        <f t="shared" ref="S32:S33" si="110">+P32</f>
        <v>#REF!</v>
      </c>
      <c r="T32" s="48"/>
      <c r="U32" s="48"/>
      <c r="V32" s="48"/>
      <c r="W32" s="48"/>
      <c r="X32" s="48"/>
      <c r="Y32" s="48"/>
      <c r="Z32" s="48"/>
    </row>
    <row r="33" ht="13.5" customHeight="1" outlineLevel="2">
      <c r="A33" s="46" t="s">
        <v>48</v>
      </c>
      <c r="B33" s="18" t="s">
        <v>45</v>
      </c>
      <c r="C33" s="18" t="s">
        <v>46</v>
      </c>
      <c r="D33" s="20">
        <v>1.9803536E7</v>
      </c>
      <c r="E33" s="20">
        <v>2096260.0</v>
      </c>
      <c r="F33" s="47">
        <f>+D33/D34</f>
        <v>1</v>
      </c>
      <c r="G33" s="47" t="str">
        <f t="shared" si="99"/>
        <v>#REF!</v>
      </c>
      <c r="H33" s="47" t="str">
        <f t="shared" si="100"/>
        <v>#REF!</v>
      </c>
      <c r="I33" s="47" t="str">
        <f t="shared" si="101"/>
        <v>#REF!</v>
      </c>
      <c r="J33" s="47" t="str">
        <f t="shared" si="102"/>
        <v>#REF!</v>
      </c>
      <c r="K33" s="47" t="str">
        <f t="shared" si="103"/>
        <v>#REF!</v>
      </c>
      <c r="L33" s="47" t="str">
        <f t="shared" si="104"/>
        <v>#REF!</v>
      </c>
      <c r="M33" s="47" t="str">
        <f t="shared" si="105"/>
        <v>#REF!</v>
      </c>
      <c r="N33" s="48"/>
      <c r="O33" s="49" t="str">
        <f t="shared" si="106"/>
        <v>#REF!</v>
      </c>
      <c r="P33" s="47" t="str">
        <f t="shared" si="107"/>
        <v>#REF!</v>
      </c>
      <c r="Q33" s="47" t="str">
        <f t="shared" si="108"/>
        <v>#REF!</v>
      </c>
      <c r="R33" s="50" t="str">
        <f t="shared" si="109"/>
        <v>#REF!</v>
      </c>
      <c r="S33" s="47" t="str">
        <f t="shared" si="110"/>
        <v>#REF!</v>
      </c>
      <c r="T33" s="48"/>
      <c r="U33" s="48"/>
      <c r="V33" s="48"/>
      <c r="W33" s="48"/>
      <c r="X33" s="48"/>
      <c r="Y33" s="48"/>
      <c r="Z33" s="48"/>
    </row>
    <row r="34" ht="13.5" customHeight="1" outlineLevel="1">
      <c r="A34" s="51" t="s">
        <v>323</v>
      </c>
      <c r="B34" s="18"/>
      <c r="C34" s="18"/>
      <c r="D34" s="20">
        <f t="shared" ref="D34:F34" si="111">SUBTOTAL(9,D32:D33)</f>
        <v>19803536</v>
      </c>
      <c r="E34" s="20">
        <f t="shared" si="111"/>
        <v>2096260</v>
      </c>
      <c r="F34" s="48">
        <f t="shared" si="111"/>
        <v>1</v>
      </c>
      <c r="G34" s="47"/>
      <c r="H34" s="47"/>
      <c r="I34" s="47"/>
      <c r="J34" s="47" t="str">
        <f t="shared" ref="J34:K34" si="112">SUBTOTAL(9,J32:J33)</f>
        <v>#REF!</v>
      </c>
      <c r="K34" s="47" t="str">
        <f t="shared" si="112"/>
        <v>#REF!</v>
      </c>
      <c r="L34" s="47"/>
      <c r="M34" s="47"/>
      <c r="N34" s="48"/>
      <c r="O34" s="49" t="str">
        <f t="shared" ref="O34:S34" si="113">SUBTOTAL(9,O32:O33)</f>
        <v>#REF!</v>
      </c>
      <c r="P34" s="47" t="str">
        <f t="shared" si="113"/>
        <v>#REF!</v>
      </c>
      <c r="Q34" s="47" t="str">
        <f t="shared" si="113"/>
        <v>#REF!</v>
      </c>
      <c r="R34" s="50" t="str">
        <f t="shared" si="113"/>
        <v>#REF!</v>
      </c>
      <c r="S34" s="47" t="str">
        <f t="shared" si="113"/>
        <v>#REF!</v>
      </c>
      <c r="T34" s="48"/>
      <c r="U34" s="48"/>
      <c r="V34" s="48"/>
      <c r="W34" s="48"/>
      <c r="X34" s="48"/>
      <c r="Y34" s="48"/>
      <c r="Z34" s="48"/>
    </row>
    <row r="35" ht="13.5" customHeight="1" outlineLevel="2">
      <c r="A35" s="46" t="s">
        <v>50</v>
      </c>
      <c r="B35" s="18" t="s">
        <v>22</v>
      </c>
      <c r="C35" s="18" t="s">
        <v>23</v>
      </c>
      <c r="D35" s="20">
        <v>3554179.37</v>
      </c>
      <c r="E35" s="20">
        <v>247400.11</v>
      </c>
      <c r="F35" s="47">
        <f>+D35/D37</f>
        <v>0.08008546969</v>
      </c>
      <c r="G35" s="47" t="str">
        <f t="shared" ref="G35:G36" si="114">VLOOKUP(A35,'[1]Hoja1'!$B$1:$F$126,3,0)</f>
        <v>#REF!</v>
      </c>
      <c r="H35" s="47" t="str">
        <f t="shared" ref="H35:H36" si="115">VLOOKUP(A35,'[1]Hoja1'!$B$1:$F$126,2,0)</f>
        <v>#REF!</v>
      </c>
      <c r="I35" s="47" t="str">
        <f t="shared" ref="I35:I36" si="116">+G35/11</f>
        <v>#REF!</v>
      </c>
      <c r="J35" s="47" t="str">
        <f t="shared" ref="J35:J36" si="117">+F35*I35</f>
        <v>#REF!</v>
      </c>
      <c r="K35" s="47">
        <v>0.0</v>
      </c>
      <c r="L35" s="47" t="str">
        <f t="shared" ref="L35:L36" si="118">VLOOKUP(A35,'[1]Hoja1'!$B$1:$F$126,5,0)</f>
        <v>#REF!</v>
      </c>
      <c r="M35" s="47" t="str">
        <f t="shared" ref="M35:M36" si="119">VLOOKUP(A35,'[1]Hoja1'!$B$1:$F$126,4,0)</f>
        <v>#REF!</v>
      </c>
      <c r="N35" s="48"/>
      <c r="O35" s="49" t="str">
        <f t="shared" ref="O35:O36" si="120">+D35-J35</f>
        <v>#REF!</v>
      </c>
      <c r="P35" s="47" t="str">
        <f t="shared" ref="P35:P36" si="121">+ROUND(O35,0)</f>
        <v>#REF!</v>
      </c>
      <c r="Q35" s="47" t="str">
        <f t="shared" ref="Q35:Q36" si="122">+K35+P35</f>
        <v>#REF!</v>
      </c>
      <c r="R35" s="50" t="str">
        <f t="shared" ref="R35:R36" si="123">+IF(D35-K35-P35&gt;1,D35-K35-P35,0)</f>
        <v>#REF!</v>
      </c>
      <c r="S35" s="47" t="str">
        <f t="shared" ref="S35:S36" si="124">+P35</f>
        <v>#REF!</v>
      </c>
      <c r="T35" s="48"/>
      <c r="U35" s="48"/>
      <c r="V35" s="48"/>
      <c r="W35" s="48"/>
      <c r="X35" s="48"/>
      <c r="Y35" s="48"/>
      <c r="Z35" s="48"/>
    </row>
    <row r="36" ht="13.5" customHeight="1" outlineLevel="2">
      <c r="A36" s="46" t="s">
        <v>50</v>
      </c>
      <c r="B36" s="18" t="s">
        <v>30</v>
      </c>
      <c r="C36" s="18" t="s">
        <v>31</v>
      </c>
      <c r="D36" s="20">
        <v>4.082564863E7</v>
      </c>
      <c r="E36" s="20">
        <v>2841800.89</v>
      </c>
      <c r="F36" s="47">
        <f>+D36/D37</f>
        <v>0.9199145303</v>
      </c>
      <c r="G36" s="47" t="str">
        <f t="shared" si="114"/>
        <v>#REF!</v>
      </c>
      <c r="H36" s="47" t="str">
        <f t="shared" si="115"/>
        <v>#REF!</v>
      </c>
      <c r="I36" s="47" t="str">
        <f t="shared" si="116"/>
        <v>#REF!</v>
      </c>
      <c r="J36" s="47" t="str">
        <f t="shared" si="117"/>
        <v>#REF!</v>
      </c>
      <c r="K36" s="47">
        <v>0.0</v>
      </c>
      <c r="L36" s="47" t="str">
        <f t="shared" si="118"/>
        <v>#REF!</v>
      </c>
      <c r="M36" s="47" t="str">
        <f t="shared" si="119"/>
        <v>#REF!</v>
      </c>
      <c r="N36" s="48"/>
      <c r="O36" s="49" t="str">
        <f t="shared" si="120"/>
        <v>#REF!</v>
      </c>
      <c r="P36" s="47" t="str">
        <f t="shared" si="121"/>
        <v>#REF!</v>
      </c>
      <c r="Q36" s="47" t="str">
        <f t="shared" si="122"/>
        <v>#REF!</v>
      </c>
      <c r="R36" s="50" t="str">
        <f t="shared" si="123"/>
        <v>#REF!</v>
      </c>
      <c r="S36" s="47" t="str">
        <f t="shared" si="124"/>
        <v>#REF!</v>
      </c>
      <c r="T36" s="48"/>
      <c r="U36" s="48"/>
      <c r="V36" s="48"/>
      <c r="W36" s="48"/>
      <c r="X36" s="48"/>
      <c r="Y36" s="48"/>
      <c r="Z36" s="48"/>
    </row>
    <row r="37" ht="13.5" customHeight="1" outlineLevel="1">
      <c r="A37" s="51" t="s">
        <v>324</v>
      </c>
      <c r="B37" s="18"/>
      <c r="C37" s="18"/>
      <c r="D37" s="20">
        <f t="shared" ref="D37:F37" si="125">SUBTOTAL(9,D35:D36)</f>
        <v>44379828</v>
      </c>
      <c r="E37" s="20">
        <f t="shared" si="125"/>
        <v>3089201</v>
      </c>
      <c r="F37" s="48">
        <f t="shared" si="125"/>
        <v>1</v>
      </c>
      <c r="G37" s="47"/>
      <c r="H37" s="47"/>
      <c r="I37" s="47"/>
      <c r="J37" s="47" t="str">
        <f t="shared" ref="J37:K37" si="126">SUBTOTAL(9,J35:J36)</f>
        <v>#REF!</v>
      </c>
      <c r="K37" s="47">
        <f t="shared" si="126"/>
        <v>0</v>
      </c>
      <c r="L37" s="47"/>
      <c r="M37" s="47"/>
      <c r="N37" s="48"/>
      <c r="O37" s="49" t="str">
        <f t="shared" ref="O37:S37" si="127">SUBTOTAL(9,O35:O36)</f>
        <v>#REF!</v>
      </c>
      <c r="P37" s="47" t="str">
        <f t="shared" si="127"/>
        <v>#REF!</v>
      </c>
      <c r="Q37" s="47" t="str">
        <f t="shared" si="127"/>
        <v>#REF!</v>
      </c>
      <c r="R37" s="50" t="str">
        <f t="shared" si="127"/>
        <v>#REF!</v>
      </c>
      <c r="S37" s="47" t="str">
        <f t="shared" si="127"/>
        <v>#REF!</v>
      </c>
      <c r="T37" s="48"/>
      <c r="U37" s="48"/>
      <c r="V37" s="48"/>
      <c r="W37" s="48"/>
      <c r="X37" s="48"/>
      <c r="Y37" s="48"/>
      <c r="Z37" s="48"/>
    </row>
    <row r="38" ht="13.5" customHeight="1" outlineLevel="2">
      <c r="A38" s="46" t="s">
        <v>52</v>
      </c>
      <c r="B38" s="18" t="s">
        <v>18</v>
      </c>
      <c r="C38" s="18" t="s">
        <v>19</v>
      </c>
      <c r="D38" s="20">
        <v>1.871031589E7</v>
      </c>
      <c r="E38" s="20">
        <v>656239.6</v>
      </c>
      <c r="F38" s="47">
        <f>+D38/D41</f>
        <v>0.198540415</v>
      </c>
      <c r="G38" s="47" t="str">
        <f t="shared" ref="G38:G40" si="128">VLOOKUP(A38,'[1]Hoja1'!$B$1:$F$126,3,0)</f>
        <v>#REF!</v>
      </c>
      <c r="H38" s="47" t="str">
        <f t="shared" ref="H38:H40" si="129">VLOOKUP(A38,'[1]Hoja1'!$B$1:$F$126,2,0)</f>
        <v>#REF!</v>
      </c>
      <c r="I38" s="47" t="str">
        <f t="shared" ref="I38:I40" si="130">+G38/11</f>
        <v>#REF!</v>
      </c>
      <c r="J38" s="47" t="str">
        <f t="shared" ref="J38:J40" si="131">+F38*I38</f>
        <v>#REF!</v>
      </c>
      <c r="K38" s="47">
        <v>0.0</v>
      </c>
      <c r="L38" s="47" t="str">
        <f t="shared" ref="L38:L40" si="132">VLOOKUP(A38,'[1]Hoja1'!$B$1:$F$126,5,0)</f>
        <v>#REF!</v>
      </c>
      <c r="M38" s="47" t="str">
        <f t="shared" ref="M38:M40" si="133">VLOOKUP(A38,'[1]Hoja1'!$B$1:$F$126,4,0)</f>
        <v>#REF!</v>
      </c>
      <c r="N38" s="48"/>
      <c r="O38" s="49" t="str">
        <f t="shared" ref="O38:O40" si="134">+D38-J38</f>
        <v>#REF!</v>
      </c>
      <c r="P38" s="47" t="str">
        <f t="shared" ref="P38:P40" si="135">+ROUND(O38,0)</f>
        <v>#REF!</v>
      </c>
      <c r="Q38" s="47" t="str">
        <f t="shared" ref="Q38:Q40" si="136">+K38+P38</f>
        <v>#REF!</v>
      </c>
      <c r="R38" s="50" t="str">
        <f t="shared" ref="R38:R40" si="137">+IF(D38-K38-P38&gt;1,D38-K38-P38,0)</f>
        <v>#REF!</v>
      </c>
      <c r="S38" s="47" t="str">
        <f t="shared" ref="S38:S40" si="138">+P38</f>
        <v>#REF!</v>
      </c>
      <c r="T38" s="48"/>
      <c r="U38" s="48"/>
      <c r="V38" s="48"/>
      <c r="W38" s="48"/>
      <c r="X38" s="48"/>
      <c r="Y38" s="48"/>
      <c r="Z38" s="48"/>
    </row>
    <row r="39" ht="13.5" customHeight="1" outlineLevel="2">
      <c r="A39" s="46" t="s">
        <v>52</v>
      </c>
      <c r="B39" s="18" t="s">
        <v>22</v>
      </c>
      <c r="C39" s="18" t="s">
        <v>23</v>
      </c>
      <c r="D39" s="20">
        <v>1.75997947E7</v>
      </c>
      <c r="E39" s="20">
        <v>617289.54</v>
      </c>
      <c r="F39" s="47">
        <f>+D39/D41</f>
        <v>0.1867563629</v>
      </c>
      <c r="G39" s="47" t="str">
        <f t="shared" si="128"/>
        <v>#REF!</v>
      </c>
      <c r="H39" s="47" t="str">
        <f t="shared" si="129"/>
        <v>#REF!</v>
      </c>
      <c r="I39" s="47" t="str">
        <f t="shared" si="130"/>
        <v>#REF!</v>
      </c>
      <c r="J39" s="47" t="str">
        <f t="shared" si="131"/>
        <v>#REF!</v>
      </c>
      <c r="K39" s="47">
        <v>0.0</v>
      </c>
      <c r="L39" s="47" t="str">
        <f t="shared" si="132"/>
        <v>#REF!</v>
      </c>
      <c r="M39" s="47" t="str">
        <f t="shared" si="133"/>
        <v>#REF!</v>
      </c>
      <c r="N39" s="48"/>
      <c r="O39" s="49" t="str">
        <f t="shared" si="134"/>
        <v>#REF!</v>
      </c>
      <c r="P39" s="47" t="str">
        <f t="shared" si="135"/>
        <v>#REF!</v>
      </c>
      <c r="Q39" s="47" t="str">
        <f t="shared" si="136"/>
        <v>#REF!</v>
      </c>
      <c r="R39" s="50" t="str">
        <f t="shared" si="137"/>
        <v>#REF!</v>
      </c>
      <c r="S39" s="47" t="str">
        <f t="shared" si="138"/>
        <v>#REF!</v>
      </c>
      <c r="T39" s="48"/>
      <c r="U39" s="48"/>
      <c r="V39" s="48"/>
      <c r="W39" s="48"/>
      <c r="X39" s="48"/>
      <c r="Y39" s="48"/>
      <c r="Z39" s="48"/>
    </row>
    <row r="40" ht="13.5" customHeight="1" outlineLevel="2">
      <c r="A40" s="46" t="s">
        <v>52</v>
      </c>
      <c r="B40" s="18" t="s">
        <v>30</v>
      </c>
      <c r="C40" s="18" t="s">
        <v>31</v>
      </c>
      <c r="D40" s="20">
        <v>5.792922041E7</v>
      </c>
      <c r="E40" s="20">
        <v>2031790.86</v>
      </c>
      <c r="F40" s="47">
        <f>+D40/D41</f>
        <v>0.6147032221</v>
      </c>
      <c r="G40" s="47" t="str">
        <f t="shared" si="128"/>
        <v>#REF!</v>
      </c>
      <c r="H40" s="47" t="str">
        <f t="shared" si="129"/>
        <v>#REF!</v>
      </c>
      <c r="I40" s="47" t="str">
        <f t="shared" si="130"/>
        <v>#REF!</v>
      </c>
      <c r="J40" s="47" t="str">
        <f t="shared" si="131"/>
        <v>#REF!</v>
      </c>
      <c r="K40" s="47">
        <v>0.0</v>
      </c>
      <c r="L40" s="47" t="str">
        <f t="shared" si="132"/>
        <v>#REF!</v>
      </c>
      <c r="M40" s="47" t="str">
        <f t="shared" si="133"/>
        <v>#REF!</v>
      </c>
      <c r="N40" s="48"/>
      <c r="O40" s="49" t="str">
        <f t="shared" si="134"/>
        <v>#REF!</v>
      </c>
      <c r="P40" s="47" t="str">
        <f t="shared" si="135"/>
        <v>#REF!</v>
      </c>
      <c r="Q40" s="47" t="str">
        <f t="shared" si="136"/>
        <v>#REF!</v>
      </c>
      <c r="R40" s="50" t="str">
        <f t="shared" si="137"/>
        <v>#REF!</v>
      </c>
      <c r="S40" s="47" t="str">
        <f t="shared" si="138"/>
        <v>#REF!</v>
      </c>
      <c r="T40" s="48"/>
      <c r="U40" s="48"/>
      <c r="V40" s="48"/>
      <c r="W40" s="48"/>
      <c r="X40" s="48"/>
      <c r="Y40" s="48"/>
      <c r="Z40" s="48"/>
    </row>
    <row r="41" ht="13.5" customHeight="1" outlineLevel="1">
      <c r="A41" s="51" t="s">
        <v>325</v>
      </c>
      <c r="B41" s="18"/>
      <c r="C41" s="18"/>
      <c r="D41" s="20">
        <f t="shared" ref="D41:F41" si="139">SUBTOTAL(9,D38:D40)</f>
        <v>94239331</v>
      </c>
      <c r="E41" s="20">
        <f t="shared" si="139"/>
        <v>3305320</v>
      </c>
      <c r="F41" s="48">
        <f t="shared" si="139"/>
        <v>1</v>
      </c>
      <c r="G41" s="47"/>
      <c r="H41" s="47"/>
      <c r="I41" s="47"/>
      <c r="J41" s="47" t="str">
        <f t="shared" ref="J41:K41" si="140">SUBTOTAL(9,J38:J40)</f>
        <v>#REF!</v>
      </c>
      <c r="K41" s="47">
        <f t="shared" si="140"/>
        <v>0</v>
      </c>
      <c r="L41" s="47"/>
      <c r="M41" s="47"/>
      <c r="N41" s="48"/>
      <c r="O41" s="49" t="str">
        <f t="shared" ref="O41:S41" si="141">SUBTOTAL(9,O38:O40)</f>
        <v>#REF!</v>
      </c>
      <c r="P41" s="47" t="str">
        <f t="shared" si="141"/>
        <v>#REF!</v>
      </c>
      <c r="Q41" s="47" t="str">
        <f t="shared" si="141"/>
        <v>#REF!</v>
      </c>
      <c r="R41" s="50" t="str">
        <f t="shared" si="141"/>
        <v>#REF!</v>
      </c>
      <c r="S41" s="47" t="str">
        <f t="shared" si="141"/>
        <v>#REF!</v>
      </c>
      <c r="T41" s="48"/>
      <c r="U41" s="48"/>
      <c r="V41" s="48"/>
      <c r="W41" s="48"/>
      <c r="X41" s="48"/>
      <c r="Y41" s="48"/>
      <c r="Z41" s="48"/>
    </row>
    <row r="42" ht="13.5" customHeight="1" outlineLevel="2">
      <c r="A42" s="46" t="s">
        <v>16</v>
      </c>
      <c r="B42" s="18" t="s">
        <v>18</v>
      </c>
      <c r="C42" s="18" t="s">
        <v>19</v>
      </c>
      <c r="D42" s="20">
        <v>3.941896821E7</v>
      </c>
      <c r="E42" s="20">
        <v>3940034.39</v>
      </c>
      <c r="F42" s="47">
        <f>+D42/D46</f>
        <v>0.4445055852</v>
      </c>
      <c r="G42" s="47" t="str">
        <f t="shared" ref="G42:G45" si="142">VLOOKUP(A42,'[1]Hoja1'!$B$1:$F$126,3,0)</f>
        <v>#REF!</v>
      </c>
      <c r="H42" s="47" t="str">
        <f t="shared" ref="H42:H45" si="143">VLOOKUP(A42,'[1]Hoja1'!$B$1:$F$126,2,0)</f>
        <v>#REF!</v>
      </c>
      <c r="I42" s="47" t="str">
        <f t="shared" ref="I42:I45" si="144">+G42/11</f>
        <v>#REF!</v>
      </c>
      <c r="J42" s="47" t="str">
        <f t="shared" ref="J42:J45" si="145">+F42*I42</f>
        <v>#REF!</v>
      </c>
      <c r="K42" s="47">
        <f t="shared" ref="K42:K45" si="146">+D42-P42</f>
        <v>458036.21</v>
      </c>
      <c r="L42" s="47" t="str">
        <f t="shared" ref="L42:L45" si="147">VLOOKUP(A42,'[1]Hoja1'!$B$1:$F$126,5,0)</f>
        <v>#REF!</v>
      </c>
      <c r="M42" s="47" t="str">
        <f t="shared" ref="M42:M45" si="148">VLOOKUP(A42,'[1]Hoja1'!$B$1:$F$126,4,0)</f>
        <v>#REF!</v>
      </c>
      <c r="N42" s="48"/>
      <c r="O42" s="49">
        <v>3.896093246114763E7</v>
      </c>
      <c r="P42" s="47">
        <f t="shared" ref="P42:P45" si="149">+ROUND(O42,0)</f>
        <v>38960932</v>
      </c>
      <c r="Q42" s="47">
        <f t="shared" ref="Q42:Q45" si="150">+K42+P42</f>
        <v>39418968.21</v>
      </c>
      <c r="R42" s="50">
        <f t="shared" ref="R42:R45" si="151">+IF(D42-K42-P42&gt;1,D42-K42-P42,0)</f>
        <v>0</v>
      </c>
      <c r="S42" s="47">
        <f t="shared" ref="S42:S45" si="152">+P42</f>
        <v>38960932</v>
      </c>
      <c r="T42" s="48"/>
      <c r="U42" s="48"/>
      <c r="V42" s="48"/>
      <c r="W42" s="48"/>
      <c r="X42" s="48"/>
      <c r="Y42" s="48"/>
      <c r="Z42" s="48"/>
    </row>
    <row r="43" ht="13.5" customHeight="1" outlineLevel="2">
      <c r="A43" s="46" t="s">
        <v>16</v>
      </c>
      <c r="B43" s="18" t="s">
        <v>22</v>
      </c>
      <c r="C43" s="18" t="s">
        <v>23</v>
      </c>
      <c r="D43" s="20">
        <v>1718.56</v>
      </c>
      <c r="E43" s="20">
        <v>171.78</v>
      </c>
      <c r="F43" s="47">
        <f>+D43/D46</f>
        <v>0.00001937923678</v>
      </c>
      <c r="G43" s="47" t="str">
        <f t="shared" si="142"/>
        <v>#REF!</v>
      </c>
      <c r="H43" s="47" t="str">
        <f t="shared" si="143"/>
        <v>#REF!</v>
      </c>
      <c r="I43" s="47" t="str">
        <f t="shared" si="144"/>
        <v>#REF!</v>
      </c>
      <c r="J43" s="47" t="str">
        <f t="shared" si="145"/>
        <v>#REF!</v>
      </c>
      <c r="K43" s="47">
        <f t="shared" si="146"/>
        <v>1718.56</v>
      </c>
      <c r="L43" s="47" t="str">
        <f t="shared" si="147"/>
        <v>#REF!</v>
      </c>
      <c r="M43" s="47" t="str">
        <f t="shared" si="148"/>
        <v>#REF!</v>
      </c>
      <c r="N43" s="48"/>
      <c r="O43" s="49">
        <v>0.0</v>
      </c>
      <c r="P43" s="47">
        <f t="shared" si="149"/>
        <v>0</v>
      </c>
      <c r="Q43" s="47">
        <f t="shared" si="150"/>
        <v>1718.56</v>
      </c>
      <c r="R43" s="50">
        <f t="shared" si="151"/>
        <v>0</v>
      </c>
      <c r="S43" s="47">
        <f t="shared" si="152"/>
        <v>0</v>
      </c>
      <c r="T43" s="48"/>
      <c r="U43" s="48"/>
      <c r="V43" s="48"/>
      <c r="W43" s="48"/>
      <c r="X43" s="48"/>
      <c r="Y43" s="48"/>
      <c r="Z43" s="48"/>
    </row>
    <row r="44" ht="13.5" customHeight="1" outlineLevel="2">
      <c r="A44" s="46" t="s">
        <v>16</v>
      </c>
      <c r="B44" s="18" t="s">
        <v>30</v>
      </c>
      <c r="C44" s="18" t="s">
        <v>31</v>
      </c>
      <c r="D44" s="20">
        <v>4.799477044E7</v>
      </c>
      <c r="E44" s="20">
        <v>4797209.42</v>
      </c>
      <c r="F44" s="47">
        <f>+D44/D46</f>
        <v>0.5412100947</v>
      </c>
      <c r="G44" s="47" t="str">
        <f t="shared" si="142"/>
        <v>#REF!</v>
      </c>
      <c r="H44" s="47" t="str">
        <f t="shared" si="143"/>
        <v>#REF!</v>
      </c>
      <c r="I44" s="47" t="str">
        <f t="shared" si="144"/>
        <v>#REF!</v>
      </c>
      <c r="J44" s="47" t="str">
        <f t="shared" si="145"/>
        <v>#REF!</v>
      </c>
      <c r="K44" s="47" t="str">
        <f t="shared" si="146"/>
        <v>#REF!</v>
      </c>
      <c r="L44" s="47" t="str">
        <f t="shared" si="147"/>
        <v>#REF!</v>
      </c>
      <c r="M44" s="47" t="str">
        <f t="shared" si="148"/>
        <v>#REF!</v>
      </c>
      <c r="N44" s="48"/>
      <c r="O44" s="49" t="str">
        <f t="shared" ref="O44:O45" si="153">+D44-J44</f>
        <v>#REF!</v>
      </c>
      <c r="P44" s="47" t="str">
        <f t="shared" si="149"/>
        <v>#REF!</v>
      </c>
      <c r="Q44" s="47" t="str">
        <f t="shared" si="150"/>
        <v>#REF!</v>
      </c>
      <c r="R44" s="50" t="str">
        <f t="shared" si="151"/>
        <v>#REF!</v>
      </c>
      <c r="S44" s="47" t="str">
        <f t="shared" si="152"/>
        <v>#REF!</v>
      </c>
      <c r="T44" s="48"/>
      <c r="U44" s="48"/>
      <c r="V44" s="48"/>
      <c r="W44" s="48"/>
      <c r="X44" s="48"/>
      <c r="Y44" s="48"/>
      <c r="Z44" s="48"/>
    </row>
    <row r="45" ht="13.5" customHeight="1" outlineLevel="2">
      <c r="A45" s="46" t="s">
        <v>16</v>
      </c>
      <c r="B45" s="18" t="s">
        <v>45</v>
      </c>
      <c r="C45" s="18" t="s">
        <v>46</v>
      </c>
      <c r="D45" s="20">
        <v>1265021.79</v>
      </c>
      <c r="E45" s="20">
        <v>126442.41</v>
      </c>
      <c r="F45" s="47">
        <f>+D45/D46</f>
        <v>0.01426494088</v>
      </c>
      <c r="G45" s="47" t="str">
        <f t="shared" si="142"/>
        <v>#REF!</v>
      </c>
      <c r="H45" s="47" t="str">
        <f t="shared" si="143"/>
        <v>#REF!</v>
      </c>
      <c r="I45" s="47" t="str">
        <f t="shared" si="144"/>
        <v>#REF!</v>
      </c>
      <c r="J45" s="47" t="str">
        <f t="shared" si="145"/>
        <v>#REF!</v>
      </c>
      <c r="K45" s="47" t="str">
        <f t="shared" si="146"/>
        <v>#REF!</v>
      </c>
      <c r="L45" s="47" t="str">
        <f t="shared" si="147"/>
        <v>#REF!</v>
      </c>
      <c r="M45" s="47" t="str">
        <f t="shared" si="148"/>
        <v>#REF!</v>
      </c>
      <c r="N45" s="48"/>
      <c r="O45" s="49" t="str">
        <f t="shared" si="153"/>
        <v>#REF!</v>
      </c>
      <c r="P45" s="47" t="str">
        <f t="shared" si="149"/>
        <v>#REF!</v>
      </c>
      <c r="Q45" s="47" t="str">
        <f t="shared" si="150"/>
        <v>#REF!</v>
      </c>
      <c r="R45" s="50" t="str">
        <f t="shared" si="151"/>
        <v>#REF!</v>
      </c>
      <c r="S45" s="47" t="str">
        <f t="shared" si="152"/>
        <v>#REF!</v>
      </c>
      <c r="T45" s="48"/>
      <c r="U45" s="48"/>
      <c r="V45" s="48"/>
      <c r="W45" s="48"/>
      <c r="X45" s="48"/>
      <c r="Y45" s="48"/>
      <c r="Z45" s="48"/>
    </row>
    <row r="46" ht="13.5" customHeight="1" outlineLevel="1">
      <c r="A46" s="51" t="s">
        <v>326</v>
      </c>
      <c r="B46" s="18"/>
      <c r="C46" s="18"/>
      <c r="D46" s="20">
        <f t="shared" ref="D46:F46" si="154">SUBTOTAL(9,D42:D45)</f>
        <v>88680479</v>
      </c>
      <c r="E46" s="20">
        <f t="shared" si="154"/>
        <v>8863858</v>
      </c>
      <c r="F46" s="48">
        <f t="shared" si="154"/>
        <v>1</v>
      </c>
      <c r="G46" s="47"/>
      <c r="H46" s="47"/>
      <c r="I46" s="47"/>
      <c r="J46" s="47" t="str">
        <f t="shared" ref="J46:K46" si="155">SUBTOTAL(9,J42:J45)</f>
        <v>#REF!</v>
      </c>
      <c r="K46" s="47" t="str">
        <f t="shared" si="155"/>
        <v>#REF!</v>
      </c>
      <c r="L46" s="47"/>
      <c r="M46" s="47"/>
      <c r="N46" s="48"/>
      <c r="O46" s="49" t="str">
        <f t="shared" ref="O46:S46" si="156">SUBTOTAL(9,O42:O45)</f>
        <v>#REF!</v>
      </c>
      <c r="P46" s="47" t="str">
        <f t="shared" si="156"/>
        <v>#REF!</v>
      </c>
      <c r="Q46" s="47" t="str">
        <f t="shared" si="156"/>
        <v>#REF!</v>
      </c>
      <c r="R46" s="50" t="str">
        <f t="shared" si="156"/>
        <v>#REF!</v>
      </c>
      <c r="S46" s="47" t="str">
        <f t="shared" si="156"/>
        <v>#REF!</v>
      </c>
      <c r="T46" s="48"/>
      <c r="U46" s="48"/>
      <c r="V46" s="48"/>
      <c r="W46" s="48"/>
      <c r="X46" s="48"/>
      <c r="Y46" s="48"/>
      <c r="Z46" s="48"/>
    </row>
    <row r="47" ht="13.5" customHeight="1" outlineLevel="2">
      <c r="A47" s="46" t="s">
        <v>55</v>
      </c>
      <c r="B47" s="18" t="s">
        <v>18</v>
      </c>
      <c r="C47" s="18" t="s">
        <v>19</v>
      </c>
      <c r="D47" s="20">
        <v>0.0</v>
      </c>
      <c r="E47" s="20">
        <v>2422307.2</v>
      </c>
      <c r="F47" s="48"/>
      <c r="G47" s="47" t="str">
        <f t="shared" ref="G47:G48" si="157">VLOOKUP(A47,'[1]Hoja1'!$B$1:$F$126,3,0)</f>
        <v>#REF!</v>
      </c>
      <c r="H47" s="47" t="str">
        <f t="shared" ref="H47:H48" si="158">VLOOKUP(A47,'[1]Hoja1'!$B$1:$F$126,2,0)</f>
        <v>#REF!</v>
      </c>
      <c r="I47" s="47" t="str">
        <f t="shared" ref="I47:I48" si="159">+G47/11</f>
        <v>#REF!</v>
      </c>
      <c r="J47" s="47" t="str">
        <f t="shared" ref="J47:J48" si="160">+F47*I47</f>
        <v>#REF!</v>
      </c>
      <c r="K47" s="47" t="str">
        <f t="shared" ref="K47:K48" si="161">+D47-P47</f>
        <v>#REF!</v>
      </c>
      <c r="L47" s="47" t="str">
        <f t="shared" ref="L47:L48" si="162">VLOOKUP(A47,'[1]Hoja1'!$B$1:$F$126,5,0)</f>
        <v>#REF!</v>
      </c>
      <c r="M47" s="47" t="str">
        <f t="shared" ref="M47:M48" si="163">VLOOKUP(A47,'[1]Hoja1'!$B$1:$F$126,4,0)</f>
        <v>#REF!</v>
      </c>
      <c r="N47" s="48"/>
      <c r="O47" s="49" t="str">
        <f t="shared" ref="O47:O48" si="164">+D47-J47</f>
        <v>#REF!</v>
      </c>
      <c r="P47" s="47" t="str">
        <f t="shared" ref="P47:P48" si="165">+ROUND(O47,0)</f>
        <v>#REF!</v>
      </c>
      <c r="Q47" s="47" t="str">
        <f t="shared" ref="Q47:Q48" si="166">+K47+P47</f>
        <v>#REF!</v>
      </c>
      <c r="R47" s="50" t="str">
        <f t="shared" ref="R47:R48" si="167">+IF(D47-K47-P47&gt;1,D47-K47-P47,0)</f>
        <v>#REF!</v>
      </c>
      <c r="S47" s="47" t="str">
        <f t="shared" ref="S47:S48" si="168">+P47</f>
        <v>#REF!</v>
      </c>
      <c r="T47" s="48"/>
      <c r="U47" s="48"/>
      <c r="V47" s="48"/>
      <c r="W47" s="48"/>
      <c r="X47" s="48"/>
      <c r="Y47" s="48"/>
      <c r="Z47" s="48"/>
    </row>
    <row r="48" ht="13.5" customHeight="1" outlineLevel="2">
      <c r="A48" s="46" t="s">
        <v>55</v>
      </c>
      <c r="B48" s="18" t="s">
        <v>22</v>
      </c>
      <c r="C48" s="18" t="s">
        <v>23</v>
      </c>
      <c r="D48" s="20">
        <v>0.0</v>
      </c>
      <c r="E48" s="20">
        <v>1328.8</v>
      </c>
      <c r="F48" s="48"/>
      <c r="G48" s="47" t="str">
        <f t="shared" si="157"/>
        <v>#REF!</v>
      </c>
      <c r="H48" s="47" t="str">
        <f t="shared" si="158"/>
        <v>#REF!</v>
      </c>
      <c r="I48" s="47" t="str">
        <f t="shared" si="159"/>
        <v>#REF!</v>
      </c>
      <c r="J48" s="47" t="str">
        <f t="shared" si="160"/>
        <v>#REF!</v>
      </c>
      <c r="K48" s="47" t="str">
        <f t="shared" si="161"/>
        <v>#REF!</v>
      </c>
      <c r="L48" s="47" t="str">
        <f t="shared" si="162"/>
        <v>#REF!</v>
      </c>
      <c r="M48" s="47" t="str">
        <f t="shared" si="163"/>
        <v>#REF!</v>
      </c>
      <c r="N48" s="48"/>
      <c r="O48" s="49" t="str">
        <f t="shared" si="164"/>
        <v>#REF!</v>
      </c>
      <c r="P48" s="47" t="str">
        <f t="shared" si="165"/>
        <v>#REF!</v>
      </c>
      <c r="Q48" s="47" t="str">
        <f t="shared" si="166"/>
        <v>#REF!</v>
      </c>
      <c r="R48" s="50" t="str">
        <f t="shared" si="167"/>
        <v>#REF!</v>
      </c>
      <c r="S48" s="47" t="str">
        <f t="shared" si="168"/>
        <v>#REF!</v>
      </c>
      <c r="T48" s="48"/>
      <c r="U48" s="48"/>
      <c r="V48" s="48"/>
      <c r="W48" s="48"/>
      <c r="X48" s="48"/>
      <c r="Y48" s="48"/>
      <c r="Z48" s="48"/>
    </row>
    <row r="49" ht="13.5" customHeight="1" outlineLevel="1">
      <c r="A49" s="51" t="s">
        <v>327</v>
      </c>
      <c r="B49" s="18"/>
      <c r="C49" s="18"/>
      <c r="D49" s="20">
        <f t="shared" ref="D49:E49" si="169">SUBTOTAL(9,D47:D48)</f>
        <v>0</v>
      </c>
      <c r="E49" s="20">
        <f t="shared" si="169"/>
        <v>2423636</v>
      </c>
      <c r="F49" s="48">
        <v>1.0</v>
      </c>
      <c r="G49" s="47"/>
      <c r="H49" s="47"/>
      <c r="I49" s="47"/>
      <c r="J49" s="47" t="str">
        <f t="shared" ref="J49:K49" si="170">SUBTOTAL(9,J47:J48)</f>
        <v>#REF!</v>
      </c>
      <c r="K49" s="47" t="str">
        <f t="shared" si="170"/>
        <v>#REF!</v>
      </c>
      <c r="L49" s="47"/>
      <c r="M49" s="47"/>
      <c r="N49" s="48"/>
      <c r="O49" s="49" t="str">
        <f t="shared" ref="O49:S49" si="171">SUBTOTAL(9,O47:O48)</f>
        <v>#REF!</v>
      </c>
      <c r="P49" s="47" t="str">
        <f t="shared" si="171"/>
        <v>#REF!</v>
      </c>
      <c r="Q49" s="47" t="str">
        <f t="shared" si="171"/>
        <v>#REF!</v>
      </c>
      <c r="R49" s="50" t="str">
        <f t="shared" si="171"/>
        <v>#REF!</v>
      </c>
      <c r="S49" s="47" t="str">
        <f t="shared" si="171"/>
        <v>#REF!</v>
      </c>
      <c r="T49" s="48"/>
      <c r="U49" s="48"/>
      <c r="V49" s="48"/>
      <c r="W49" s="48"/>
      <c r="X49" s="48"/>
      <c r="Y49" s="48"/>
      <c r="Z49" s="48"/>
    </row>
    <row r="50" ht="13.5" customHeight="1" outlineLevel="2">
      <c r="A50" s="46" t="s">
        <v>57</v>
      </c>
      <c r="B50" s="18" t="s">
        <v>18</v>
      </c>
      <c r="C50" s="18" t="s">
        <v>19</v>
      </c>
      <c r="D50" s="20">
        <v>4.1022613577E8</v>
      </c>
      <c r="E50" s="20">
        <v>2.077936876E7</v>
      </c>
      <c r="F50" s="47">
        <f>+D50/D55</f>
        <v>0.9462661496</v>
      </c>
      <c r="G50" s="47" t="str">
        <f t="shared" ref="G50:G54" si="172">VLOOKUP(A50,'[1]Hoja1'!$B$1:$F$126,3,0)</f>
        <v>#REF!</v>
      </c>
      <c r="H50" s="47" t="str">
        <f t="shared" ref="H50:H54" si="173">VLOOKUP(A50,'[1]Hoja1'!$B$1:$F$126,2,0)</f>
        <v>#REF!</v>
      </c>
      <c r="I50" s="47" t="str">
        <f t="shared" ref="I50:I54" si="174">+G50/11</f>
        <v>#REF!</v>
      </c>
      <c r="J50" s="47" t="str">
        <f t="shared" ref="J50:J54" si="175">+F50*I50</f>
        <v>#REF!</v>
      </c>
      <c r="K50" s="47" t="str">
        <f t="shared" ref="K50:K54" si="176">+D50-P50</f>
        <v>#REF!</v>
      </c>
      <c r="L50" s="47" t="str">
        <f t="shared" ref="L50:L54" si="177">VLOOKUP(A50,'[1]Hoja1'!$B$1:$F$126,5,0)</f>
        <v>#REF!</v>
      </c>
      <c r="M50" s="47" t="str">
        <f t="shared" ref="M50:M54" si="178">VLOOKUP(A50,'[1]Hoja1'!$B$1:$F$126,4,0)</f>
        <v>#REF!</v>
      </c>
      <c r="N50" s="48"/>
      <c r="O50" s="49" t="str">
        <f t="shared" ref="O50:O54" si="179">+D50-J50</f>
        <v>#REF!</v>
      </c>
      <c r="P50" s="47" t="str">
        <f t="shared" ref="P50:P54" si="180">+ROUND(O50,0)</f>
        <v>#REF!</v>
      </c>
      <c r="Q50" s="47" t="str">
        <f t="shared" ref="Q50:Q54" si="181">+K50+P50</f>
        <v>#REF!</v>
      </c>
      <c r="R50" s="50" t="str">
        <f t="shared" ref="R50:R54" si="182">+IF(D50-K50-P50&gt;1,D50-K50-P50,0)</f>
        <v>#REF!</v>
      </c>
      <c r="S50" s="47" t="str">
        <f t="shared" ref="S50:S54" si="183">+P50</f>
        <v>#REF!</v>
      </c>
      <c r="T50" s="48"/>
      <c r="U50" s="48"/>
      <c r="V50" s="48"/>
      <c r="W50" s="48"/>
      <c r="X50" s="48"/>
      <c r="Y50" s="48"/>
      <c r="Z50" s="48"/>
    </row>
    <row r="51" ht="13.5" customHeight="1" outlineLevel="2">
      <c r="A51" s="46" t="s">
        <v>57</v>
      </c>
      <c r="B51" s="18" t="s">
        <v>22</v>
      </c>
      <c r="C51" s="18" t="s">
        <v>23</v>
      </c>
      <c r="D51" s="20">
        <v>1.735335233E7</v>
      </c>
      <c r="E51" s="20">
        <v>879007.15</v>
      </c>
      <c r="F51" s="47">
        <f>+D51/D55</f>
        <v>0.040028873</v>
      </c>
      <c r="G51" s="47" t="str">
        <f t="shared" si="172"/>
        <v>#REF!</v>
      </c>
      <c r="H51" s="47" t="str">
        <f t="shared" si="173"/>
        <v>#REF!</v>
      </c>
      <c r="I51" s="47" t="str">
        <f t="shared" si="174"/>
        <v>#REF!</v>
      </c>
      <c r="J51" s="47" t="str">
        <f t="shared" si="175"/>
        <v>#REF!</v>
      </c>
      <c r="K51" s="47" t="str">
        <f t="shared" si="176"/>
        <v>#REF!</v>
      </c>
      <c r="L51" s="47" t="str">
        <f t="shared" si="177"/>
        <v>#REF!</v>
      </c>
      <c r="M51" s="47" t="str">
        <f t="shared" si="178"/>
        <v>#REF!</v>
      </c>
      <c r="N51" s="48"/>
      <c r="O51" s="49" t="str">
        <f t="shared" si="179"/>
        <v>#REF!</v>
      </c>
      <c r="P51" s="47" t="str">
        <f t="shared" si="180"/>
        <v>#REF!</v>
      </c>
      <c r="Q51" s="47" t="str">
        <f t="shared" si="181"/>
        <v>#REF!</v>
      </c>
      <c r="R51" s="50" t="str">
        <f t="shared" si="182"/>
        <v>#REF!</v>
      </c>
      <c r="S51" s="47" t="str">
        <f t="shared" si="183"/>
        <v>#REF!</v>
      </c>
      <c r="T51" s="48"/>
      <c r="U51" s="48"/>
      <c r="V51" s="48"/>
      <c r="W51" s="48"/>
      <c r="X51" s="48"/>
      <c r="Y51" s="48"/>
      <c r="Z51" s="48"/>
    </row>
    <row r="52" ht="13.5" customHeight="1" outlineLevel="2">
      <c r="A52" s="46" t="s">
        <v>57</v>
      </c>
      <c r="B52" s="18" t="s">
        <v>58</v>
      </c>
      <c r="C52" s="18" t="s">
        <v>59</v>
      </c>
      <c r="D52" s="20">
        <v>5941393.9</v>
      </c>
      <c r="E52" s="20">
        <v>300952.09</v>
      </c>
      <c r="F52" s="47">
        <f>+D52/D55</f>
        <v>0.01370497742</v>
      </c>
      <c r="G52" s="47" t="str">
        <f t="shared" si="172"/>
        <v>#REF!</v>
      </c>
      <c r="H52" s="47" t="str">
        <f t="shared" si="173"/>
        <v>#REF!</v>
      </c>
      <c r="I52" s="47" t="str">
        <f t="shared" si="174"/>
        <v>#REF!</v>
      </c>
      <c r="J52" s="47" t="str">
        <f t="shared" si="175"/>
        <v>#REF!</v>
      </c>
      <c r="K52" s="47" t="str">
        <f t="shared" si="176"/>
        <v>#REF!</v>
      </c>
      <c r="L52" s="47" t="str">
        <f t="shared" si="177"/>
        <v>#REF!</v>
      </c>
      <c r="M52" s="47" t="str">
        <f t="shared" si="178"/>
        <v>#REF!</v>
      </c>
      <c r="N52" s="48"/>
      <c r="O52" s="49" t="str">
        <f t="shared" si="179"/>
        <v>#REF!</v>
      </c>
      <c r="P52" s="47" t="str">
        <f t="shared" si="180"/>
        <v>#REF!</v>
      </c>
      <c r="Q52" s="47" t="str">
        <f t="shared" si="181"/>
        <v>#REF!</v>
      </c>
      <c r="R52" s="50" t="str">
        <f t="shared" si="182"/>
        <v>#REF!</v>
      </c>
      <c r="S52" s="47" t="str">
        <f t="shared" si="183"/>
        <v>#REF!</v>
      </c>
      <c r="T52" s="48"/>
      <c r="U52" s="48"/>
      <c r="V52" s="48"/>
      <c r="W52" s="48"/>
      <c r="X52" s="48"/>
      <c r="Y52" s="48"/>
      <c r="Z52" s="48"/>
    </row>
    <row r="53" ht="13.5" customHeight="1" outlineLevel="2">
      <c r="A53" s="46" t="s">
        <v>57</v>
      </c>
      <c r="B53" s="18" t="s">
        <v>43</v>
      </c>
      <c r="C53" s="18" t="s">
        <v>44</v>
      </c>
      <c r="D53" s="20">
        <v>0.0</v>
      </c>
      <c r="E53" s="20">
        <v>0.0</v>
      </c>
      <c r="F53" s="47">
        <f>+D53/D55</f>
        <v>0</v>
      </c>
      <c r="G53" s="47" t="str">
        <f t="shared" si="172"/>
        <v>#REF!</v>
      </c>
      <c r="H53" s="47" t="str">
        <f t="shared" si="173"/>
        <v>#REF!</v>
      </c>
      <c r="I53" s="47" t="str">
        <f t="shared" si="174"/>
        <v>#REF!</v>
      </c>
      <c r="J53" s="47" t="str">
        <f t="shared" si="175"/>
        <v>#REF!</v>
      </c>
      <c r="K53" s="47" t="str">
        <f t="shared" si="176"/>
        <v>#REF!</v>
      </c>
      <c r="L53" s="47" t="str">
        <f t="shared" si="177"/>
        <v>#REF!</v>
      </c>
      <c r="M53" s="47" t="str">
        <f t="shared" si="178"/>
        <v>#REF!</v>
      </c>
      <c r="N53" s="48"/>
      <c r="O53" s="49" t="str">
        <f t="shared" si="179"/>
        <v>#REF!</v>
      </c>
      <c r="P53" s="47" t="str">
        <f t="shared" si="180"/>
        <v>#REF!</v>
      </c>
      <c r="Q53" s="47" t="str">
        <f t="shared" si="181"/>
        <v>#REF!</v>
      </c>
      <c r="R53" s="50" t="str">
        <f t="shared" si="182"/>
        <v>#REF!</v>
      </c>
      <c r="S53" s="47" t="str">
        <f t="shared" si="183"/>
        <v>#REF!</v>
      </c>
      <c r="T53" s="48"/>
      <c r="U53" s="48"/>
      <c r="V53" s="48"/>
      <c r="W53" s="48"/>
      <c r="X53" s="48"/>
      <c r="Y53" s="48"/>
      <c r="Z53" s="48"/>
    </row>
    <row r="54" ht="13.5" customHeight="1" outlineLevel="2">
      <c r="A54" s="46" t="s">
        <v>57</v>
      </c>
      <c r="B54" s="18" t="s">
        <v>26</v>
      </c>
      <c r="C54" s="18" t="s">
        <v>27</v>
      </c>
      <c r="D54" s="20">
        <v>0.0</v>
      </c>
      <c r="E54" s="20">
        <v>0.0</v>
      </c>
      <c r="F54" s="47">
        <f>+D54/D55</f>
        <v>0</v>
      </c>
      <c r="G54" s="47" t="str">
        <f t="shared" si="172"/>
        <v>#REF!</v>
      </c>
      <c r="H54" s="47" t="str">
        <f t="shared" si="173"/>
        <v>#REF!</v>
      </c>
      <c r="I54" s="47" t="str">
        <f t="shared" si="174"/>
        <v>#REF!</v>
      </c>
      <c r="J54" s="47" t="str">
        <f t="shared" si="175"/>
        <v>#REF!</v>
      </c>
      <c r="K54" s="47" t="str">
        <f t="shared" si="176"/>
        <v>#REF!</v>
      </c>
      <c r="L54" s="47" t="str">
        <f t="shared" si="177"/>
        <v>#REF!</v>
      </c>
      <c r="M54" s="47" t="str">
        <f t="shared" si="178"/>
        <v>#REF!</v>
      </c>
      <c r="N54" s="48"/>
      <c r="O54" s="49" t="str">
        <f t="shared" si="179"/>
        <v>#REF!</v>
      </c>
      <c r="P54" s="47" t="str">
        <f t="shared" si="180"/>
        <v>#REF!</v>
      </c>
      <c r="Q54" s="47" t="str">
        <f t="shared" si="181"/>
        <v>#REF!</v>
      </c>
      <c r="R54" s="50" t="str">
        <f t="shared" si="182"/>
        <v>#REF!</v>
      </c>
      <c r="S54" s="47" t="str">
        <f t="shared" si="183"/>
        <v>#REF!</v>
      </c>
      <c r="T54" s="48"/>
      <c r="U54" s="48"/>
      <c r="V54" s="48"/>
      <c r="W54" s="48"/>
      <c r="X54" s="48"/>
      <c r="Y54" s="48"/>
      <c r="Z54" s="48"/>
    </row>
    <row r="55" ht="13.5" customHeight="1" outlineLevel="1">
      <c r="A55" s="51" t="s">
        <v>328</v>
      </c>
      <c r="B55" s="18"/>
      <c r="C55" s="18"/>
      <c r="D55" s="20">
        <f t="shared" ref="D55:F55" si="184">SUBTOTAL(9,D50:D54)</f>
        <v>433520882</v>
      </c>
      <c r="E55" s="20">
        <f t="shared" si="184"/>
        <v>21959328</v>
      </c>
      <c r="F55" s="48">
        <f t="shared" si="184"/>
        <v>1</v>
      </c>
      <c r="G55" s="47"/>
      <c r="H55" s="47"/>
      <c r="I55" s="47"/>
      <c r="J55" s="47" t="str">
        <f t="shared" ref="J55:K55" si="185">SUBTOTAL(9,J50:J54)</f>
        <v>#REF!</v>
      </c>
      <c r="K55" s="47" t="str">
        <f t="shared" si="185"/>
        <v>#REF!</v>
      </c>
      <c r="L55" s="47"/>
      <c r="M55" s="47"/>
      <c r="N55" s="48"/>
      <c r="O55" s="49" t="str">
        <f t="shared" ref="O55:S55" si="186">SUBTOTAL(9,O50:O54)</f>
        <v>#REF!</v>
      </c>
      <c r="P55" s="47" t="str">
        <f t="shared" si="186"/>
        <v>#REF!</v>
      </c>
      <c r="Q55" s="47" t="str">
        <f t="shared" si="186"/>
        <v>#REF!</v>
      </c>
      <c r="R55" s="50" t="str">
        <f t="shared" si="186"/>
        <v>#REF!</v>
      </c>
      <c r="S55" s="47" t="str">
        <f t="shared" si="186"/>
        <v>#REF!</v>
      </c>
      <c r="T55" s="48"/>
      <c r="U55" s="48"/>
      <c r="V55" s="48"/>
      <c r="W55" s="48"/>
      <c r="X55" s="48"/>
      <c r="Y55" s="48"/>
      <c r="Z55" s="48"/>
    </row>
    <row r="56" ht="13.5" customHeight="1" outlineLevel="2">
      <c r="A56" s="46" t="s">
        <v>61</v>
      </c>
      <c r="B56" s="18" t="s">
        <v>18</v>
      </c>
      <c r="C56" s="18" t="s">
        <v>19</v>
      </c>
      <c r="D56" s="20">
        <v>2.036258997E8</v>
      </c>
      <c r="E56" s="20">
        <v>5808825.66</v>
      </c>
      <c r="F56" s="47">
        <f>+D56/D60</f>
        <v>0.91625281</v>
      </c>
      <c r="G56" s="47" t="str">
        <f t="shared" ref="G56:G59" si="187">VLOOKUP(A56,'[1]Hoja1'!$B$1:$F$126,3,0)</f>
        <v>#REF!</v>
      </c>
      <c r="H56" s="47" t="str">
        <f t="shared" ref="H56:H59" si="188">VLOOKUP(A56,'[1]Hoja1'!$B$1:$F$126,2,0)</f>
        <v>#REF!</v>
      </c>
      <c r="I56" s="47" t="str">
        <f t="shared" ref="I56:I59" si="189">+G56/11</f>
        <v>#REF!</v>
      </c>
      <c r="J56" s="47" t="str">
        <f t="shared" ref="J56:J59" si="190">+F56*I56</f>
        <v>#REF!</v>
      </c>
      <c r="K56" s="47">
        <v>0.0</v>
      </c>
      <c r="L56" s="47" t="str">
        <f t="shared" ref="L56:L59" si="191">VLOOKUP(A56,'[1]Hoja1'!$B$1:$F$126,5,0)</f>
        <v>#REF!</v>
      </c>
      <c r="M56" s="47" t="str">
        <f t="shared" ref="M56:M59" si="192">VLOOKUP(A56,'[1]Hoja1'!$B$1:$F$126,4,0)</f>
        <v>#REF!</v>
      </c>
      <c r="N56" s="48"/>
      <c r="O56" s="49" t="str">
        <f t="shared" ref="O56:O59" si="193">+D56-J56</f>
        <v>#REF!</v>
      </c>
      <c r="P56" s="47" t="str">
        <f t="shared" ref="P56:P59" si="194">+ROUND(O56,0)</f>
        <v>#REF!</v>
      </c>
      <c r="Q56" s="47" t="str">
        <f t="shared" ref="Q56:Q59" si="195">+K56+P56</f>
        <v>#REF!</v>
      </c>
      <c r="R56" s="50" t="str">
        <f t="shared" ref="R56:R59" si="196">+IF(D56-K56-P56&gt;1,D56-K56-P56,0)</f>
        <v>#REF!</v>
      </c>
      <c r="S56" s="47" t="str">
        <f t="shared" ref="S56:S59" si="197">+P56</f>
        <v>#REF!</v>
      </c>
      <c r="T56" s="48"/>
      <c r="U56" s="48"/>
      <c r="V56" s="48"/>
      <c r="W56" s="48"/>
      <c r="X56" s="48"/>
      <c r="Y56" s="48"/>
      <c r="Z56" s="48"/>
    </row>
    <row r="57" ht="13.5" customHeight="1" outlineLevel="2">
      <c r="A57" s="46" t="s">
        <v>61</v>
      </c>
      <c r="B57" s="18" t="s">
        <v>22</v>
      </c>
      <c r="C57" s="18" t="s">
        <v>23</v>
      </c>
      <c r="D57" s="20">
        <v>3600032.26</v>
      </c>
      <c r="E57" s="20">
        <v>102697.94</v>
      </c>
      <c r="F57" s="47">
        <f>+D57/D60</f>
        <v>0.01619901829</v>
      </c>
      <c r="G57" s="47" t="str">
        <f t="shared" si="187"/>
        <v>#REF!</v>
      </c>
      <c r="H57" s="47" t="str">
        <f t="shared" si="188"/>
        <v>#REF!</v>
      </c>
      <c r="I57" s="47" t="str">
        <f t="shared" si="189"/>
        <v>#REF!</v>
      </c>
      <c r="J57" s="47" t="str">
        <f t="shared" si="190"/>
        <v>#REF!</v>
      </c>
      <c r="K57" s="47">
        <v>0.0</v>
      </c>
      <c r="L57" s="47" t="str">
        <f t="shared" si="191"/>
        <v>#REF!</v>
      </c>
      <c r="M57" s="47" t="str">
        <f t="shared" si="192"/>
        <v>#REF!</v>
      </c>
      <c r="N57" s="48"/>
      <c r="O57" s="49" t="str">
        <f t="shared" si="193"/>
        <v>#REF!</v>
      </c>
      <c r="P57" s="47" t="str">
        <f t="shared" si="194"/>
        <v>#REF!</v>
      </c>
      <c r="Q57" s="47" t="str">
        <f t="shared" si="195"/>
        <v>#REF!</v>
      </c>
      <c r="R57" s="50" t="str">
        <f t="shared" si="196"/>
        <v>#REF!</v>
      </c>
      <c r="S57" s="47" t="str">
        <f t="shared" si="197"/>
        <v>#REF!</v>
      </c>
      <c r="T57" s="48"/>
      <c r="U57" s="48"/>
      <c r="V57" s="48"/>
      <c r="W57" s="48"/>
      <c r="X57" s="48"/>
      <c r="Y57" s="48"/>
      <c r="Z57" s="48"/>
    </row>
    <row r="58" ht="13.5" customHeight="1" outlineLevel="2">
      <c r="A58" s="46" t="s">
        <v>61</v>
      </c>
      <c r="B58" s="18" t="s">
        <v>58</v>
      </c>
      <c r="C58" s="18" t="s">
        <v>59</v>
      </c>
      <c r="D58" s="20">
        <v>1.303548533E7</v>
      </c>
      <c r="E58" s="20">
        <v>371862.63</v>
      </c>
      <c r="F58" s="47">
        <f>+D58/D60</f>
        <v>0.05865560364</v>
      </c>
      <c r="G58" s="47" t="str">
        <f t="shared" si="187"/>
        <v>#REF!</v>
      </c>
      <c r="H58" s="47" t="str">
        <f t="shared" si="188"/>
        <v>#REF!</v>
      </c>
      <c r="I58" s="47" t="str">
        <f t="shared" si="189"/>
        <v>#REF!</v>
      </c>
      <c r="J58" s="47" t="str">
        <f t="shared" si="190"/>
        <v>#REF!</v>
      </c>
      <c r="K58" s="47">
        <v>0.0</v>
      </c>
      <c r="L58" s="47" t="str">
        <f t="shared" si="191"/>
        <v>#REF!</v>
      </c>
      <c r="M58" s="47" t="str">
        <f t="shared" si="192"/>
        <v>#REF!</v>
      </c>
      <c r="N58" s="48"/>
      <c r="O58" s="49" t="str">
        <f t="shared" si="193"/>
        <v>#REF!</v>
      </c>
      <c r="P58" s="47" t="str">
        <f t="shared" si="194"/>
        <v>#REF!</v>
      </c>
      <c r="Q58" s="47" t="str">
        <f t="shared" si="195"/>
        <v>#REF!</v>
      </c>
      <c r="R58" s="50" t="str">
        <f t="shared" si="196"/>
        <v>#REF!</v>
      </c>
      <c r="S58" s="47" t="str">
        <f t="shared" si="197"/>
        <v>#REF!</v>
      </c>
      <c r="T58" s="48"/>
      <c r="U58" s="48"/>
      <c r="V58" s="48"/>
      <c r="W58" s="48"/>
      <c r="X58" s="48"/>
      <c r="Y58" s="48"/>
      <c r="Z58" s="48"/>
    </row>
    <row r="59" ht="13.5" customHeight="1" outlineLevel="2">
      <c r="A59" s="46" t="s">
        <v>61</v>
      </c>
      <c r="B59" s="18" t="s">
        <v>26</v>
      </c>
      <c r="C59" s="18" t="s">
        <v>27</v>
      </c>
      <c r="D59" s="20">
        <v>1976263.71</v>
      </c>
      <c r="E59" s="20">
        <v>56376.77</v>
      </c>
      <c r="F59" s="47">
        <f>+D59/D60</f>
        <v>0.008892568088</v>
      </c>
      <c r="G59" s="47" t="str">
        <f t="shared" si="187"/>
        <v>#REF!</v>
      </c>
      <c r="H59" s="47" t="str">
        <f t="shared" si="188"/>
        <v>#REF!</v>
      </c>
      <c r="I59" s="47" t="str">
        <f t="shared" si="189"/>
        <v>#REF!</v>
      </c>
      <c r="J59" s="47" t="str">
        <f t="shared" si="190"/>
        <v>#REF!</v>
      </c>
      <c r="K59" s="47">
        <v>0.0</v>
      </c>
      <c r="L59" s="47" t="str">
        <f t="shared" si="191"/>
        <v>#REF!</v>
      </c>
      <c r="M59" s="47" t="str">
        <f t="shared" si="192"/>
        <v>#REF!</v>
      </c>
      <c r="N59" s="48"/>
      <c r="O59" s="49" t="str">
        <f t="shared" si="193"/>
        <v>#REF!</v>
      </c>
      <c r="P59" s="47" t="str">
        <f t="shared" si="194"/>
        <v>#REF!</v>
      </c>
      <c r="Q59" s="47" t="str">
        <f t="shared" si="195"/>
        <v>#REF!</v>
      </c>
      <c r="R59" s="50" t="str">
        <f t="shared" si="196"/>
        <v>#REF!</v>
      </c>
      <c r="S59" s="47" t="str">
        <f t="shared" si="197"/>
        <v>#REF!</v>
      </c>
      <c r="T59" s="48"/>
      <c r="U59" s="48"/>
      <c r="V59" s="48"/>
      <c r="W59" s="48"/>
      <c r="X59" s="48"/>
      <c r="Y59" s="48"/>
      <c r="Z59" s="48"/>
    </row>
    <row r="60" ht="13.5" customHeight="1" outlineLevel="1">
      <c r="A60" s="51" t="s">
        <v>329</v>
      </c>
      <c r="B60" s="18"/>
      <c r="C60" s="18"/>
      <c r="D60" s="20">
        <f t="shared" ref="D60:F60" si="198">SUBTOTAL(9,D56:D59)</f>
        <v>222237681</v>
      </c>
      <c r="E60" s="20">
        <f t="shared" si="198"/>
        <v>6339763</v>
      </c>
      <c r="F60" s="48">
        <f t="shared" si="198"/>
        <v>1</v>
      </c>
      <c r="G60" s="47"/>
      <c r="H60" s="47"/>
      <c r="I60" s="47"/>
      <c r="J60" s="47" t="str">
        <f t="shared" ref="J60:K60" si="199">SUBTOTAL(9,J56:J59)</f>
        <v>#REF!</v>
      </c>
      <c r="K60" s="47">
        <f t="shared" si="199"/>
        <v>0</v>
      </c>
      <c r="L60" s="47"/>
      <c r="M60" s="47"/>
      <c r="N60" s="48"/>
      <c r="O60" s="49" t="str">
        <f t="shared" ref="O60:S60" si="200">SUBTOTAL(9,O56:O59)</f>
        <v>#REF!</v>
      </c>
      <c r="P60" s="47" t="str">
        <f t="shared" si="200"/>
        <v>#REF!</v>
      </c>
      <c r="Q60" s="47" t="str">
        <f t="shared" si="200"/>
        <v>#REF!</v>
      </c>
      <c r="R60" s="50" t="str">
        <f t="shared" si="200"/>
        <v>#REF!</v>
      </c>
      <c r="S60" s="47" t="str">
        <f t="shared" si="200"/>
        <v>#REF!</v>
      </c>
      <c r="T60" s="48"/>
      <c r="U60" s="48"/>
      <c r="V60" s="48"/>
      <c r="W60" s="48"/>
      <c r="X60" s="48"/>
      <c r="Y60" s="48"/>
      <c r="Z60" s="48"/>
    </row>
    <row r="61" ht="13.5" customHeight="1" outlineLevel="2">
      <c r="A61" s="46" t="s">
        <v>63</v>
      </c>
      <c r="B61" s="18" t="s">
        <v>18</v>
      </c>
      <c r="C61" s="18" t="s">
        <v>19</v>
      </c>
      <c r="D61" s="20">
        <v>2.353945369E7</v>
      </c>
      <c r="E61" s="20">
        <v>1547543.2</v>
      </c>
      <c r="F61" s="47">
        <f>+D61/D64</f>
        <v>0.9109748935</v>
      </c>
      <c r="G61" s="47" t="str">
        <f t="shared" ref="G61:G63" si="201">VLOOKUP(A61,'[1]Hoja1'!$B$1:$F$126,3,0)</f>
        <v>#REF!</v>
      </c>
      <c r="H61" s="47" t="str">
        <f t="shared" ref="H61:H63" si="202">VLOOKUP(A61,'[1]Hoja1'!$B$1:$F$126,2,0)</f>
        <v>#REF!</v>
      </c>
      <c r="I61" s="47" t="str">
        <f t="shared" ref="I61:I63" si="203">+G61/11</f>
        <v>#REF!</v>
      </c>
      <c r="J61" s="47" t="str">
        <f t="shared" ref="J61:J63" si="204">+F61*I61</f>
        <v>#REF!</v>
      </c>
      <c r="K61" s="47" t="str">
        <f t="shared" ref="K61:K63" si="205">+D61-P61</f>
        <v>#REF!</v>
      </c>
      <c r="L61" s="47" t="str">
        <f t="shared" ref="L61:L63" si="206">VLOOKUP(A61,'[1]Hoja1'!$B$1:$F$126,5,0)</f>
        <v>#REF!</v>
      </c>
      <c r="M61" s="47" t="str">
        <f t="shared" ref="M61:M63" si="207">VLOOKUP(A61,'[1]Hoja1'!$B$1:$F$126,4,0)</f>
        <v>#REF!</v>
      </c>
      <c r="N61" s="48"/>
      <c r="O61" s="49" t="str">
        <f t="shared" ref="O61:O63" si="208">+D61-J61</f>
        <v>#REF!</v>
      </c>
      <c r="P61" s="47" t="str">
        <f t="shared" ref="P61:P63" si="209">+ROUND(O61,0)</f>
        <v>#REF!</v>
      </c>
      <c r="Q61" s="47" t="str">
        <f t="shared" ref="Q61:Q63" si="210">+K61+P61</f>
        <v>#REF!</v>
      </c>
      <c r="R61" s="50" t="str">
        <f t="shared" ref="R61:R63" si="211">+IF(D61-K61-P61&gt;1,D61-K61-P61,0)</f>
        <v>#REF!</v>
      </c>
      <c r="S61" s="47" t="str">
        <f t="shared" ref="S61:S63" si="212">+P61</f>
        <v>#REF!</v>
      </c>
      <c r="T61" s="48"/>
      <c r="U61" s="48"/>
      <c r="V61" s="48"/>
      <c r="W61" s="48"/>
      <c r="X61" s="48"/>
      <c r="Y61" s="48"/>
      <c r="Z61" s="48"/>
    </row>
    <row r="62" ht="13.5" customHeight="1" outlineLevel="2">
      <c r="A62" s="46" t="s">
        <v>63</v>
      </c>
      <c r="B62" s="18" t="s">
        <v>22</v>
      </c>
      <c r="C62" s="18" t="s">
        <v>23</v>
      </c>
      <c r="D62" s="20">
        <v>2300395.31</v>
      </c>
      <c r="E62" s="20">
        <v>151233.8</v>
      </c>
      <c r="F62" s="47">
        <f>+D62/D64</f>
        <v>0.08902510653</v>
      </c>
      <c r="G62" s="47" t="str">
        <f t="shared" si="201"/>
        <v>#REF!</v>
      </c>
      <c r="H62" s="47" t="str">
        <f t="shared" si="202"/>
        <v>#REF!</v>
      </c>
      <c r="I62" s="47" t="str">
        <f t="shared" si="203"/>
        <v>#REF!</v>
      </c>
      <c r="J62" s="47" t="str">
        <f t="shared" si="204"/>
        <v>#REF!</v>
      </c>
      <c r="K62" s="47" t="str">
        <f t="shared" si="205"/>
        <v>#REF!</v>
      </c>
      <c r="L62" s="47" t="str">
        <f t="shared" si="206"/>
        <v>#REF!</v>
      </c>
      <c r="M62" s="47" t="str">
        <f t="shared" si="207"/>
        <v>#REF!</v>
      </c>
      <c r="N62" s="48"/>
      <c r="O62" s="49" t="str">
        <f t="shared" si="208"/>
        <v>#REF!</v>
      </c>
      <c r="P62" s="47" t="str">
        <f t="shared" si="209"/>
        <v>#REF!</v>
      </c>
      <c r="Q62" s="47" t="str">
        <f t="shared" si="210"/>
        <v>#REF!</v>
      </c>
      <c r="R62" s="50" t="str">
        <f t="shared" si="211"/>
        <v>#REF!</v>
      </c>
      <c r="S62" s="47" t="str">
        <f t="shared" si="212"/>
        <v>#REF!</v>
      </c>
      <c r="T62" s="48"/>
      <c r="U62" s="48"/>
      <c r="V62" s="48"/>
      <c r="W62" s="48"/>
      <c r="X62" s="48"/>
      <c r="Y62" s="48"/>
      <c r="Z62" s="48"/>
    </row>
    <row r="63" ht="13.5" customHeight="1" outlineLevel="2">
      <c r="A63" s="46" t="s">
        <v>63</v>
      </c>
      <c r="B63" s="18" t="s">
        <v>64</v>
      </c>
      <c r="C63" s="18" t="s">
        <v>65</v>
      </c>
      <c r="D63" s="20">
        <v>0.0</v>
      </c>
      <c r="E63" s="20">
        <v>0.0</v>
      </c>
      <c r="F63" s="47">
        <f>+D63/D64</f>
        <v>0</v>
      </c>
      <c r="G63" s="47" t="str">
        <f t="shared" si="201"/>
        <v>#REF!</v>
      </c>
      <c r="H63" s="47" t="str">
        <f t="shared" si="202"/>
        <v>#REF!</v>
      </c>
      <c r="I63" s="47" t="str">
        <f t="shared" si="203"/>
        <v>#REF!</v>
      </c>
      <c r="J63" s="47" t="str">
        <f t="shared" si="204"/>
        <v>#REF!</v>
      </c>
      <c r="K63" s="47" t="str">
        <f t="shared" si="205"/>
        <v>#REF!</v>
      </c>
      <c r="L63" s="47" t="str">
        <f t="shared" si="206"/>
        <v>#REF!</v>
      </c>
      <c r="M63" s="47" t="str">
        <f t="shared" si="207"/>
        <v>#REF!</v>
      </c>
      <c r="N63" s="48"/>
      <c r="O63" s="49" t="str">
        <f t="shared" si="208"/>
        <v>#REF!</v>
      </c>
      <c r="P63" s="47" t="str">
        <f t="shared" si="209"/>
        <v>#REF!</v>
      </c>
      <c r="Q63" s="47" t="str">
        <f t="shared" si="210"/>
        <v>#REF!</v>
      </c>
      <c r="R63" s="50" t="str">
        <f t="shared" si="211"/>
        <v>#REF!</v>
      </c>
      <c r="S63" s="47" t="str">
        <f t="shared" si="212"/>
        <v>#REF!</v>
      </c>
      <c r="T63" s="48"/>
      <c r="U63" s="48"/>
      <c r="V63" s="48"/>
      <c r="W63" s="48"/>
      <c r="X63" s="48"/>
      <c r="Y63" s="48"/>
      <c r="Z63" s="48"/>
    </row>
    <row r="64" ht="13.5" customHeight="1" outlineLevel="1">
      <c r="A64" s="51" t="s">
        <v>330</v>
      </c>
      <c r="B64" s="18"/>
      <c r="C64" s="18"/>
      <c r="D64" s="20">
        <f t="shared" ref="D64:F64" si="213">SUBTOTAL(9,D61:D63)</f>
        <v>25839849</v>
      </c>
      <c r="E64" s="20">
        <f t="shared" si="213"/>
        <v>1698777</v>
      </c>
      <c r="F64" s="48">
        <f t="shared" si="213"/>
        <v>1</v>
      </c>
      <c r="G64" s="47"/>
      <c r="H64" s="47"/>
      <c r="I64" s="47"/>
      <c r="J64" s="47" t="str">
        <f t="shared" ref="J64:K64" si="214">SUBTOTAL(9,J61:J63)</f>
        <v>#REF!</v>
      </c>
      <c r="K64" s="47" t="str">
        <f t="shared" si="214"/>
        <v>#REF!</v>
      </c>
      <c r="L64" s="47"/>
      <c r="M64" s="47"/>
      <c r="N64" s="48"/>
      <c r="O64" s="49" t="str">
        <f t="shared" ref="O64:S64" si="215">SUBTOTAL(9,O61:O63)</f>
        <v>#REF!</v>
      </c>
      <c r="P64" s="47" t="str">
        <f t="shared" si="215"/>
        <v>#REF!</v>
      </c>
      <c r="Q64" s="47" t="str">
        <f t="shared" si="215"/>
        <v>#REF!</v>
      </c>
      <c r="R64" s="50" t="str">
        <f t="shared" si="215"/>
        <v>#REF!</v>
      </c>
      <c r="S64" s="47" t="str">
        <f t="shared" si="215"/>
        <v>#REF!</v>
      </c>
      <c r="T64" s="48"/>
      <c r="U64" s="48"/>
      <c r="V64" s="48"/>
      <c r="W64" s="48"/>
      <c r="X64" s="48"/>
      <c r="Y64" s="48"/>
      <c r="Z64" s="48"/>
    </row>
    <row r="65" ht="13.5" customHeight="1" outlineLevel="2">
      <c r="A65" s="46" t="s">
        <v>67</v>
      </c>
      <c r="B65" s="18" t="s">
        <v>18</v>
      </c>
      <c r="C65" s="18" t="s">
        <v>19</v>
      </c>
      <c r="D65" s="20">
        <v>2149362.0</v>
      </c>
      <c r="E65" s="20">
        <v>267775.17</v>
      </c>
      <c r="F65" s="47">
        <f>+D65/D67</f>
        <v>0.2103968048</v>
      </c>
      <c r="G65" s="47" t="str">
        <f t="shared" ref="G65:G66" si="216">VLOOKUP(A65,'[1]Hoja1'!$B$1:$F$126,3,0)</f>
        <v>#REF!</v>
      </c>
      <c r="H65" s="47" t="str">
        <f t="shared" ref="H65:H66" si="217">VLOOKUP(A65,'[1]Hoja1'!$B$1:$F$126,2,0)</f>
        <v>#REF!</v>
      </c>
      <c r="I65" s="47" t="str">
        <f t="shared" ref="I65:I66" si="218">+G65/11</f>
        <v>#REF!</v>
      </c>
      <c r="J65" s="47" t="str">
        <f t="shared" ref="J65:J66" si="219">+F65*I65</f>
        <v>#REF!</v>
      </c>
      <c r="K65" s="47" t="str">
        <f t="shared" ref="K65:K66" si="220">+D65-P65</f>
        <v>#REF!</v>
      </c>
      <c r="L65" s="47" t="str">
        <f t="shared" ref="L65:L66" si="221">VLOOKUP(A65,'[1]Hoja1'!$B$1:$F$126,5,0)</f>
        <v>#REF!</v>
      </c>
      <c r="M65" s="47" t="str">
        <f t="shared" ref="M65:M66" si="222">VLOOKUP(A65,'[1]Hoja1'!$B$1:$F$126,4,0)</f>
        <v>#REF!</v>
      </c>
      <c r="N65" s="48"/>
      <c r="O65" s="49" t="str">
        <f t="shared" ref="O65:O66" si="223">+D65-J65</f>
        <v>#REF!</v>
      </c>
      <c r="P65" s="47" t="str">
        <f t="shared" ref="P65:P66" si="224">+ROUND(O65,0)</f>
        <v>#REF!</v>
      </c>
      <c r="Q65" s="47" t="str">
        <f t="shared" ref="Q65:Q66" si="225">+K65+P65</f>
        <v>#REF!</v>
      </c>
      <c r="R65" s="50" t="str">
        <f t="shared" ref="R65:R66" si="226">+IF(D65-K65-P65&gt;1,D65-K65-P65,0)</f>
        <v>#REF!</v>
      </c>
      <c r="S65" s="47" t="str">
        <f t="shared" ref="S65:S66" si="227">+P65</f>
        <v>#REF!</v>
      </c>
      <c r="T65" s="48"/>
      <c r="U65" s="48"/>
      <c r="V65" s="48"/>
      <c r="W65" s="48"/>
      <c r="X65" s="48"/>
      <c r="Y65" s="48"/>
      <c r="Z65" s="48"/>
    </row>
    <row r="66" ht="13.5" customHeight="1" outlineLevel="2">
      <c r="A66" s="46" t="s">
        <v>67</v>
      </c>
      <c r="B66" s="18" t="s">
        <v>30</v>
      </c>
      <c r="C66" s="18" t="s">
        <v>31</v>
      </c>
      <c r="D66" s="20">
        <v>8066392.0</v>
      </c>
      <c r="E66" s="20">
        <v>1004939.83</v>
      </c>
      <c r="F66" s="47">
        <f>+D66/D67</f>
        <v>0.7896031952</v>
      </c>
      <c r="G66" s="47" t="str">
        <f t="shared" si="216"/>
        <v>#REF!</v>
      </c>
      <c r="H66" s="47" t="str">
        <f t="shared" si="217"/>
        <v>#REF!</v>
      </c>
      <c r="I66" s="47" t="str">
        <f t="shared" si="218"/>
        <v>#REF!</v>
      </c>
      <c r="J66" s="47" t="str">
        <f t="shared" si="219"/>
        <v>#REF!</v>
      </c>
      <c r="K66" s="47" t="str">
        <f t="shared" si="220"/>
        <v>#REF!</v>
      </c>
      <c r="L66" s="47" t="str">
        <f t="shared" si="221"/>
        <v>#REF!</v>
      </c>
      <c r="M66" s="47" t="str">
        <f t="shared" si="222"/>
        <v>#REF!</v>
      </c>
      <c r="N66" s="48"/>
      <c r="O66" s="49" t="str">
        <f t="shared" si="223"/>
        <v>#REF!</v>
      </c>
      <c r="P66" s="47" t="str">
        <f t="shared" si="224"/>
        <v>#REF!</v>
      </c>
      <c r="Q66" s="47" t="str">
        <f t="shared" si="225"/>
        <v>#REF!</v>
      </c>
      <c r="R66" s="50" t="str">
        <f t="shared" si="226"/>
        <v>#REF!</v>
      </c>
      <c r="S66" s="47" t="str">
        <f t="shared" si="227"/>
        <v>#REF!</v>
      </c>
      <c r="T66" s="48"/>
      <c r="U66" s="48"/>
      <c r="V66" s="48"/>
      <c r="W66" s="48"/>
      <c r="X66" s="48"/>
      <c r="Y66" s="48"/>
      <c r="Z66" s="48"/>
    </row>
    <row r="67" ht="13.5" customHeight="1" outlineLevel="1">
      <c r="A67" s="51" t="s">
        <v>331</v>
      </c>
      <c r="B67" s="18"/>
      <c r="C67" s="18"/>
      <c r="D67" s="20">
        <f t="shared" ref="D67:F67" si="228">SUBTOTAL(9,D65:D66)</f>
        <v>10215754</v>
      </c>
      <c r="E67" s="20">
        <f t="shared" si="228"/>
        <v>1272715</v>
      </c>
      <c r="F67" s="48">
        <f t="shared" si="228"/>
        <v>1</v>
      </c>
      <c r="G67" s="47"/>
      <c r="H67" s="47"/>
      <c r="I67" s="47"/>
      <c r="J67" s="47" t="str">
        <f t="shared" ref="J67:K67" si="229">SUBTOTAL(9,J65:J66)</f>
        <v>#REF!</v>
      </c>
      <c r="K67" s="47" t="str">
        <f t="shared" si="229"/>
        <v>#REF!</v>
      </c>
      <c r="L67" s="47"/>
      <c r="M67" s="47"/>
      <c r="N67" s="48"/>
      <c r="O67" s="49" t="str">
        <f t="shared" ref="O67:S67" si="230">SUBTOTAL(9,O65:O66)</f>
        <v>#REF!</v>
      </c>
      <c r="P67" s="47" t="str">
        <f t="shared" si="230"/>
        <v>#REF!</v>
      </c>
      <c r="Q67" s="47" t="str">
        <f t="shared" si="230"/>
        <v>#REF!</v>
      </c>
      <c r="R67" s="50" t="str">
        <f t="shared" si="230"/>
        <v>#REF!</v>
      </c>
      <c r="S67" s="47" t="str">
        <f t="shared" si="230"/>
        <v>#REF!</v>
      </c>
      <c r="T67" s="48"/>
      <c r="U67" s="48"/>
      <c r="V67" s="48"/>
      <c r="W67" s="48"/>
      <c r="X67" s="48"/>
      <c r="Y67" s="48"/>
      <c r="Z67" s="48"/>
    </row>
    <row r="68" ht="13.5" customHeight="1" outlineLevel="2">
      <c r="A68" s="46" t="s">
        <v>69</v>
      </c>
      <c r="B68" s="18" t="s">
        <v>18</v>
      </c>
      <c r="C68" s="18" t="s">
        <v>19</v>
      </c>
      <c r="D68" s="20">
        <v>4.5436554E7</v>
      </c>
      <c r="E68" s="20">
        <v>1.6449875E7</v>
      </c>
      <c r="F68" s="47">
        <f>+D68/D70</f>
        <v>1</v>
      </c>
      <c r="G68" s="47" t="str">
        <f t="shared" ref="G68:G69" si="231">VLOOKUP(A68,'[1]Hoja1'!$B$1:$F$126,3,0)</f>
        <v>#REF!</v>
      </c>
      <c r="H68" s="47" t="str">
        <f t="shared" ref="H68:H69" si="232">VLOOKUP(A68,'[1]Hoja1'!$B$1:$F$126,2,0)</f>
        <v>#REF!</v>
      </c>
      <c r="I68" s="47" t="str">
        <f t="shared" ref="I68:I69" si="233">+G68/11</f>
        <v>#REF!</v>
      </c>
      <c r="J68" s="47" t="str">
        <f t="shared" ref="J68:J69" si="234">+F68*I68</f>
        <v>#REF!</v>
      </c>
      <c r="K68" s="47" t="str">
        <f t="shared" ref="K68:K69" si="235">+D68-P68</f>
        <v>#REF!</v>
      </c>
      <c r="L68" s="47" t="str">
        <f t="shared" ref="L68:L69" si="236">VLOOKUP(A68,'[1]Hoja1'!$B$1:$F$126,5,0)</f>
        <v>#REF!</v>
      </c>
      <c r="M68" s="47" t="str">
        <f t="shared" ref="M68:M69" si="237">VLOOKUP(A68,'[1]Hoja1'!$B$1:$F$126,4,0)</f>
        <v>#REF!</v>
      </c>
      <c r="N68" s="48"/>
      <c r="O68" s="49" t="str">
        <f t="shared" ref="O68:O69" si="238">+D68-J68</f>
        <v>#REF!</v>
      </c>
      <c r="P68" s="47" t="str">
        <f t="shared" ref="P68:P69" si="239">+ROUND(O68,0)</f>
        <v>#REF!</v>
      </c>
      <c r="Q68" s="47" t="str">
        <f t="shared" ref="Q68:Q69" si="240">+K68+P68</f>
        <v>#REF!</v>
      </c>
      <c r="R68" s="50" t="str">
        <f t="shared" ref="R68:R69" si="241">+IF(D68-K68-P68&gt;1,D68-K68-P68,0)</f>
        <v>#REF!</v>
      </c>
      <c r="S68" s="47" t="str">
        <f t="shared" ref="S68:S69" si="242">+P68</f>
        <v>#REF!</v>
      </c>
      <c r="T68" s="48"/>
      <c r="U68" s="48"/>
      <c r="V68" s="48"/>
      <c r="W68" s="48"/>
      <c r="X68" s="48"/>
      <c r="Y68" s="48"/>
      <c r="Z68" s="48"/>
    </row>
    <row r="69" ht="13.5" customHeight="1" outlineLevel="2">
      <c r="A69" s="46" t="s">
        <v>69</v>
      </c>
      <c r="B69" s="18" t="s">
        <v>43</v>
      </c>
      <c r="C69" s="18" t="s">
        <v>44</v>
      </c>
      <c r="D69" s="20">
        <v>0.0</v>
      </c>
      <c r="E69" s="20">
        <v>0.0</v>
      </c>
      <c r="F69" s="47">
        <f>+D69/D70</f>
        <v>0</v>
      </c>
      <c r="G69" s="47" t="str">
        <f t="shared" si="231"/>
        <v>#REF!</v>
      </c>
      <c r="H69" s="47" t="str">
        <f t="shared" si="232"/>
        <v>#REF!</v>
      </c>
      <c r="I69" s="47" t="str">
        <f t="shared" si="233"/>
        <v>#REF!</v>
      </c>
      <c r="J69" s="47" t="str">
        <f t="shared" si="234"/>
        <v>#REF!</v>
      </c>
      <c r="K69" s="47" t="str">
        <f t="shared" si="235"/>
        <v>#REF!</v>
      </c>
      <c r="L69" s="47" t="str">
        <f t="shared" si="236"/>
        <v>#REF!</v>
      </c>
      <c r="M69" s="47" t="str">
        <f t="shared" si="237"/>
        <v>#REF!</v>
      </c>
      <c r="N69" s="48"/>
      <c r="O69" s="49" t="str">
        <f t="shared" si="238"/>
        <v>#REF!</v>
      </c>
      <c r="P69" s="47" t="str">
        <f t="shared" si="239"/>
        <v>#REF!</v>
      </c>
      <c r="Q69" s="47" t="str">
        <f t="shared" si="240"/>
        <v>#REF!</v>
      </c>
      <c r="R69" s="50" t="str">
        <f t="shared" si="241"/>
        <v>#REF!</v>
      </c>
      <c r="S69" s="47" t="str">
        <f t="shared" si="242"/>
        <v>#REF!</v>
      </c>
      <c r="T69" s="48"/>
      <c r="U69" s="48"/>
      <c r="V69" s="48"/>
      <c r="W69" s="48"/>
      <c r="X69" s="48"/>
      <c r="Y69" s="48"/>
      <c r="Z69" s="48"/>
    </row>
    <row r="70" ht="13.5" customHeight="1" outlineLevel="1">
      <c r="A70" s="51" t="s">
        <v>332</v>
      </c>
      <c r="B70" s="18"/>
      <c r="C70" s="18"/>
      <c r="D70" s="20">
        <f t="shared" ref="D70:F70" si="243">SUBTOTAL(9,D68:D69)</f>
        <v>45436554</v>
      </c>
      <c r="E70" s="20">
        <f t="shared" si="243"/>
        <v>16449875</v>
      </c>
      <c r="F70" s="48">
        <f t="shared" si="243"/>
        <v>1</v>
      </c>
      <c r="G70" s="47"/>
      <c r="H70" s="47"/>
      <c r="I70" s="47"/>
      <c r="J70" s="47" t="str">
        <f t="shared" ref="J70:K70" si="244">SUBTOTAL(9,J68:J69)</f>
        <v>#REF!</v>
      </c>
      <c r="K70" s="47" t="str">
        <f t="shared" si="244"/>
        <v>#REF!</v>
      </c>
      <c r="L70" s="47"/>
      <c r="M70" s="47"/>
      <c r="N70" s="48"/>
      <c r="O70" s="49" t="str">
        <f t="shared" ref="O70:S70" si="245">SUBTOTAL(9,O68:O69)</f>
        <v>#REF!</v>
      </c>
      <c r="P70" s="47" t="str">
        <f t="shared" si="245"/>
        <v>#REF!</v>
      </c>
      <c r="Q70" s="47" t="str">
        <f t="shared" si="245"/>
        <v>#REF!</v>
      </c>
      <c r="R70" s="50" t="str">
        <f t="shared" si="245"/>
        <v>#REF!</v>
      </c>
      <c r="S70" s="47" t="str">
        <f t="shared" si="245"/>
        <v>#REF!</v>
      </c>
      <c r="T70" s="48"/>
      <c r="U70" s="48"/>
      <c r="V70" s="48"/>
      <c r="W70" s="48"/>
      <c r="X70" s="48"/>
      <c r="Y70" s="48"/>
      <c r="Z70" s="48"/>
    </row>
    <row r="71" ht="13.5" customHeight="1" outlineLevel="2">
      <c r="A71" s="46" t="s">
        <v>71</v>
      </c>
      <c r="B71" s="18" t="s">
        <v>18</v>
      </c>
      <c r="C71" s="18" t="s">
        <v>19</v>
      </c>
      <c r="D71" s="20">
        <v>4.2798926E7</v>
      </c>
      <c r="E71" s="20">
        <v>819560.0</v>
      </c>
      <c r="F71" s="47">
        <f>+D71/D72</f>
        <v>1</v>
      </c>
      <c r="G71" s="47" t="str">
        <f>VLOOKUP(A71,'[1]Hoja1'!$B$1:$F$126,3,0)</f>
        <v>#REF!</v>
      </c>
      <c r="H71" s="47" t="str">
        <f>VLOOKUP(A71,'[1]Hoja1'!$B$1:$F$126,2,0)</f>
        <v>#REF!</v>
      </c>
      <c r="I71" s="47" t="str">
        <f>+G71/11</f>
        <v>#REF!</v>
      </c>
      <c r="J71" s="47" t="str">
        <f>+F71*I71</f>
        <v>#REF!</v>
      </c>
      <c r="K71" s="47" t="str">
        <f>+D71-P71</f>
        <v>#REF!</v>
      </c>
      <c r="L71" s="47" t="str">
        <f>VLOOKUP(A71,'[1]Hoja1'!$B$1:$F$126,5,0)</f>
        <v>#REF!</v>
      </c>
      <c r="M71" s="47" t="str">
        <f>VLOOKUP(A71,'[1]Hoja1'!$B$1:$F$126,4,0)</f>
        <v>#REF!</v>
      </c>
      <c r="N71" s="48"/>
      <c r="O71" s="49" t="str">
        <f>+D71-J71</f>
        <v>#REF!</v>
      </c>
      <c r="P71" s="47" t="str">
        <f>+ROUND(O71,0)</f>
        <v>#REF!</v>
      </c>
      <c r="Q71" s="47" t="str">
        <f>+K71+P71</f>
        <v>#REF!</v>
      </c>
      <c r="R71" s="50" t="str">
        <f>+IF(D71-K71-P71&gt;1,D71-K71-P71,0)</f>
        <v>#REF!</v>
      </c>
      <c r="S71" s="47" t="str">
        <f>+P71</f>
        <v>#REF!</v>
      </c>
      <c r="T71" s="48"/>
      <c r="U71" s="48"/>
      <c r="V71" s="48"/>
      <c r="W71" s="48"/>
      <c r="X71" s="48"/>
      <c r="Y71" s="48"/>
      <c r="Z71" s="48"/>
    </row>
    <row r="72" ht="13.5" customHeight="1" outlineLevel="1">
      <c r="A72" s="51" t="s">
        <v>333</v>
      </c>
      <c r="B72" s="18"/>
      <c r="C72" s="18"/>
      <c r="D72" s="20">
        <f t="shared" ref="D72:F72" si="246">SUBTOTAL(9,D71)</f>
        <v>42798926</v>
      </c>
      <c r="E72" s="20">
        <f t="shared" si="246"/>
        <v>819560</v>
      </c>
      <c r="F72" s="48">
        <f t="shared" si="246"/>
        <v>1</v>
      </c>
      <c r="G72" s="47"/>
      <c r="H72" s="47"/>
      <c r="I72" s="47"/>
      <c r="J72" s="47" t="str">
        <f t="shared" ref="J72:K72" si="247">SUBTOTAL(9,J71)</f>
        <v>#REF!</v>
      </c>
      <c r="K72" s="47" t="str">
        <f t="shared" si="247"/>
        <v>#REF!</v>
      </c>
      <c r="L72" s="47"/>
      <c r="M72" s="47"/>
      <c r="N72" s="48"/>
      <c r="O72" s="49" t="str">
        <f t="shared" ref="O72:S72" si="248">SUBTOTAL(9,O71)</f>
        <v>#REF!</v>
      </c>
      <c r="P72" s="47" t="str">
        <f t="shared" si="248"/>
        <v>#REF!</v>
      </c>
      <c r="Q72" s="47" t="str">
        <f t="shared" si="248"/>
        <v>#REF!</v>
      </c>
      <c r="R72" s="50" t="str">
        <f t="shared" si="248"/>
        <v>#REF!</v>
      </c>
      <c r="S72" s="47" t="str">
        <f t="shared" si="248"/>
        <v>#REF!</v>
      </c>
      <c r="T72" s="48"/>
      <c r="U72" s="48"/>
      <c r="V72" s="48"/>
      <c r="W72" s="48"/>
      <c r="X72" s="48"/>
      <c r="Y72" s="48"/>
      <c r="Z72" s="48"/>
    </row>
    <row r="73" ht="13.5" customHeight="1" outlineLevel="2">
      <c r="A73" s="46" t="s">
        <v>73</v>
      </c>
      <c r="B73" s="18" t="s">
        <v>18</v>
      </c>
      <c r="C73" s="18" t="s">
        <v>19</v>
      </c>
      <c r="D73" s="20">
        <v>8718523.11</v>
      </c>
      <c r="E73" s="20">
        <v>5.509885648E7</v>
      </c>
      <c r="F73" s="47">
        <f>+D73/D77</f>
        <v>0.8286009962</v>
      </c>
      <c r="G73" s="47" t="str">
        <f t="shared" ref="G73:G76" si="249">VLOOKUP(A73,'[1]Hoja1'!$B$1:$F$126,3,0)</f>
        <v>#REF!</v>
      </c>
      <c r="H73" s="47" t="str">
        <f t="shared" ref="H73:H76" si="250">VLOOKUP(A73,'[1]Hoja1'!$B$1:$F$126,2,0)</f>
        <v>#REF!</v>
      </c>
      <c r="I73" s="47" t="str">
        <f t="shared" ref="I73:I76" si="251">+G73/11</f>
        <v>#REF!</v>
      </c>
      <c r="J73" s="47" t="str">
        <f t="shared" ref="J73:J76" si="252">+F73*I73</f>
        <v>#REF!</v>
      </c>
      <c r="K73" s="47">
        <f t="shared" ref="K73:K76" si="253">+D73-P73</f>
        <v>8718523.11</v>
      </c>
      <c r="L73" s="47" t="str">
        <f t="shared" ref="L73:L76" si="254">VLOOKUP(A73,'[1]Hoja1'!$B$1:$F$126,5,0)</f>
        <v>#REF!</v>
      </c>
      <c r="M73" s="47" t="str">
        <f t="shared" ref="M73:M76" si="255">VLOOKUP(A73,'[1]Hoja1'!$B$1:$F$126,4,0)</f>
        <v>#REF!</v>
      </c>
      <c r="N73" s="48"/>
      <c r="O73" s="49">
        <v>0.0</v>
      </c>
      <c r="P73" s="47">
        <f t="shared" ref="P73:P76" si="256">+ROUND(O73,0)</f>
        <v>0</v>
      </c>
      <c r="Q73" s="47">
        <f t="shared" ref="Q73:Q76" si="257">+K73+P73</f>
        <v>8718523.11</v>
      </c>
      <c r="R73" s="50">
        <f t="shared" ref="R73:R76" si="258">+IF(D73-K73-P73&gt;1,D73-K73-P73,0)</f>
        <v>0</v>
      </c>
      <c r="S73" s="47">
        <f t="shared" ref="S73:S76" si="259">+P73</f>
        <v>0</v>
      </c>
      <c r="T73" s="48"/>
      <c r="U73" s="48"/>
      <c r="V73" s="48"/>
      <c r="W73" s="48"/>
      <c r="X73" s="48"/>
      <c r="Y73" s="48"/>
      <c r="Z73" s="48"/>
    </row>
    <row r="74" ht="13.5" customHeight="1" outlineLevel="2">
      <c r="A74" s="46" t="s">
        <v>73</v>
      </c>
      <c r="B74" s="18" t="s">
        <v>22</v>
      </c>
      <c r="C74" s="18" t="s">
        <v>23</v>
      </c>
      <c r="D74" s="20">
        <v>1803456.89</v>
      </c>
      <c r="E74" s="20">
        <v>1.139739052E7</v>
      </c>
      <c r="F74" s="47">
        <f>+D74/D77</f>
        <v>0.1713990038</v>
      </c>
      <c r="G74" s="47" t="str">
        <f t="shared" si="249"/>
        <v>#REF!</v>
      </c>
      <c r="H74" s="47" t="str">
        <f t="shared" si="250"/>
        <v>#REF!</v>
      </c>
      <c r="I74" s="47" t="str">
        <f t="shared" si="251"/>
        <v>#REF!</v>
      </c>
      <c r="J74" s="47" t="str">
        <f t="shared" si="252"/>
        <v>#REF!</v>
      </c>
      <c r="K74" s="47">
        <f t="shared" si="253"/>
        <v>1803456.89</v>
      </c>
      <c r="L74" s="47" t="str">
        <f t="shared" si="254"/>
        <v>#REF!</v>
      </c>
      <c r="M74" s="47" t="str">
        <f t="shared" si="255"/>
        <v>#REF!</v>
      </c>
      <c r="N74" s="48"/>
      <c r="O74" s="49">
        <v>0.0</v>
      </c>
      <c r="P74" s="47">
        <f t="shared" si="256"/>
        <v>0</v>
      </c>
      <c r="Q74" s="47">
        <f t="shared" si="257"/>
        <v>1803456.89</v>
      </c>
      <c r="R74" s="50">
        <f t="shared" si="258"/>
        <v>0</v>
      </c>
      <c r="S74" s="47">
        <f t="shared" si="259"/>
        <v>0</v>
      </c>
      <c r="T74" s="48"/>
      <c r="U74" s="48"/>
      <c r="V74" s="48"/>
      <c r="W74" s="48"/>
      <c r="X74" s="48"/>
      <c r="Y74" s="48"/>
      <c r="Z74" s="48"/>
    </row>
    <row r="75" ht="13.5" customHeight="1" outlineLevel="2">
      <c r="A75" s="46" t="s">
        <v>73</v>
      </c>
      <c r="B75" s="18" t="s">
        <v>74</v>
      </c>
      <c r="C75" s="18" t="s">
        <v>75</v>
      </c>
      <c r="D75" s="20">
        <v>0.0</v>
      </c>
      <c r="E75" s="20">
        <v>0.0</v>
      </c>
      <c r="F75" s="48"/>
      <c r="G75" s="47" t="str">
        <f t="shared" si="249"/>
        <v>#REF!</v>
      </c>
      <c r="H75" s="47" t="str">
        <f t="shared" si="250"/>
        <v>#REF!</v>
      </c>
      <c r="I75" s="47" t="str">
        <f t="shared" si="251"/>
        <v>#REF!</v>
      </c>
      <c r="J75" s="47" t="str">
        <f t="shared" si="252"/>
        <v>#REF!</v>
      </c>
      <c r="K75" s="47" t="str">
        <f t="shared" si="253"/>
        <v>#REF!</v>
      </c>
      <c r="L75" s="47" t="str">
        <f t="shared" si="254"/>
        <v>#REF!</v>
      </c>
      <c r="M75" s="47" t="str">
        <f t="shared" si="255"/>
        <v>#REF!</v>
      </c>
      <c r="N75" s="48"/>
      <c r="O75" s="49" t="str">
        <f t="shared" ref="O75:O76" si="260">+D75-J75</f>
        <v>#REF!</v>
      </c>
      <c r="P75" s="47" t="str">
        <f t="shared" si="256"/>
        <v>#REF!</v>
      </c>
      <c r="Q75" s="47" t="str">
        <f t="shared" si="257"/>
        <v>#REF!</v>
      </c>
      <c r="R75" s="50" t="str">
        <f t="shared" si="258"/>
        <v>#REF!</v>
      </c>
      <c r="S75" s="47" t="str">
        <f t="shared" si="259"/>
        <v>#REF!</v>
      </c>
      <c r="T75" s="48"/>
      <c r="U75" s="48"/>
      <c r="V75" s="48"/>
      <c r="W75" s="48"/>
      <c r="X75" s="48"/>
      <c r="Y75" s="48"/>
      <c r="Z75" s="48"/>
    </row>
    <row r="76" ht="13.5" customHeight="1" outlineLevel="2">
      <c r="A76" s="46" t="s">
        <v>73</v>
      </c>
      <c r="B76" s="18" t="s">
        <v>43</v>
      </c>
      <c r="C76" s="18" t="s">
        <v>44</v>
      </c>
      <c r="D76" s="20">
        <v>0.0</v>
      </c>
      <c r="E76" s="20">
        <v>0.0</v>
      </c>
      <c r="F76" s="48"/>
      <c r="G76" s="47" t="str">
        <f t="shared" si="249"/>
        <v>#REF!</v>
      </c>
      <c r="H76" s="47" t="str">
        <f t="shared" si="250"/>
        <v>#REF!</v>
      </c>
      <c r="I76" s="47" t="str">
        <f t="shared" si="251"/>
        <v>#REF!</v>
      </c>
      <c r="J76" s="47" t="str">
        <f t="shared" si="252"/>
        <v>#REF!</v>
      </c>
      <c r="K76" s="47" t="str">
        <f t="shared" si="253"/>
        <v>#REF!</v>
      </c>
      <c r="L76" s="47" t="str">
        <f t="shared" si="254"/>
        <v>#REF!</v>
      </c>
      <c r="M76" s="47" t="str">
        <f t="shared" si="255"/>
        <v>#REF!</v>
      </c>
      <c r="N76" s="48"/>
      <c r="O76" s="49" t="str">
        <f t="shared" si="260"/>
        <v>#REF!</v>
      </c>
      <c r="P76" s="47" t="str">
        <f t="shared" si="256"/>
        <v>#REF!</v>
      </c>
      <c r="Q76" s="47" t="str">
        <f t="shared" si="257"/>
        <v>#REF!</v>
      </c>
      <c r="R76" s="50" t="str">
        <f t="shared" si="258"/>
        <v>#REF!</v>
      </c>
      <c r="S76" s="47" t="str">
        <f t="shared" si="259"/>
        <v>#REF!</v>
      </c>
      <c r="T76" s="48"/>
      <c r="U76" s="48"/>
      <c r="V76" s="48"/>
      <c r="W76" s="48"/>
      <c r="X76" s="48"/>
      <c r="Y76" s="48"/>
      <c r="Z76" s="48"/>
    </row>
    <row r="77" ht="13.5" customHeight="1" outlineLevel="1">
      <c r="A77" s="51" t="s">
        <v>334</v>
      </c>
      <c r="B77" s="18"/>
      <c r="C77" s="18"/>
      <c r="D77" s="20">
        <f t="shared" ref="D77:F77" si="261">SUBTOTAL(9,D73:D76)</f>
        <v>10521980</v>
      </c>
      <c r="E77" s="20">
        <f t="shared" si="261"/>
        <v>66496247</v>
      </c>
      <c r="F77" s="48">
        <f t="shared" si="261"/>
        <v>1</v>
      </c>
      <c r="G77" s="47"/>
      <c r="H77" s="47"/>
      <c r="I77" s="47"/>
      <c r="J77" s="47" t="str">
        <f t="shared" ref="J77:K77" si="262">SUBTOTAL(9,J73:J76)</f>
        <v>#REF!</v>
      </c>
      <c r="K77" s="47" t="str">
        <f t="shared" si="262"/>
        <v>#REF!</v>
      </c>
      <c r="L77" s="47"/>
      <c r="M77" s="47"/>
      <c r="N77" s="48"/>
      <c r="O77" s="49" t="str">
        <f t="shared" ref="O77:S77" si="263">SUBTOTAL(9,O73:O76)</f>
        <v>#REF!</v>
      </c>
      <c r="P77" s="47" t="str">
        <f t="shared" si="263"/>
        <v>#REF!</v>
      </c>
      <c r="Q77" s="47" t="str">
        <f t="shared" si="263"/>
        <v>#REF!</v>
      </c>
      <c r="R77" s="50" t="str">
        <f t="shared" si="263"/>
        <v>#REF!</v>
      </c>
      <c r="S77" s="47" t="str">
        <f t="shared" si="263"/>
        <v>#REF!</v>
      </c>
      <c r="T77" s="48"/>
      <c r="U77" s="48"/>
      <c r="V77" s="48"/>
      <c r="W77" s="48"/>
      <c r="X77" s="48"/>
      <c r="Y77" s="48"/>
      <c r="Z77" s="48"/>
    </row>
    <row r="78" ht="13.5" customHeight="1" outlineLevel="2">
      <c r="A78" s="46" t="s">
        <v>77</v>
      </c>
      <c r="B78" s="18" t="s">
        <v>18</v>
      </c>
      <c r="C78" s="18" t="s">
        <v>19</v>
      </c>
      <c r="D78" s="20">
        <v>2.171584342E7</v>
      </c>
      <c r="E78" s="20">
        <v>1811263.56</v>
      </c>
      <c r="F78" s="47">
        <f>+D78/D81</f>
        <v>0.5528323908</v>
      </c>
      <c r="G78" s="47" t="str">
        <f t="shared" ref="G78:G80" si="264">VLOOKUP(A78,'[1]Hoja1'!$B$1:$F$126,3,0)</f>
        <v>#REF!</v>
      </c>
      <c r="H78" s="47" t="str">
        <f t="shared" ref="H78:H80" si="265">VLOOKUP(A78,'[1]Hoja1'!$B$1:$F$126,2,0)</f>
        <v>#REF!</v>
      </c>
      <c r="I78" s="47" t="str">
        <f t="shared" ref="I78:I80" si="266">+G78/11</f>
        <v>#REF!</v>
      </c>
      <c r="J78" s="47" t="str">
        <f t="shared" ref="J78:J80" si="267">+F78*I78</f>
        <v>#REF!</v>
      </c>
      <c r="K78" s="47" t="str">
        <f t="shared" ref="K78:K80" si="268">+D78-P78</f>
        <v>#REF!</v>
      </c>
      <c r="L78" s="47" t="str">
        <f t="shared" ref="L78:L80" si="269">VLOOKUP(A78,'[1]Hoja1'!$B$1:$F$126,5,0)</f>
        <v>#REF!</v>
      </c>
      <c r="M78" s="47" t="str">
        <f t="shared" ref="M78:M80" si="270">VLOOKUP(A78,'[1]Hoja1'!$B$1:$F$126,4,0)</f>
        <v>#REF!</v>
      </c>
      <c r="N78" s="48"/>
      <c r="O78" s="49" t="str">
        <f t="shared" ref="O78:O80" si="271">+D78-J78</f>
        <v>#REF!</v>
      </c>
      <c r="P78" s="47" t="str">
        <f t="shared" ref="P78:P80" si="272">+ROUND(O78,0)</f>
        <v>#REF!</v>
      </c>
      <c r="Q78" s="47" t="str">
        <f t="shared" ref="Q78:Q80" si="273">+K78+P78</f>
        <v>#REF!</v>
      </c>
      <c r="R78" s="50" t="str">
        <f t="shared" ref="R78:R80" si="274">+IF(D78-K78-P78&gt;1,D78-K78-P78,0)</f>
        <v>#REF!</v>
      </c>
      <c r="S78" s="47" t="str">
        <f t="shared" ref="S78:S80" si="275">+P78</f>
        <v>#REF!</v>
      </c>
      <c r="T78" s="48"/>
      <c r="U78" s="48"/>
      <c r="V78" s="48"/>
      <c r="W78" s="48"/>
      <c r="X78" s="48"/>
      <c r="Y78" s="48"/>
      <c r="Z78" s="48"/>
    </row>
    <row r="79" ht="13.5" customHeight="1" outlineLevel="2">
      <c r="A79" s="46" t="s">
        <v>77</v>
      </c>
      <c r="B79" s="18" t="s">
        <v>22</v>
      </c>
      <c r="C79" s="18" t="s">
        <v>23</v>
      </c>
      <c r="D79" s="20">
        <v>0.0</v>
      </c>
      <c r="E79" s="20">
        <v>0.0</v>
      </c>
      <c r="F79" s="47">
        <f t="shared" ref="F79:F80" si="276">+D79/D80</f>
        <v>0</v>
      </c>
      <c r="G79" s="47" t="str">
        <f t="shared" si="264"/>
        <v>#REF!</v>
      </c>
      <c r="H79" s="47" t="str">
        <f t="shared" si="265"/>
        <v>#REF!</v>
      </c>
      <c r="I79" s="47" t="str">
        <f t="shared" si="266"/>
        <v>#REF!</v>
      </c>
      <c r="J79" s="47" t="str">
        <f t="shared" si="267"/>
        <v>#REF!</v>
      </c>
      <c r="K79" s="47" t="str">
        <f t="shared" si="268"/>
        <v>#REF!</v>
      </c>
      <c r="L79" s="47" t="str">
        <f t="shared" si="269"/>
        <v>#REF!</v>
      </c>
      <c r="M79" s="47" t="str">
        <f t="shared" si="270"/>
        <v>#REF!</v>
      </c>
      <c r="N79" s="48"/>
      <c r="O79" s="49" t="str">
        <f t="shared" si="271"/>
        <v>#REF!</v>
      </c>
      <c r="P79" s="47" t="str">
        <f t="shared" si="272"/>
        <v>#REF!</v>
      </c>
      <c r="Q79" s="47" t="str">
        <f t="shared" si="273"/>
        <v>#REF!</v>
      </c>
      <c r="R79" s="50" t="str">
        <f t="shared" si="274"/>
        <v>#REF!</v>
      </c>
      <c r="S79" s="47" t="str">
        <f t="shared" si="275"/>
        <v>#REF!</v>
      </c>
      <c r="T79" s="48"/>
      <c r="U79" s="48"/>
      <c r="V79" s="48"/>
      <c r="W79" s="48"/>
      <c r="X79" s="48"/>
      <c r="Y79" s="48"/>
      <c r="Z79" s="48"/>
    </row>
    <row r="80" ht="13.5" customHeight="1" outlineLevel="2">
      <c r="A80" s="46" t="s">
        <v>77</v>
      </c>
      <c r="B80" s="18" t="s">
        <v>45</v>
      </c>
      <c r="C80" s="18" t="s">
        <v>46</v>
      </c>
      <c r="D80" s="20">
        <v>1.756521858E7</v>
      </c>
      <c r="E80" s="20">
        <v>1465070.44</v>
      </c>
      <c r="F80" s="47">
        <f t="shared" si="276"/>
        <v>0.4471676092</v>
      </c>
      <c r="G80" s="47" t="str">
        <f t="shared" si="264"/>
        <v>#REF!</v>
      </c>
      <c r="H80" s="47" t="str">
        <f t="shared" si="265"/>
        <v>#REF!</v>
      </c>
      <c r="I80" s="47" t="str">
        <f t="shared" si="266"/>
        <v>#REF!</v>
      </c>
      <c r="J80" s="47" t="str">
        <f t="shared" si="267"/>
        <v>#REF!</v>
      </c>
      <c r="K80" s="47" t="str">
        <f t="shared" si="268"/>
        <v>#REF!</v>
      </c>
      <c r="L80" s="47" t="str">
        <f t="shared" si="269"/>
        <v>#REF!</v>
      </c>
      <c r="M80" s="47" t="str">
        <f t="shared" si="270"/>
        <v>#REF!</v>
      </c>
      <c r="N80" s="48"/>
      <c r="O80" s="49" t="str">
        <f t="shared" si="271"/>
        <v>#REF!</v>
      </c>
      <c r="P80" s="47" t="str">
        <f t="shared" si="272"/>
        <v>#REF!</v>
      </c>
      <c r="Q80" s="47" t="str">
        <f t="shared" si="273"/>
        <v>#REF!</v>
      </c>
      <c r="R80" s="50" t="str">
        <f t="shared" si="274"/>
        <v>#REF!</v>
      </c>
      <c r="S80" s="47" t="str">
        <f t="shared" si="275"/>
        <v>#REF!</v>
      </c>
      <c r="T80" s="48"/>
      <c r="U80" s="48"/>
      <c r="V80" s="48"/>
      <c r="W80" s="48"/>
      <c r="X80" s="48"/>
      <c r="Y80" s="48"/>
      <c r="Z80" s="48"/>
    </row>
    <row r="81" ht="13.5" customHeight="1" outlineLevel="1">
      <c r="A81" s="51" t="s">
        <v>335</v>
      </c>
      <c r="B81" s="18"/>
      <c r="C81" s="18"/>
      <c r="D81" s="20">
        <f t="shared" ref="D81:F81" si="277">SUBTOTAL(9,D78:D80)</f>
        <v>39281062</v>
      </c>
      <c r="E81" s="20">
        <f t="shared" si="277"/>
        <v>3276334</v>
      </c>
      <c r="F81" s="48">
        <f t="shared" si="277"/>
        <v>1</v>
      </c>
      <c r="G81" s="47"/>
      <c r="H81" s="47"/>
      <c r="I81" s="47"/>
      <c r="J81" s="47" t="str">
        <f t="shared" ref="J81:K81" si="278">SUBTOTAL(9,J78:J80)</f>
        <v>#REF!</v>
      </c>
      <c r="K81" s="47" t="str">
        <f t="shared" si="278"/>
        <v>#REF!</v>
      </c>
      <c r="L81" s="47"/>
      <c r="M81" s="47"/>
      <c r="N81" s="48"/>
      <c r="O81" s="49" t="str">
        <f t="shared" ref="O81:S81" si="279">SUBTOTAL(9,O78:O80)</f>
        <v>#REF!</v>
      </c>
      <c r="P81" s="47" t="str">
        <f t="shared" si="279"/>
        <v>#REF!</v>
      </c>
      <c r="Q81" s="47" t="str">
        <f t="shared" si="279"/>
        <v>#REF!</v>
      </c>
      <c r="R81" s="50" t="str">
        <f t="shared" si="279"/>
        <v>#REF!</v>
      </c>
      <c r="S81" s="47" t="str">
        <f t="shared" si="279"/>
        <v>#REF!</v>
      </c>
      <c r="T81" s="48"/>
      <c r="U81" s="48"/>
      <c r="V81" s="48"/>
      <c r="W81" s="48"/>
      <c r="X81" s="48"/>
      <c r="Y81" s="48"/>
      <c r="Z81" s="48"/>
    </row>
    <row r="82" ht="13.5" customHeight="1" outlineLevel="2">
      <c r="A82" s="46" t="s">
        <v>79</v>
      </c>
      <c r="B82" s="18" t="s">
        <v>18</v>
      </c>
      <c r="C82" s="18" t="s">
        <v>19</v>
      </c>
      <c r="D82" s="20">
        <v>5.724808385E7</v>
      </c>
      <c r="E82" s="20">
        <v>6911890.89</v>
      </c>
      <c r="F82" s="47">
        <f>+D82/D84</f>
        <v>0.9740208933</v>
      </c>
      <c r="G82" s="47" t="str">
        <f t="shared" ref="G82:G83" si="280">VLOOKUP(A82,'[1]Hoja1'!$B$1:$F$126,3,0)</f>
        <v>#REF!</v>
      </c>
      <c r="H82" s="47" t="str">
        <f t="shared" ref="H82:H83" si="281">VLOOKUP(A82,'[1]Hoja1'!$B$1:$F$126,2,0)</f>
        <v>#REF!</v>
      </c>
      <c r="I82" s="47" t="str">
        <f t="shared" ref="I82:I83" si="282">+G82/11</f>
        <v>#REF!</v>
      </c>
      <c r="J82" s="47" t="str">
        <f t="shared" ref="J82:J83" si="283">+F82*I82</f>
        <v>#REF!</v>
      </c>
      <c r="K82" s="47" t="str">
        <f t="shared" ref="K82:K83" si="284">+D82-P82</f>
        <v>#REF!</v>
      </c>
      <c r="L82" s="47" t="str">
        <f t="shared" ref="L82:L83" si="285">VLOOKUP(A82,'[1]Hoja1'!$B$1:$F$126,5,0)</f>
        <v>#REF!</v>
      </c>
      <c r="M82" s="47" t="str">
        <f t="shared" ref="M82:M83" si="286">VLOOKUP(A82,'[1]Hoja1'!$B$1:$F$126,4,0)</f>
        <v>#REF!</v>
      </c>
      <c r="N82" s="48"/>
      <c r="O82" s="49" t="str">
        <f t="shared" ref="O82:O83" si="287">+D82-J82</f>
        <v>#REF!</v>
      </c>
      <c r="P82" s="47" t="str">
        <f t="shared" ref="P82:P83" si="288">+ROUND(O82,0)</f>
        <v>#REF!</v>
      </c>
      <c r="Q82" s="47" t="str">
        <f t="shared" ref="Q82:Q83" si="289">+K82+P82</f>
        <v>#REF!</v>
      </c>
      <c r="R82" s="50" t="str">
        <f t="shared" ref="R82:R83" si="290">+IF(D82-K82-P82&gt;1,D82-K82-P82,0)</f>
        <v>#REF!</v>
      </c>
      <c r="S82" s="47" t="str">
        <f t="shared" ref="S82:S83" si="291">+P82</f>
        <v>#REF!</v>
      </c>
      <c r="T82" s="48"/>
      <c r="U82" s="48"/>
      <c r="V82" s="48"/>
      <c r="W82" s="48"/>
      <c r="X82" s="48"/>
      <c r="Y82" s="48"/>
      <c r="Z82" s="48"/>
    </row>
    <row r="83" ht="13.5" customHeight="1" outlineLevel="2">
      <c r="A83" s="46" t="s">
        <v>79</v>
      </c>
      <c r="B83" s="18" t="s">
        <v>22</v>
      </c>
      <c r="C83" s="18" t="s">
        <v>23</v>
      </c>
      <c r="D83" s="20">
        <v>1526922.15</v>
      </c>
      <c r="E83" s="20">
        <v>184354.11</v>
      </c>
      <c r="F83" s="47">
        <f>+D83/D84</f>
        <v>0.02597910666</v>
      </c>
      <c r="G83" s="47" t="str">
        <f t="shared" si="280"/>
        <v>#REF!</v>
      </c>
      <c r="H83" s="47" t="str">
        <f t="shared" si="281"/>
        <v>#REF!</v>
      </c>
      <c r="I83" s="47" t="str">
        <f t="shared" si="282"/>
        <v>#REF!</v>
      </c>
      <c r="J83" s="47" t="str">
        <f t="shared" si="283"/>
        <v>#REF!</v>
      </c>
      <c r="K83" s="47" t="str">
        <f t="shared" si="284"/>
        <v>#REF!</v>
      </c>
      <c r="L83" s="47" t="str">
        <f t="shared" si="285"/>
        <v>#REF!</v>
      </c>
      <c r="M83" s="47" t="str">
        <f t="shared" si="286"/>
        <v>#REF!</v>
      </c>
      <c r="N83" s="48"/>
      <c r="O83" s="49" t="str">
        <f t="shared" si="287"/>
        <v>#REF!</v>
      </c>
      <c r="P83" s="47" t="str">
        <f t="shared" si="288"/>
        <v>#REF!</v>
      </c>
      <c r="Q83" s="47" t="str">
        <f t="shared" si="289"/>
        <v>#REF!</v>
      </c>
      <c r="R83" s="50" t="str">
        <f t="shared" si="290"/>
        <v>#REF!</v>
      </c>
      <c r="S83" s="47" t="str">
        <f t="shared" si="291"/>
        <v>#REF!</v>
      </c>
      <c r="T83" s="48"/>
      <c r="U83" s="48"/>
      <c r="V83" s="48"/>
      <c r="W83" s="48"/>
      <c r="X83" s="48"/>
      <c r="Y83" s="48"/>
      <c r="Z83" s="48"/>
    </row>
    <row r="84" ht="13.5" customHeight="1" outlineLevel="1">
      <c r="A84" s="51" t="s">
        <v>336</v>
      </c>
      <c r="B84" s="18"/>
      <c r="C84" s="18"/>
      <c r="D84" s="20">
        <f t="shared" ref="D84:F84" si="292">SUBTOTAL(9,D82:D83)</f>
        <v>58775006</v>
      </c>
      <c r="E84" s="20">
        <f t="shared" si="292"/>
        <v>7096245</v>
      </c>
      <c r="F84" s="48">
        <f t="shared" si="292"/>
        <v>1</v>
      </c>
      <c r="G84" s="47"/>
      <c r="H84" s="47"/>
      <c r="I84" s="47"/>
      <c r="J84" s="47" t="str">
        <f t="shared" ref="J84:K84" si="293">SUBTOTAL(9,J82:J83)</f>
        <v>#REF!</v>
      </c>
      <c r="K84" s="47" t="str">
        <f t="shared" si="293"/>
        <v>#REF!</v>
      </c>
      <c r="L84" s="47"/>
      <c r="M84" s="47"/>
      <c r="N84" s="48"/>
      <c r="O84" s="49" t="str">
        <f t="shared" ref="O84:S84" si="294">SUBTOTAL(9,O82:O83)</f>
        <v>#REF!</v>
      </c>
      <c r="P84" s="47" t="str">
        <f t="shared" si="294"/>
        <v>#REF!</v>
      </c>
      <c r="Q84" s="47" t="str">
        <f t="shared" si="294"/>
        <v>#REF!</v>
      </c>
      <c r="R84" s="50" t="str">
        <f t="shared" si="294"/>
        <v>#REF!</v>
      </c>
      <c r="S84" s="47" t="str">
        <f t="shared" si="294"/>
        <v>#REF!</v>
      </c>
      <c r="T84" s="48"/>
      <c r="U84" s="48"/>
      <c r="V84" s="48"/>
      <c r="W84" s="48"/>
      <c r="X84" s="48"/>
      <c r="Y84" s="48"/>
      <c r="Z84" s="48"/>
    </row>
    <row r="85" ht="13.5" customHeight="1" outlineLevel="2">
      <c r="A85" s="46" t="s">
        <v>81</v>
      </c>
      <c r="B85" s="18" t="s">
        <v>18</v>
      </c>
      <c r="C85" s="18" t="s">
        <v>19</v>
      </c>
      <c r="D85" s="20">
        <v>3.699315606E7</v>
      </c>
      <c r="E85" s="20">
        <v>3185271.05</v>
      </c>
      <c r="F85" s="47">
        <f>+D85/D88</f>
        <v>0.4113252482</v>
      </c>
      <c r="G85" s="47" t="str">
        <f t="shared" ref="G85:G87" si="295">VLOOKUP(A85,'[1]Hoja1'!$B$1:$F$126,3,0)</f>
        <v>#REF!</v>
      </c>
      <c r="H85" s="47" t="str">
        <f t="shared" ref="H85:H87" si="296">VLOOKUP(A85,'[1]Hoja1'!$B$1:$F$126,2,0)</f>
        <v>#REF!</v>
      </c>
      <c r="I85" s="47" t="str">
        <f t="shared" ref="I85:I87" si="297">+G85/11</f>
        <v>#REF!</v>
      </c>
      <c r="J85" s="47" t="str">
        <f t="shared" ref="J85:J87" si="298">+F85*I85</f>
        <v>#REF!</v>
      </c>
      <c r="K85" s="47">
        <v>0.0</v>
      </c>
      <c r="L85" s="47" t="str">
        <f t="shared" ref="L85:L87" si="299">VLOOKUP(A85,'[1]Hoja1'!$B$1:$F$126,5,0)</f>
        <v>#REF!</v>
      </c>
      <c r="M85" s="47" t="str">
        <f t="shared" ref="M85:M87" si="300">VLOOKUP(A85,'[1]Hoja1'!$B$1:$F$126,4,0)</f>
        <v>#REF!</v>
      </c>
      <c r="N85" s="48"/>
      <c r="O85" s="49" t="str">
        <f t="shared" ref="O85:O87" si="301">+D85-J85</f>
        <v>#REF!</v>
      </c>
      <c r="P85" s="47" t="str">
        <f t="shared" ref="P85:P87" si="302">+ROUND(O85,0)</f>
        <v>#REF!</v>
      </c>
      <c r="Q85" s="47" t="str">
        <f t="shared" ref="Q85:Q87" si="303">+K85+P85</f>
        <v>#REF!</v>
      </c>
      <c r="R85" s="50" t="str">
        <f t="shared" ref="R85:R87" si="304">+IF(D85-K85-P85&gt;1,D85-K85-P85,0)</f>
        <v>#REF!</v>
      </c>
      <c r="S85" s="47" t="str">
        <f t="shared" ref="S85:S87" si="305">+P85</f>
        <v>#REF!</v>
      </c>
      <c r="T85" s="48"/>
      <c r="U85" s="48"/>
      <c r="V85" s="48"/>
      <c r="W85" s="48"/>
      <c r="X85" s="48"/>
      <c r="Y85" s="48"/>
      <c r="Z85" s="48"/>
    </row>
    <row r="86" ht="13.5" customHeight="1" outlineLevel="2">
      <c r="A86" s="46" t="s">
        <v>81</v>
      </c>
      <c r="B86" s="18" t="s">
        <v>22</v>
      </c>
      <c r="C86" s="18" t="s">
        <v>23</v>
      </c>
      <c r="D86" s="20">
        <v>8588184.78</v>
      </c>
      <c r="E86" s="20">
        <v>739479.93</v>
      </c>
      <c r="F86" s="47">
        <f>+D86/D88</f>
        <v>0.09549164257</v>
      </c>
      <c r="G86" s="47" t="str">
        <f t="shared" si="295"/>
        <v>#REF!</v>
      </c>
      <c r="H86" s="47" t="str">
        <f t="shared" si="296"/>
        <v>#REF!</v>
      </c>
      <c r="I86" s="47" t="str">
        <f t="shared" si="297"/>
        <v>#REF!</v>
      </c>
      <c r="J86" s="47" t="str">
        <f t="shared" si="298"/>
        <v>#REF!</v>
      </c>
      <c r="K86" s="47">
        <v>0.0</v>
      </c>
      <c r="L86" s="47" t="str">
        <f t="shared" si="299"/>
        <v>#REF!</v>
      </c>
      <c r="M86" s="47" t="str">
        <f t="shared" si="300"/>
        <v>#REF!</v>
      </c>
      <c r="N86" s="48"/>
      <c r="O86" s="49" t="str">
        <f t="shared" si="301"/>
        <v>#REF!</v>
      </c>
      <c r="P86" s="47" t="str">
        <f t="shared" si="302"/>
        <v>#REF!</v>
      </c>
      <c r="Q86" s="47" t="str">
        <f t="shared" si="303"/>
        <v>#REF!</v>
      </c>
      <c r="R86" s="50" t="str">
        <f t="shared" si="304"/>
        <v>#REF!</v>
      </c>
      <c r="S86" s="47" t="str">
        <f t="shared" si="305"/>
        <v>#REF!</v>
      </c>
      <c r="T86" s="48"/>
      <c r="U86" s="48"/>
      <c r="V86" s="48"/>
      <c r="W86" s="48"/>
      <c r="X86" s="48"/>
      <c r="Y86" s="48"/>
      <c r="Z86" s="48"/>
    </row>
    <row r="87" ht="13.5" customHeight="1" outlineLevel="2">
      <c r="A87" s="46" t="s">
        <v>81</v>
      </c>
      <c r="B87" s="18" t="s">
        <v>30</v>
      </c>
      <c r="C87" s="18" t="s">
        <v>31</v>
      </c>
      <c r="D87" s="20">
        <v>4.435516616E7</v>
      </c>
      <c r="E87" s="20">
        <v>3819172.02</v>
      </c>
      <c r="F87" s="47">
        <f>+D87/D88</f>
        <v>0.4931831093</v>
      </c>
      <c r="G87" s="47" t="str">
        <f t="shared" si="295"/>
        <v>#REF!</v>
      </c>
      <c r="H87" s="47" t="str">
        <f t="shared" si="296"/>
        <v>#REF!</v>
      </c>
      <c r="I87" s="47" t="str">
        <f t="shared" si="297"/>
        <v>#REF!</v>
      </c>
      <c r="J87" s="47" t="str">
        <f t="shared" si="298"/>
        <v>#REF!</v>
      </c>
      <c r="K87" s="47">
        <v>0.0</v>
      </c>
      <c r="L87" s="47" t="str">
        <f t="shared" si="299"/>
        <v>#REF!</v>
      </c>
      <c r="M87" s="47" t="str">
        <f t="shared" si="300"/>
        <v>#REF!</v>
      </c>
      <c r="N87" s="48"/>
      <c r="O87" s="49" t="str">
        <f t="shared" si="301"/>
        <v>#REF!</v>
      </c>
      <c r="P87" s="47" t="str">
        <f t="shared" si="302"/>
        <v>#REF!</v>
      </c>
      <c r="Q87" s="47" t="str">
        <f t="shared" si="303"/>
        <v>#REF!</v>
      </c>
      <c r="R87" s="50" t="str">
        <f t="shared" si="304"/>
        <v>#REF!</v>
      </c>
      <c r="S87" s="47" t="str">
        <f t="shared" si="305"/>
        <v>#REF!</v>
      </c>
      <c r="T87" s="48"/>
      <c r="U87" s="48"/>
      <c r="V87" s="48"/>
      <c r="W87" s="48"/>
      <c r="X87" s="48"/>
      <c r="Y87" s="48"/>
      <c r="Z87" s="48"/>
    </row>
    <row r="88" ht="13.5" customHeight="1" outlineLevel="1">
      <c r="A88" s="51" t="s">
        <v>337</v>
      </c>
      <c r="B88" s="18"/>
      <c r="C88" s="18"/>
      <c r="D88" s="20">
        <f t="shared" ref="D88:F88" si="306">SUBTOTAL(9,D85:D87)</f>
        <v>89936507</v>
      </c>
      <c r="E88" s="20">
        <f t="shared" si="306"/>
        <v>7743923</v>
      </c>
      <c r="F88" s="48">
        <f t="shared" si="306"/>
        <v>1</v>
      </c>
      <c r="G88" s="47"/>
      <c r="H88" s="47"/>
      <c r="I88" s="47"/>
      <c r="J88" s="47" t="str">
        <f t="shared" ref="J88:K88" si="307">SUBTOTAL(9,J85:J87)</f>
        <v>#REF!</v>
      </c>
      <c r="K88" s="47">
        <f t="shared" si="307"/>
        <v>0</v>
      </c>
      <c r="L88" s="47"/>
      <c r="M88" s="47"/>
      <c r="N88" s="48"/>
      <c r="O88" s="49" t="str">
        <f t="shared" ref="O88:S88" si="308">SUBTOTAL(9,O85:O87)</f>
        <v>#REF!</v>
      </c>
      <c r="P88" s="47" t="str">
        <f t="shared" si="308"/>
        <v>#REF!</v>
      </c>
      <c r="Q88" s="47" t="str">
        <f t="shared" si="308"/>
        <v>#REF!</v>
      </c>
      <c r="R88" s="50" t="str">
        <f t="shared" si="308"/>
        <v>#REF!</v>
      </c>
      <c r="S88" s="47" t="str">
        <f t="shared" si="308"/>
        <v>#REF!</v>
      </c>
      <c r="T88" s="48"/>
      <c r="U88" s="48"/>
      <c r="V88" s="48"/>
      <c r="W88" s="48"/>
      <c r="X88" s="48"/>
      <c r="Y88" s="48"/>
      <c r="Z88" s="48"/>
    </row>
    <row r="89" ht="13.5" customHeight="1" outlineLevel="2">
      <c r="A89" s="46" t="s">
        <v>83</v>
      </c>
      <c r="B89" s="18" t="s">
        <v>18</v>
      </c>
      <c r="C89" s="18" t="s">
        <v>19</v>
      </c>
      <c r="D89" s="20">
        <v>1.324197787E7</v>
      </c>
      <c r="E89" s="20">
        <v>569259.92</v>
      </c>
      <c r="F89" s="47">
        <f>+D89/D92</f>
        <v>0.3620279029</v>
      </c>
      <c r="G89" s="47" t="str">
        <f t="shared" ref="G89:G91" si="309">VLOOKUP(A89,'[1]Hoja1'!$B$1:$F$126,3,0)</f>
        <v>#REF!</v>
      </c>
      <c r="H89" s="47" t="str">
        <f t="shared" ref="H89:H91" si="310">VLOOKUP(A89,'[1]Hoja1'!$B$1:$F$126,2,0)</f>
        <v>#REF!</v>
      </c>
      <c r="I89" s="47" t="str">
        <f t="shared" ref="I89:I91" si="311">+G89/11</f>
        <v>#REF!</v>
      </c>
      <c r="J89" s="47" t="str">
        <f t="shared" ref="J89:J91" si="312">+F89*I89</f>
        <v>#REF!</v>
      </c>
      <c r="K89" s="47">
        <v>0.0</v>
      </c>
      <c r="L89" s="47" t="str">
        <f t="shared" ref="L89:L91" si="313">VLOOKUP(A89,'[1]Hoja1'!$B$1:$F$126,5,0)</f>
        <v>#REF!</v>
      </c>
      <c r="M89" s="47" t="str">
        <f t="shared" ref="M89:M91" si="314">VLOOKUP(A89,'[1]Hoja1'!$B$1:$F$126,4,0)</f>
        <v>#REF!</v>
      </c>
      <c r="N89" s="48"/>
      <c r="O89" s="49" t="str">
        <f t="shared" ref="O89:O91" si="315">+D89-J89</f>
        <v>#REF!</v>
      </c>
      <c r="P89" s="47" t="str">
        <f t="shared" ref="P89:P91" si="316">+ROUND(O89,0)</f>
        <v>#REF!</v>
      </c>
      <c r="Q89" s="47" t="str">
        <f t="shared" ref="Q89:Q91" si="317">+K89+P89</f>
        <v>#REF!</v>
      </c>
      <c r="R89" s="50" t="str">
        <f t="shared" ref="R89:R91" si="318">+IF(D89-K89-P89&gt;1,D89-K89-P89,0)</f>
        <v>#REF!</v>
      </c>
      <c r="S89" s="47" t="str">
        <f t="shared" ref="S89:S91" si="319">+P89</f>
        <v>#REF!</v>
      </c>
      <c r="T89" s="48"/>
      <c r="U89" s="48"/>
      <c r="V89" s="48"/>
      <c r="W89" s="48"/>
      <c r="X89" s="48"/>
      <c r="Y89" s="48"/>
      <c r="Z89" s="48"/>
    </row>
    <row r="90" ht="13.5" customHeight="1" outlineLevel="2">
      <c r="A90" s="46" t="s">
        <v>83</v>
      </c>
      <c r="B90" s="18" t="s">
        <v>22</v>
      </c>
      <c r="C90" s="18" t="s">
        <v>23</v>
      </c>
      <c r="D90" s="20">
        <v>2772791.38</v>
      </c>
      <c r="E90" s="20">
        <v>119199.64</v>
      </c>
      <c r="F90" s="47">
        <f>+D90/D92</f>
        <v>0.0758064889</v>
      </c>
      <c r="G90" s="47" t="str">
        <f t="shared" si="309"/>
        <v>#REF!</v>
      </c>
      <c r="H90" s="47" t="str">
        <f t="shared" si="310"/>
        <v>#REF!</v>
      </c>
      <c r="I90" s="47" t="str">
        <f t="shared" si="311"/>
        <v>#REF!</v>
      </c>
      <c r="J90" s="47" t="str">
        <f t="shared" si="312"/>
        <v>#REF!</v>
      </c>
      <c r="K90" s="47">
        <v>0.0</v>
      </c>
      <c r="L90" s="47" t="str">
        <f t="shared" si="313"/>
        <v>#REF!</v>
      </c>
      <c r="M90" s="47" t="str">
        <f t="shared" si="314"/>
        <v>#REF!</v>
      </c>
      <c r="N90" s="48"/>
      <c r="O90" s="49" t="str">
        <f t="shared" si="315"/>
        <v>#REF!</v>
      </c>
      <c r="P90" s="47" t="str">
        <f t="shared" si="316"/>
        <v>#REF!</v>
      </c>
      <c r="Q90" s="47" t="str">
        <f t="shared" si="317"/>
        <v>#REF!</v>
      </c>
      <c r="R90" s="50" t="str">
        <f t="shared" si="318"/>
        <v>#REF!</v>
      </c>
      <c r="S90" s="47" t="str">
        <f t="shared" si="319"/>
        <v>#REF!</v>
      </c>
      <c r="T90" s="48"/>
      <c r="U90" s="48"/>
      <c r="V90" s="48"/>
      <c r="W90" s="48"/>
      <c r="X90" s="48"/>
      <c r="Y90" s="48"/>
      <c r="Z90" s="48"/>
    </row>
    <row r="91" ht="13.5" customHeight="1" outlineLevel="2">
      <c r="A91" s="46" t="s">
        <v>83</v>
      </c>
      <c r="B91" s="18" t="s">
        <v>30</v>
      </c>
      <c r="C91" s="18" t="s">
        <v>31</v>
      </c>
      <c r="D91" s="20">
        <v>2.056246075E7</v>
      </c>
      <c r="E91" s="20">
        <v>883960.44</v>
      </c>
      <c r="F91" s="47">
        <f>+D91/D92</f>
        <v>0.5621656082</v>
      </c>
      <c r="G91" s="47" t="str">
        <f t="shared" si="309"/>
        <v>#REF!</v>
      </c>
      <c r="H91" s="47" t="str">
        <f t="shared" si="310"/>
        <v>#REF!</v>
      </c>
      <c r="I91" s="47" t="str">
        <f t="shared" si="311"/>
        <v>#REF!</v>
      </c>
      <c r="J91" s="47" t="str">
        <f t="shared" si="312"/>
        <v>#REF!</v>
      </c>
      <c r="K91" s="47">
        <v>0.0</v>
      </c>
      <c r="L91" s="47" t="str">
        <f t="shared" si="313"/>
        <v>#REF!</v>
      </c>
      <c r="M91" s="47" t="str">
        <f t="shared" si="314"/>
        <v>#REF!</v>
      </c>
      <c r="N91" s="48"/>
      <c r="O91" s="49" t="str">
        <f t="shared" si="315"/>
        <v>#REF!</v>
      </c>
      <c r="P91" s="47" t="str">
        <f t="shared" si="316"/>
        <v>#REF!</v>
      </c>
      <c r="Q91" s="47" t="str">
        <f t="shared" si="317"/>
        <v>#REF!</v>
      </c>
      <c r="R91" s="50" t="str">
        <f t="shared" si="318"/>
        <v>#REF!</v>
      </c>
      <c r="S91" s="47" t="str">
        <f t="shared" si="319"/>
        <v>#REF!</v>
      </c>
      <c r="T91" s="48"/>
      <c r="U91" s="48"/>
      <c r="V91" s="48"/>
      <c r="W91" s="48"/>
      <c r="X91" s="48"/>
      <c r="Y91" s="48"/>
      <c r="Z91" s="48"/>
    </row>
    <row r="92" ht="13.5" customHeight="1" outlineLevel="1">
      <c r="A92" s="51" t="s">
        <v>338</v>
      </c>
      <c r="B92" s="18"/>
      <c r="C92" s="18"/>
      <c r="D92" s="20">
        <f t="shared" ref="D92:F92" si="320">SUBTOTAL(9,D89:D91)</f>
        <v>36577230</v>
      </c>
      <c r="E92" s="20">
        <f t="shared" si="320"/>
        <v>1572420</v>
      </c>
      <c r="F92" s="48">
        <f t="shared" si="320"/>
        <v>1</v>
      </c>
      <c r="G92" s="47"/>
      <c r="H92" s="47"/>
      <c r="I92" s="47"/>
      <c r="J92" s="47" t="str">
        <f t="shared" ref="J92:K92" si="321">SUBTOTAL(9,J89:J91)</f>
        <v>#REF!</v>
      </c>
      <c r="K92" s="47">
        <f t="shared" si="321"/>
        <v>0</v>
      </c>
      <c r="L92" s="47"/>
      <c r="M92" s="47"/>
      <c r="N92" s="48"/>
      <c r="O92" s="49" t="str">
        <f t="shared" ref="O92:S92" si="322">SUBTOTAL(9,O89:O91)</f>
        <v>#REF!</v>
      </c>
      <c r="P92" s="47" t="str">
        <f t="shared" si="322"/>
        <v>#REF!</v>
      </c>
      <c r="Q92" s="47" t="str">
        <f t="shared" si="322"/>
        <v>#REF!</v>
      </c>
      <c r="R92" s="50" t="str">
        <f t="shared" si="322"/>
        <v>#REF!</v>
      </c>
      <c r="S92" s="47" t="str">
        <f t="shared" si="322"/>
        <v>#REF!</v>
      </c>
      <c r="T92" s="48"/>
      <c r="U92" s="48"/>
      <c r="V92" s="48"/>
      <c r="W92" s="48"/>
      <c r="X92" s="48"/>
      <c r="Y92" s="48"/>
      <c r="Z92" s="48"/>
    </row>
    <row r="93" ht="13.5" customHeight="1" outlineLevel="2">
      <c r="A93" s="46" t="s">
        <v>85</v>
      </c>
      <c r="B93" s="18" t="s">
        <v>18</v>
      </c>
      <c r="C93" s="18" t="s">
        <v>19</v>
      </c>
      <c r="D93" s="20">
        <v>1.980544382E7</v>
      </c>
      <c r="E93" s="20">
        <v>895605.32</v>
      </c>
      <c r="F93" s="47">
        <f>+D93/D96</f>
        <v>0.7469284625</v>
      </c>
      <c r="G93" s="47" t="str">
        <f t="shared" ref="G93:G95" si="323">VLOOKUP(A93,'[1]Hoja1'!$B$1:$F$126,3,0)</f>
        <v>#REF!</v>
      </c>
      <c r="H93" s="47" t="str">
        <f t="shared" ref="H93:H95" si="324">VLOOKUP(A93,'[1]Hoja1'!$B$1:$F$126,2,0)</f>
        <v>#REF!</v>
      </c>
      <c r="I93" s="47" t="str">
        <f t="shared" ref="I93:I95" si="325">+G93/11</f>
        <v>#REF!</v>
      </c>
      <c r="J93" s="47" t="str">
        <f t="shared" ref="J93:J95" si="326">+F93*I93</f>
        <v>#REF!</v>
      </c>
      <c r="K93" s="47">
        <v>0.0</v>
      </c>
      <c r="L93" s="47" t="str">
        <f t="shared" ref="L93:L95" si="327">VLOOKUP(A93,'[1]Hoja1'!$B$1:$F$126,5,0)</f>
        <v>#REF!</v>
      </c>
      <c r="M93" s="47" t="str">
        <f t="shared" ref="M93:M95" si="328">VLOOKUP(A93,'[1]Hoja1'!$B$1:$F$126,4,0)</f>
        <v>#REF!</v>
      </c>
      <c r="N93" s="48"/>
      <c r="O93" s="49" t="str">
        <f t="shared" ref="O93:O95" si="329">+D93-J93</f>
        <v>#REF!</v>
      </c>
      <c r="P93" s="47" t="str">
        <f t="shared" ref="P93:P95" si="330">+ROUND(O93,0)</f>
        <v>#REF!</v>
      </c>
      <c r="Q93" s="47" t="str">
        <f t="shared" ref="Q93:Q95" si="331">+K93+P93</f>
        <v>#REF!</v>
      </c>
      <c r="R93" s="50" t="str">
        <f t="shared" ref="R93:R95" si="332">+IF(D93-K93-P93&gt;1,D93-K93-P93,0)</f>
        <v>#REF!</v>
      </c>
      <c r="S93" s="47" t="str">
        <f t="shared" ref="S93:S95" si="333">+P93</f>
        <v>#REF!</v>
      </c>
      <c r="T93" s="48"/>
      <c r="U93" s="48"/>
      <c r="V93" s="48"/>
      <c r="W93" s="48"/>
      <c r="X93" s="48"/>
      <c r="Y93" s="48"/>
      <c r="Z93" s="48"/>
    </row>
    <row r="94" ht="13.5" customHeight="1" outlineLevel="2">
      <c r="A94" s="46" t="s">
        <v>85</v>
      </c>
      <c r="B94" s="18" t="s">
        <v>22</v>
      </c>
      <c r="C94" s="18" t="s">
        <v>23</v>
      </c>
      <c r="D94" s="20">
        <v>3787296.62</v>
      </c>
      <c r="E94" s="20">
        <v>171262.16</v>
      </c>
      <c r="F94" s="47">
        <f>+D94/D96</f>
        <v>0.1428314188</v>
      </c>
      <c r="G94" s="47" t="str">
        <f t="shared" si="323"/>
        <v>#REF!</v>
      </c>
      <c r="H94" s="47" t="str">
        <f t="shared" si="324"/>
        <v>#REF!</v>
      </c>
      <c r="I94" s="47" t="str">
        <f t="shared" si="325"/>
        <v>#REF!</v>
      </c>
      <c r="J94" s="47" t="str">
        <f t="shared" si="326"/>
        <v>#REF!</v>
      </c>
      <c r="K94" s="47">
        <v>0.0</v>
      </c>
      <c r="L94" s="47" t="str">
        <f t="shared" si="327"/>
        <v>#REF!</v>
      </c>
      <c r="M94" s="47" t="str">
        <f t="shared" si="328"/>
        <v>#REF!</v>
      </c>
      <c r="N94" s="48"/>
      <c r="O94" s="49" t="str">
        <f t="shared" si="329"/>
        <v>#REF!</v>
      </c>
      <c r="P94" s="47" t="str">
        <f t="shared" si="330"/>
        <v>#REF!</v>
      </c>
      <c r="Q94" s="47" t="str">
        <f t="shared" si="331"/>
        <v>#REF!</v>
      </c>
      <c r="R94" s="50" t="str">
        <f t="shared" si="332"/>
        <v>#REF!</v>
      </c>
      <c r="S94" s="47" t="str">
        <f t="shared" si="333"/>
        <v>#REF!</v>
      </c>
      <c r="T94" s="48"/>
      <c r="U94" s="48"/>
      <c r="V94" s="48"/>
      <c r="W94" s="48"/>
      <c r="X94" s="48"/>
      <c r="Y94" s="48"/>
      <c r="Z94" s="48"/>
    </row>
    <row r="95" ht="13.5" customHeight="1" outlineLevel="2">
      <c r="A95" s="46" t="s">
        <v>85</v>
      </c>
      <c r="B95" s="18" t="s">
        <v>45</v>
      </c>
      <c r="C95" s="18" t="s">
        <v>46</v>
      </c>
      <c r="D95" s="20">
        <v>2923110.56</v>
      </c>
      <c r="E95" s="20">
        <v>132183.52</v>
      </c>
      <c r="F95" s="47">
        <f>+D95/D96</f>
        <v>0.1102401186</v>
      </c>
      <c r="G95" s="47" t="str">
        <f t="shared" si="323"/>
        <v>#REF!</v>
      </c>
      <c r="H95" s="47" t="str">
        <f t="shared" si="324"/>
        <v>#REF!</v>
      </c>
      <c r="I95" s="47" t="str">
        <f t="shared" si="325"/>
        <v>#REF!</v>
      </c>
      <c r="J95" s="47" t="str">
        <f t="shared" si="326"/>
        <v>#REF!</v>
      </c>
      <c r="K95" s="47">
        <v>0.0</v>
      </c>
      <c r="L95" s="47" t="str">
        <f t="shared" si="327"/>
        <v>#REF!</v>
      </c>
      <c r="M95" s="47" t="str">
        <f t="shared" si="328"/>
        <v>#REF!</v>
      </c>
      <c r="N95" s="48"/>
      <c r="O95" s="49" t="str">
        <f t="shared" si="329"/>
        <v>#REF!</v>
      </c>
      <c r="P95" s="47" t="str">
        <f t="shared" si="330"/>
        <v>#REF!</v>
      </c>
      <c r="Q95" s="47" t="str">
        <f t="shared" si="331"/>
        <v>#REF!</v>
      </c>
      <c r="R95" s="50" t="str">
        <f t="shared" si="332"/>
        <v>#REF!</v>
      </c>
      <c r="S95" s="47" t="str">
        <f t="shared" si="333"/>
        <v>#REF!</v>
      </c>
      <c r="T95" s="48"/>
      <c r="U95" s="48"/>
      <c r="V95" s="48"/>
      <c r="W95" s="48"/>
      <c r="X95" s="48"/>
      <c r="Y95" s="48"/>
      <c r="Z95" s="48"/>
    </row>
    <row r="96" ht="13.5" customHeight="1" outlineLevel="1">
      <c r="A96" s="51" t="s">
        <v>339</v>
      </c>
      <c r="B96" s="18"/>
      <c r="C96" s="18"/>
      <c r="D96" s="20">
        <f t="shared" ref="D96:F96" si="334">SUBTOTAL(9,D93:D95)</f>
        <v>26515851</v>
      </c>
      <c r="E96" s="20">
        <f t="shared" si="334"/>
        <v>1199051</v>
      </c>
      <c r="F96" s="48">
        <f t="shared" si="334"/>
        <v>1</v>
      </c>
      <c r="G96" s="47"/>
      <c r="H96" s="47"/>
      <c r="I96" s="47"/>
      <c r="J96" s="47" t="str">
        <f t="shared" ref="J96:K96" si="335">SUBTOTAL(9,J93:J95)</f>
        <v>#REF!</v>
      </c>
      <c r="K96" s="47">
        <f t="shared" si="335"/>
        <v>0</v>
      </c>
      <c r="L96" s="47"/>
      <c r="M96" s="47"/>
      <c r="N96" s="48"/>
      <c r="O96" s="49" t="str">
        <f t="shared" ref="O96:S96" si="336">SUBTOTAL(9,O93:O95)</f>
        <v>#REF!</v>
      </c>
      <c r="P96" s="47" t="str">
        <f t="shared" si="336"/>
        <v>#REF!</v>
      </c>
      <c r="Q96" s="47" t="str">
        <f t="shared" si="336"/>
        <v>#REF!</v>
      </c>
      <c r="R96" s="50" t="str">
        <f t="shared" si="336"/>
        <v>#REF!</v>
      </c>
      <c r="S96" s="47" t="str">
        <f t="shared" si="336"/>
        <v>#REF!</v>
      </c>
      <c r="T96" s="48"/>
      <c r="U96" s="48"/>
      <c r="V96" s="48"/>
      <c r="W96" s="48"/>
      <c r="X96" s="48"/>
      <c r="Y96" s="48"/>
      <c r="Z96" s="48"/>
    </row>
    <row r="97" ht="13.5" customHeight="1" outlineLevel="2">
      <c r="A97" s="46" t="s">
        <v>87</v>
      </c>
      <c r="B97" s="18" t="s">
        <v>22</v>
      </c>
      <c r="C97" s="18" t="s">
        <v>23</v>
      </c>
      <c r="D97" s="20">
        <v>3.118558691E7</v>
      </c>
      <c r="E97" s="20">
        <v>1374782.26</v>
      </c>
      <c r="F97" s="47">
        <f>+D97/D101</f>
        <v>0.1956692126</v>
      </c>
      <c r="G97" s="47" t="str">
        <f t="shared" ref="G97:G100" si="337">VLOOKUP(A97,'[1]Hoja1'!$B$1:$F$126,3,0)</f>
        <v>#REF!</v>
      </c>
      <c r="H97" s="47" t="str">
        <f t="shared" ref="H97:H100" si="338">VLOOKUP(A97,'[1]Hoja1'!$B$1:$F$126,2,0)</f>
        <v>#REF!</v>
      </c>
      <c r="I97" s="47" t="str">
        <f t="shared" ref="I97:I100" si="339">+G97/11</f>
        <v>#REF!</v>
      </c>
      <c r="J97" s="47" t="str">
        <f t="shared" ref="J97:J100" si="340">+F97*I97</f>
        <v>#REF!</v>
      </c>
      <c r="K97" s="47">
        <v>0.0</v>
      </c>
      <c r="L97" s="47" t="str">
        <f t="shared" ref="L97:L100" si="341">VLOOKUP(A97,'[1]Hoja1'!$B$1:$F$126,5,0)</f>
        <v>#REF!</v>
      </c>
      <c r="M97" s="47" t="str">
        <f t="shared" ref="M97:M100" si="342">VLOOKUP(A97,'[1]Hoja1'!$B$1:$F$126,4,0)</f>
        <v>#REF!</v>
      </c>
      <c r="N97" s="48"/>
      <c r="O97" s="49" t="str">
        <f t="shared" ref="O97:O100" si="343">+D97-J97</f>
        <v>#REF!</v>
      </c>
      <c r="P97" s="47" t="str">
        <f t="shared" ref="P97:P100" si="344">+ROUND(O97,0)</f>
        <v>#REF!</v>
      </c>
      <c r="Q97" s="47" t="str">
        <f t="shared" ref="Q97:Q100" si="345">+K97+P97</f>
        <v>#REF!</v>
      </c>
      <c r="R97" s="50" t="str">
        <f t="shared" ref="R97:R100" si="346">+IF(D97-K97-P97&gt;1,D97-K97-P97,0)</f>
        <v>#REF!</v>
      </c>
      <c r="S97" s="47" t="str">
        <f t="shared" ref="S97:S100" si="347">+P97</f>
        <v>#REF!</v>
      </c>
      <c r="T97" s="48"/>
      <c r="U97" s="48"/>
      <c r="V97" s="48"/>
      <c r="W97" s="48"/>
      <c r="X97" s="48"/>
      <c r="Y97" s="48"/>
      <c r="Z97" s="48"/>
    </row>
    <row r="98" ht="13.5" customHeight="1" outlineLevel="2">
      <c r="A98" s="46" t="s">
        <v>87</v>
      </c>
      <c r="B98" s="18" t="s">
        <v>88</v>
      </c>
      <c r="C98" s="18" t="s">
        <v>89</v>
      </c>
      <c r="D98" s="20">
        <v>0.0</v>
      </c>
      <c r="E98" s="20">
        <v>0.0</v>
      </c>
      <c r="F98" s="47">
        <f>+D98/D101</f>
        <v>0</v>
      </c>
      <c r="G98" s="47" t="str">
        <f t="shared" si="337"/>
        <v>#REF!</v>
      </c>
      <c r="H98" s="47" t="str">
        <f t="shared" si="338"/>
        <v>#REF!</v>
      </c>
      <c r="I98" s="47" t="str">
        <f t="shared" si="339"/>
        <v>#REF!</v>
      </c>
      <c r="J98" s="47" t="str">
        <f t="shared" si="340"/>
        <v>#REF!</v>
      </c>
      <c r="K98" s="47">
        <v>0.0</v>
      </c>
      <c r="L98" s="47" t="str">
        <f t="shared" si="341"/>
        <v>#REF!</v>
      </c>
      <c r="M98" s="47" t="str">
        <f t="shared" si="342"/>
        <v>#REF!</v>
      </c>
      <c r="N98" s="48"/>
      <c r="O98" s="49" t="str">
        <f t="shared" si="343"/>
        <v>#REF!</v>
      </c>
      <c r="P98" s="47" t="str">
        <f t="shared" si="344"/>
        <v>#REF!</v>
      </c>
      <c r="Q98" s="47" t="str">
        <f t="shared" si="345"/>
        <v>#REF!</v>
      </c>
      <c r="R98" s="50" t="str">
        <f t="shared" si="346"/>
        <v>#REF!</v>
      </c>
      <c r="S98" s="47" t="str">
        <f t="shared" si="347"/>
        <v>#REF!</v>
      </c>
      <c r="T98" s="48"/>
      <c r="U98" s="48"/>
      <c r="V98" s="48"/>
      <c r="W98" s="48"/>
      <c r="X98" s="48"/>
      <c r="Y98" s="48"/>
      <c r="Z98" s="48"/>
    </row>
    <row r="99" ht="13.5" customHeight="1" outlineLevel="2">
      <c r="A99" s="46" t="s">
        <v>87</v>
      </c>
      <c r="B99" s="18" t="s">
        <v>58</v>
      </c>
      <c r="C99" s="18" t="s">
        <v>59</v>
      </c>
      <c r="D99" s="20">
        <v>1.016148909E7</v>
      </c>
      <c r="E99" s="20">
        <v>447958.06</v>
      </c>
      <c r="F99" s="47">
        <f>+D99/D101</f>
        <v>0.06375671474</v>
      </c>
      <c r="G99" s="47" t="str">
        <f t="shared" si="337"/>
        <v>#REF!</v>
      </c>
      <c r="H99" s="47" t="str">
        <f t="shared" si="338"/>
        <v>#REF!</v>
      </c>
      <c r="I99" s="47" t="str">
        <f t="shared" si="339"/>
        <v>#REF!</v>
      </c>
      <c r="J99" s="47" t="str">
        <f t="shared" si="340"/>
        <v>#REF!</v>
      </c>
      <c r="K99" s="47">
        <v>0.0</v>
      </c>
      <c r="L99" s="47" t="str">
        <f t="shared" si="341"/>
        <v>#REF!</v>
      </c>
      <c r="M99" s="47" t="str">
        <f t="shared" si="342"/>
        <v>#REF!</v>
      </c>
      <c r="N99" s="48"/>
      <c r="O99" s="49" t="str">
        <f t="shared" si="343"/>
        <v>#REF!</v>
      </c>
      <c r="P99" s="47" t="str">
        <f t="shared" si="344"/>
        <v>#REF!</v>
      </c>
      <c r="Q99" s="47" t="str">
        <f t="shared" si="345"/>
        <v>#REF!</v>
      </c>
      <c r="R99" s="50" t="str">
        <f t="shared" si="346"/>
        <v>#REF!</v>
      </c>
      <c r="S99" s="47" t="str">
        <f t="shared" si="347"/>
        <v>#REF!</v>
      </c>
      <c r="T99" s="48"/>
      <c r="U99" s="48"/>
      <c r="V99" s="48"/>
      <c r="W99" s="48"/>
      <c r="X99" s="48"/>
      <c r="Y99" s="48"/>
      <c r="Z99" s="48"/>
    </row>
    <row r="100" ht="13.5" customHeight="1" outlineLevel="2">
      <c r="A100" s="46" t="s">
        <v>87</v>
      </c>
      <c r="B100" s="18" t="s">
        <v>30</v>
      </c>
      <c r="C100" s="18" t="s">
        <v>31</v>
      </c>
      <c r="D100" s="20">
        <v>1.18032044E8</v>
      </c>
      <c r="E100" s="20">
        <v>5203312.68</v>
      </c>
      <c r="F100" s="47">
        <f>+D100/D101</f>
        <v>0.7405740727</v>
      </c>
      <c r="G100" s="47" t="str">
        <f t="shared" si="337"/>
        <v>#REF!</v>
      </c>
      <c r="H100" s="47" t="str">
        <f t="shared" si="338"/>
        <v>#REF!</v>
      </c>
      <c r="I100" s="47" t="str">
        <f t="shared" si="339"/>
        <v>#REF!</v>
      </c>
      <c r="J100" s="47" t="str">
        <f t="shared" si="340"/>
        <v>#REF!</v>
      </c>
      <c r="K100" s="47" t="str">
        <f>+D100-P100</f>
        <v>#REF!</v>
      </c>
      <c r="L100" s="47" t="str">
        <f t="shared" si="341"/>
        <v>#REF!</v>
      </c>
      <c r="M100" s="47" t="str">
        <f t="shared" si="342"/>
        <v>#REF!</v>
      </c>
      <c r="N100" s="48"/>
      <c r="O100" s="49" t="str">
        <f t="shared" si="343"/>
        <v>#REF!</v>
      </c>
      <c r="P100" s="47" t="str">
        <f t="shared" si="344"/>
        <v>#REF!</v>
      </c>
      <c r="Q100" s="47" t="str">
        <f t="shared" si="345"/>
        <v>#REF!</v>
      </c>
      <c r="R100" s="50" t="str">
        <f t="shared" si="346"/>
        <v>#REF!</v>
      </c>
      <c r="S100" s="47" t="str">
        <f t="shared" si="347"/>
        <v>#REF!</v>
      </c>
      <c r="T100" s="48"/>
      <c r="U100" s="48"/>
      <c r="V100" s="48"/>
      <c r="W100" s="48"/>
      <c r="X100" s="48"/>
      <c r="Y100" s="48"/>
      <c r="Z100" s="48"/>
    </row>
    <row r="101" ht="13.5" customHeight="1" outlineLevel="1">
      <c r="A101" s="51" t="s">
        <v>340</v>
      </c>
      <c r="B101" s="18"/>
      <c r="C101" s="18"/>
      <c r="D101" s="20">
        <f t="shared" ref="D101:F101" si="348">SUBTOTAL(9,D97:D100)</f>
        <v>159379120</v>
      </c>
      <c r="E101" s="20">
        <f t="shared" si="348"/>
        <v>7026053</v>
      </c>
      <c r="F101" s="48">
        <f t="shared" si="348"/>
        <v>1</v>
      </c>
      <c r="G101" s="47"/>
      <c r="H101" s="47"/>
      <c r="I101" s="47"/>
      <c r="J101" s="47" t="str">
        <f t="shared" ref="J101:K101" si="349">SUBTOTAL(9,J97:J100)</f>
        <v>#REF!</v>
      </c>
      <c r="K101" s="47" t="str">
        <f t="shared" si="349"/>
        <v>#REF!</v>
      </c>
      <c r="L101" s="47"/>
      <c r="M101" s="47"/>
      <c r="N101" s="48"/>
      <c r="O101" s="49" t="str">
        <f t="shared" ref="O101:S101" si="350">SUBTOTAL(9,O97:O100)</f>
        <v>#REF!</v>
      </c>
      <c r="P101" s="47" t="str">
        <f t="shared" si="350"/>
        <v>#REF!</v>
      </c>
      <c r="Q101" s="47" t="str">
        <f t="shared" si="350"/>
        <v>#REF!</v>
      </c>
      <c r="R101" s="50" t="str">
        <f t="shared" si="350"/>
        <v>#REF!</v>
      </c>
      <c r="S101" s="47" t="str">
        <f t="shared" si="350"/>
        <v>#REF!</v>
      </c>
      <c r="T101" s="48"/>
      <c r="U101" s="48"/>
      <c r="V101" s="48"/>
      <c r="W101" s="48"/>
      <c r="X101" s="48"/>
      <c r="Y101" s="48"/>
      <c r="Z101" s="48"/>
    </row>
    <row r="102" ht="13.5" customHeight="1" outlineLevel="2">
      <c r="A102" s="46" t="s">
        <v>91</v>
      </c>
      <c r="B102" s="18" t="s">
        <v>18</v>
      </c>
      <c r="C102" s="18" t="s">
        <v>19</v>
      </c>
      <c r="D102" s="20">
        <v>6.5663262E7</v>
      </c>
      <c r="E102" s="20">
        <v>4013516.0</v>
      </c>
      <c r="F102" s="47">
        <f>+D102/D103</f>
        <v>1</v>
      </c>
      <c r="G102" s="47" t="str">
        <f>VLOOKUP(A102,'[1]Hoja1'!$B$1:$F$126,3,0)</f>
        <v>#REF!</v>
      </c>
      <c r="H102" s="47" t="str">
        <f>VLOOKUP(A102,'[1]Hoja1'!$B$1:$F$126,2,0)</f>
        <v>#REF!</v>
      </c>
      <c r="I102" s="47" t="str">
        <f>+G102/11</f>
        <v>#REF!</v>
      </c>
      <c r="J102" s="47" t="str">
        <f>+F102*I102</f>
        <v>#REF!</v>
      </c>
      <c r="K102" s="47" t="str">
        <f>+D102-P102</f>
        <v>#REF!</v>
      </c>
      <c r="L102" s="47" t="str">
        <f>VLOOKUP(A102,'[1]Hoja1'!$B$1:$F$126,5,0)</f>
        <v>#REF!</v>
      </c>
      <c r="M102" s="47" t="str">
        <f>VLOOKUP(A102,'[1]Hoja1'!$B$1:$F$126,4,0)</f>
        <v>#REF!</v>
      </c>
      <c r="N102" s="48"/>
      <c r="O102" s="49" t="str">
        <f>+D102-J102</f>
        <v>#REF!</v>
      </c>
      <c r="P102" s="47" t="str">
        <f>+ROUND(O102,0)</f>
        <v>#REF!</v>
      </c>
      <c r="Q102" s="47" t="str">
        <f>+K102+P102</f>
        <v>#REF!</v>
      </c>
      <c r="R102" s="50" t="str">
        <f>+IF(D102-K102-P102&gt;1,D102-K102-P102,0)</f>
        <v>#REF!</v>
      </c>
      <c r="S102" s="47" t="str">
        <f>+P102</f>
        <v>#REF!</v>
      </c>
      <c r="T102" s="48"/>
      <c r="U102" s="48"/>
      <c r="V102" s="48"/>
      <c r="W102" s="48"/>
      <c r="X102" s="48"/>
      <c r="Y102" s="48"/>
      <c r="Z102" s="48"/>
    </row>
    <row r="103" ht="13.5" customHeight="1" outlineLevel="1">
      <c r="A103" s="51" t="s">
        <v>341</v>
      </c>
      <c r="B103" s="18"/>
      <c r="C103" s="18"/>
      <c r="D103" s="20">
        <f t="shared" ref="D103:F103" si="351">SUBTOTAL(9,D102)</f>
        <v>65663262</v>
      </c>
      <c r="E103" s="20">
        <f t="shared" si="351"/>
        <v>4013516</v>
      </c>
      <c r="F103" s="48">
        <f t="shared" si="351"/>
        <v>1</v>
      </c>
      <c r="G103" s="47"/>
      <c r="H103" s="47"/>
      <c r="I103" s="47"/>
      <c r="J103" s="47" t="str">
        <f t="shared" ref="J103:K103" si="352">SUBTOTAL(9,J102)</f>
        <v>#REF!</v>
      </c>
      <c r="K103" s="47" t="str">
        <f t="shared" si="352"/>
        <v>#REF!</v>
      </c>
      <c r="L103" s="47"/>
      <c r="M103" s="47"/>
      <c r="N103" s="48"/>
      <c r="O103" s="49" t="str">
        <f t="shared" ref="O103:S103" si="353">SUBTOTAL(9,O102)</f>
        <v>#REF!</v>
      </c>
      <c r="P103" s="47" t="str">
        <f t="shared" si="353"/>
        <v>#REF!</v>
      </c>
      <c r="Q103" s="47" t="str">
        <f t="shared" si="353"/>
        <v>#REF!</v>
      </c>
      <c r="R103" s="50" t="str">
        <f t="shared" si="353"/>
        <v>#REF!</v>
      </c>
      <c r="S103" s="47" t="str">
        <f t="shared" si="353"/>
        <v>#REF!</v>
      </c>
      <c r="T103" s="48"/>
      <c r="U103" s="48"/>
      <c r="V103" s="48"/>
      <c r="W103" s="48"/>
      <c r="X103" s="48"/>
      <c r="Y103" s="48"/>
      <c r="Z103" s="48"/>
    </row>
    <row r="104" ht="13.5" customHeight="1" outlineLevel="2">
      <c r="A104" s="46" t="s">
        <v>93</v>
      </c>
      <c r="B104" s="18" t="s">
        <v>18</v>
      </c>
      <c r="C104" s="18" t="s">
        <v>19</v>
      </c>
      <c r="D104" s="20">
        <v>1.482341041E8</v>
      </c>
      <c r="E104" s="20">
        <v>3.089823281E7</v>
      </c>
      <c r="F104" s="47">
        <f>+D104/D106</f>
        <v>0.9934040887</v>
      </c>
      <c r="G104" s="47" t="str">
        <f t="shared" ref="G104:G105" si="354">VLOOKUP(A104,'[1]Hoja1'!$B$1:$F$126,3,0)</f>
        <v>#REF!</v>
      </c>
      <c r="H104" s="47" t="str">
        <f t="shared" ref="H104:H105" si="355">VLOOKUP(A104,'[1]Hoja1'!$B$1:$F$126,2,0)</f>
        <v>#REF!</v>
      </c>
      <c r="I104" s="47" t="str">
        <f t="shared" ref="I104:I105" si="356">+G104/11</f>
        <v>#REF!</v>
      </c>
      <c r="J104" s="47" t="str">
        <f t="shared" ref="J104:J105" si="357">+F104*I104</f>
        <v>#REF!</v>
      </c>
      <c r="K104" s="47" t="str">
        <f t="shared" ref="K104:K105" si="358">+D104-P104</f>
        <v>#REF!</v>
      </c>
      <c r="L104" s="47" t="str">
        <f t="shared" ref="L104:L105" si="359">VLOOKUP(A104,'[1]Hoja1'!$B$1:$F$126,5,0)</f>
        <v>#REF!</v>
      </c>
      <c r="M104" s="47" t="str">
        <f t="shared" ref="M104:M105" si="360">VLOOKUP(A104,'[1]Hoja1'!$B$1:$F$126,4,0)</f>
        <v>#REF!</v>
      </c>
      <c r="N104" s="48"/>
      <c r="O104" s="49" t="str">
        <f t="shared" ref="O104:O105" si="361">+D104-J104</f>
        <v>#REF!</v>
      </c>
      <c r="P104" s="47" t="str">
        <f t="shared" ref="P104:P105" si="362">+ROUND(O104,0)</f>
        <v>#REF!</v>
      </c>
      <c r="Q104" s="47" t="str">
        <f t="shared" ref="Q104:Q105" si="363">+K104+P104</f>
        <v>#REF!</v>
      </c>
      <c r="R104" s="50" t="str">
        <f t="shared" ref="R104:R105" si="364">+IF(D104-K104-P104&gt;1,D104-K104-P104,0)</f>
        <v>#REF!</v>
      </c>
      <c r="S104" s="47" t="str">
        <f t="shared" ref="S104:S105" si="365">+P104</f>
        <v>#REF!</v>
      </c>
      <c r="T104" s="48"/>
      <c r="U104" s="48"/>
      <c r="V104" s="48"/>
      <c r="W104" s="48"/>
      <c r="X104" s="48"/>
      <c r="Y104" s="48"/>
      <c r="Z104" s="48"/>
    </row>
    <row r="105" ht="13.5" customHeight="1" outlineLevel="2">
      <c r="A105" s="46" t="s">
        <v>93</v>
      </c>
      <c r="B105" s="18" t="s">
        <v>22</v>
      </c>
      <c r="C105" s="18" t="s">
        <v>23</v>
      </c>
      <c r="D105" s="20">
        <v>984230.9</v>
      </c>
      <c r="E105" s="20">
        <v>205155.19</v>
      </c>
      <c r="F105" s="47">
        <f>+D105/D106</f>
        <v>0.006595911287</v>
      </c>
      <c r="G105" s="47" t="str">
        <f t="shared" si="354"/>
        <v>#REF!</v>
      </c>
      <c r="H105" s="47" t="str">
        <f t="shared" si="355"/>
        <v>#REF!</v>
      </c>
      <c r="I105" s="47" t="str">
        <f t="shared" si="356"/>
        <v>#REF!</v>
      </c>
      <c r="J105" s="47" t="str">
        <f t="shared" si="357"/>
        <v>#REF!</v>
      </c>
      <c r="K105" s="47" t="str">
        <f t="shared" si="358"/>
        <v>#REF!</v>
      </c>
      <c r="L105" s="47" t="str">
        <f t="shared" si="359"/>
        <v>#REF!</v>
      </c>
      <c r="M105" s="47" t="str">
        <f t="shared" si="360"/>
        <v>#REF!</v>
      </c>
      <c r="N105" s="48"/>
      <c r="O105" s="49" t="str">
        <f t="shared" si="361"/>
        <v>#REF!</v>
      </c>
      <c r="P105" s="47" t="str">
        <f t="shared" si="362"/>
        <v>#REF!</v>
      </c>
      <c r="Q105" s="47" t="str">
        <f t="shared" si="363"/>
        <v>#REF!</v>
      </c>
      <c r="R105" s="50" t="str">
        <f t="shared" si="364"/>
        <v>#REF!</v>
      </c>
      <c r="S105" s="47" t="str">
        <f t="shared" si="365"/>
        <v>#REF!</v>
      </c>
      <c r="T105" s="48"/>
      <c r="U105" s="48"/>
      <c r="V105" s="48"/>
      <c r="W105" s="48"/>
      <c r="X105" s="48"/>
      <c r="Y105" s="48"/>
      <c r="Z105" s="48"/>
    </row>
    <row r="106" ht="13.5" customHeight="1" outlineLevel="1">
      <c r="A106" s="51" t="s">
        <v>342</v>
      </c>
      <c r="B106" s="18"/>
      <c r="C106" s="18"/>
      <c r="D106" s="20">
        <f t="shared" ref="D106:F106" si="366">SUBTOTAL(9,D104:D105)</f>
        <v>149218335</v>
      </c>
      <c r="E106" s="20">
        <f t="shared" si="366"/>
        <v>31103388</v>
      </c>
      <c r="F106" s="48">
        <f t="shared" si="366"/>
        <v>1</v>
      </c>
      <c r="G106" s="47"/>
      <c r="H106" s="47"/>
      <c r="I106" s="47"/>
      <c r="J106" s="47" t="str">
        <f t="shared" ref="J106:K106" si="367">SUBTOTAL(9,J104:J105)</f>
        <v>#REF!</v>
      </c>
      <c r="K106" s="47" t="str">
        <f t="shared" si="367"/>
        <v>#REF!</v>
      </c>
      <c r="L106" s="47"/>
      <c r="M106" s="47"/>
      <c r="N106" s="48"/>
      <c r="O106" s="49" t="str">
        <f t="shared" ref="O106:S106" si="368">SUBTOTAL(9,O104:O105)</f>
        <v>#REF!</v>
      </c>
      <c r="P106" s="47" t="str">
        <f t="shared" si="368"/>
        <v>#REF!</v>
      </c>
      <c r="Q106" s="47" t="str">
        <f t="shared" si="368"/>
        <v>#REF!</v>
      </c>
      <c r="R106" s="50" t="str">
        <f t="shared" si="368"/>
        <v>#REF!</v>
      </c>
      <c r="S106" s="47" t="str">
        <f t="shared" si="368"/>
        <v>#REF!</v>
      </c>
      <c r="T106" s="48"/>
      <c r="U106" s="48"/>
      <c r="V106" s="48"/>
      <c r="W106" s="48"/>
      <c r="X106" s="48"/>
      <c r="Y106" s="48"/>
      <c r="Z106" s="48"/>
    </row>
    <row r="107" ht="13.5" customHeight="1" outlineLevel="2">
      <c r="A107" s="46" t="s">
        <v>95</v>
      </c>
      <c r="B107" s="18" t="s">
        <v>18</v>
      </c>
      <c r="C107" s="18" t="s">
        <v>19</v>
      </c>
      <c r="D107" s="20">
        <v>1.315387947E7</v>
      </c>
      <c r="E107" s="20">
        <v>940097.41</v>
      </c>
      <c r="F107" s="47">
        <f>+D107/D109</f>
        <v>0.5870035959</v>
      </c>
      <c r="G107" s="47" t="str">
        <f t="shared" ref="G107:G108" si="369">VLOOKUP(A107,'[1]Hoja1'!$B$1:$F$126,3,0)</f>
        <v>#REF!</v>
      </c>
      <c r="H107" s="47" t="str">
        <f t="shared" ref="H107:H108" si="370">VLOOKUP(A107,'[1]Hoja1'!$B$1:$F$126,2,0)</f>
        <v>#REF!</v>
      </c>
      <c r="I107" s="47" t="str">
        <f t="shared" ref="I107:I108" si="371">+G107/11</f>
        <v>#REF!</v>
      </c>
      <c r="J107" s="47" t="str">
        <f t="shared" ref="J107:J108" si="372">+F107*I107</f>
        <v>#REF!</v>
      </c>
      <c r="K107" s="47">
        <v>0.0</v>
      </c>
      <c r="L107" s="47" t="str">
        <f t="shared" ref="L107:L108" si="373">VLOOKUP(A107,'[1]Hoja1'!$B$1:$F$126,5,0)</f>
        <v>#REF!</v>
      </c>
      <c r="M107" s="47" t="str">
        <f t="shared" ref="M107:M108" si="374">VLOOKUP(A107,'[1]Hoja1'!$B$1:$F$126,4,0)</f>
        <v>#REF!</v>
      </c>
      <c r="N107" s="48"/>
      <c r="O107" s="49" t="str">
        <f t="shared" ref="O107:O108" si="375">+D107-J107</f>
        <v>#REF!</v>
      </c>
      <c r="P107" s="47" t="str">
        <f t="shared" ref="P107:P108" si="376">+ROUND(O107,0)</f>
        <v>#REF!</v>
      </c>
      <c r="Q107" s="47" t="str">
        <f t="shared" ref="Q107:Q108" si="377">+K107+P107</f>
        <v>#REF!</v>
      </c>
      <c r="R107" s="50" t="str">
        <f t="shared" ref="R107:R108" si="378">+IF(D107-K107-P107&gt;1,D107-K107-P107,0)</f>
        <v>#REF!</v>
      </c>
      <c r="S107" s="47" t="str">
        <f t="shared" ref="S107:S108" si="379">+P107</f>
        <v>#REF!</v>
      </c>
      <c r="T107" s="48"/>
      <c r="U107" s="48"/>
      <c r="V107" s="48"/>
      <c r="W107" s="48"/>
      <c r="X107" s="48"/>
      <c r="Y107" s="48"/>
      <c r="Z107" s="48"/>
    </row>
    <row r="108" ht="13.5" customHeight="1" outlineLevel="2">
      <c r="A108" s="46" t="s">
        <v>95</v>
      </c>
      <c r="B108" s="18" t="s">
        <v>22</v>
      </c>
      <c r="C108" s="18" t="s">
        <v>23</v>
      </c>
      <c r="D108" s="20">
        <v>9254636.53</v>
      </c>
      <c r="E108" s="20">
        <v>661421.59</v>
      </c>
      <c r="F108" s="47">
        <f>+D108/D109</f>
        <v>0.4129964041</v>
      </c>
      <c r="G108" s="47" t="str">
        <f t="shared" si="369"/>
        <v>#REF!</v>
      </c>
      <c r="H108" s="47" t="str">
        <f t="shared" si="370"/>
        <v>#REF!</v>
      </c>
      <c r="I108" s="47" t="str">
        <f t="shared" si="371"/>
        <v>#REF!</v>
      </c>
      <c r="J108" s="47" t="str">
        <f t="shared" si="372"/>
        <v>#REF!</v>
      </c>
      <c r="K108" s="47">
        <v>0.0</v>
      </c>
      <c r="L108" s="47" t="str">
        <f t="shared" si="373"/>
        <v>#REF!</v>
      </c>
      <c r="M108" s="47" t="str">
        <f t="shared" si="374"/>
        <v>#REF!</v>
      </c>
      <c r="N108" s="48"/>
      <c r="O108" s="49" t="str">
        <f t="shared" si="375"/>
        <v>#REF!</v>
      </c>
      <c r="P108" s="47" t="str">
        <f t="shared" si="376"/>
        <v>#REF!</v>
      </c>
      <c r="Q108" s="47" t="str">
        <f t="shared" si="377"/>
        <v>#REF!</v>
      </c>
      <c r="R108" s="50" t="str">
        <f t="shared" si="378"/>
        <v>#REF!</v>
      </c>
      <c r="S108" s="47" t="str">
        <f t="shared" si="379"/>
        <v>#REF!</v>
      </c>
      <c r="T108" s="48"/>
      <c r="U108" s="48"/>
      <c r="V108" s="48"/>
      <c r="W108" s="48"/>
      <c r="X108" s="48"/>
      <c r="Y108" s="48"/>
      <c r="Z108" s="48"/>
    </row>
    <row r="109" ht="13.5" customHeight="1" outlineLevel="1">
      <c r="A109" s="51" t="s">
        <v>343</v>
      </c>
      <c r="B109" s="18"/>
      <c r="C109" s="18"/>
      <c r="D109" s="20">
        <f t="shared" ref="D109:F109" si="380">SUBTOTAL(9,D107:D108)</f>
        <v>22408516</v>
      </c>
      <c r="E109" s="20">
        <f t="shared" si="380"/>
        <v>1601519</v>
      </c>
      <c r="F109" s="48">
        <f t="shared" si="380"/>
        <v>1</v>
      </c>
      <c r="G109" s="47"/>
      <c r="H109" s="47"/>
      <c r="I109" s="47"/>
      <c r="J109" s="47" t="str">
        <f t="shared" ref="J109:K109" si="381">SUBTOTAL(9,J107:J108)</f>
        <v>#REF!</v>
      </c>
      <c r="K109" s="47">
        <f t="shared" si="381"/>
        <v>0</v>
      </c>
      <c r="L109" s="47"/>
      <c r="M109" s="47"/>
      <c r="N109" s="48"/>
      <c r="O109" s="49" t="str">
        <f t="shared" ref="O109:S109" si="382">SUBTOTAL(9,O107:O108)</f>
        <v>#REF!</v>
      </c>
      <c r="P109" s="47" t="str">
        <f t="shared" si="382"/>
        <v>#REF!</v>
      </c>
      <c r="Q109" s="47" t="str">
        <f t="shared" si="382"/>
        <v>#REF!</v>
      </c>
      <c r="R109" s="50" t="str">
        <f t="shared" si="382"/>
        <v>#REF!</v>
      </c>
      <c r="S109" s="47" t="str">
        <f t="shared" si="382"/>
        <v>#REF!</v>
      </c>
      <c r="T109" s="48"/>
      <c r="U109" s="48"/>
      <c r="V109" s="48"/>
      <c r="W109" s="48"/>
      <c r="X109" s="48"/>
      <c r="Y109" s="48"/>
      <c r="Z109" s="48"/>
    </row>
    <row r="110" ht="13.5" customHeight="1" outlineLevel="2">
      <c r="A110" s="46" t="s">
        <v>97</v>
      </c>
      <c r="B110" s="18" t="s">
        <v>18</v>
      </c>
      <c r="C110" s="18" t="s">
        <v>19</v>
      </c>
      <c r="D110" s="20">
        <v>2.5466305E7</v>
      </c>
      <c r="E110" s="20">
        <v>3354848.0</v>
      </c>
      <c r="F110" s="47">
        <f>+D110/D112</f>
        <v>1</v>
      </c>
      <c r="G110" s="47" t="str">
        <f t="shared" ref="G110:G111" si="383">VLOOKUP(A110,'[1]Hoja1'!$B$1:$F$126,3,0)</f>
        <v>#REF!</v>
      </c>
      <c r="H110" s="47" t="str">
        <f t="shared" ref="H110:H111" si="384">VLOOKUP(A110,'[1]Hoja1'!$B$1:$F$126,2,0)</f>
        <v>#REF!</v>
      </c>
      <c r="I110" s="47" t="str">
        <f t="shared" ref="I110:I111" si="385">+G110/11</f>
        <v>#REF!</v>
      </c>
      <c r="J110" s="47" t="str">
        <f t="shared" ref="J110:J111" si="386">+F110*I110</f>
        <v>#REF!</v>
      </c>
      <c r="K110" s="47" t="str">
        <f t="shared" ref="K110:K111" si="387">+D110-P110</f>
        <v>#REF!</v>
      </c>
      <c r="L110" s="47" t="str">
        <f t="shared" ref="L110:L111" si="388">VLOOKUP(A110,'[1]Hoja1'!$B$1:$F$126,5,0)</f>
        <v>#REF!</v>
      </c>
      <c r="M110" s="47" t="str">
        <f t="shared" ref="M110:M111" si="389">VLOOKUP(A110,'[1]Hoja1'!$B$1:$F$126,4,0)</f>
        <v>#REF!</v>
      </c>
      <c r="N110" s="48"/>
      <c r="O110" s="49" t="str">
        <f t="shared" ref="O110:O111" si="390">+D110-J110</f>
        <v>#REF!</v>
      </c>
      <c r="P110" s="47" t="str">
        <f t="shared" ref="P110:P111" si="391">+ROUND(O110,0)</f>
        <v>#REF!</v>
      </c>
      <c r="Q110" s="47" t="str">
        <f t="shared" ref="Q110:Q111" si="392">+K110+P110</f>
        <v>#REF!</v>
      </c>
      <c r="R110" s="50" t="str">
        <f t="shared" ref="R110:R111" si="393">+IF(D110-K110-P110&gt;1,D110-K110-P110,0)</f>
        <v>#REF!</v>
      </c>
      <c r="S110" s="47" t="str">
        <f t="shared" ref="S110:S111" si="394">+P110</f>
        <v>#REF!</v>
      </c>
      <c r="T110" s="48"/>
      <c r="U110" s="48"/>
      <c r="V110" s="48"/>
      <c r="W110" s="48"/>
      <c r="X110" s="48"/>
      <c r="Y110" s="48"/>
      <c r="Z110" s="48"/>
    </row>
    <row r="111" ht="13.5" customHeight="1" outlineLevel="2">
      <c r="A111" s="46" t="s">
        <v>97</v>
      </c>
      <c r="B111" s="18" t="s">
        <v>88</v>
      </c>
      <c r="C111" s="18" t="s">
        <v>89</v>
      </c>
      <c r="D111" s="20">
        <v>0.0</v>
      </c>
      <c r="E111" s="20">
        <v>0.0</v>
      </c>
      <c r="F111" s="48">
        <v>0.0</v>
      </c>
      <c r="G111" s="47" t="str">
        <f t="shared" si="383"/>
        <v>#REF!</v>
      </c>
      <c r="H111" s="47" t="str">
        <f t="shared" si="384"/>
        <v>#REF!</v>
      </c>
      <c r="I111" s="47" t="str">
        <f t="shared" si="385"/>
        <v>#REF!</v>
      </c>
      <c r="J111" s="47" t="str">
        <f t="shared" si="386"/>
        <v>#REF!</v>
      </c>
      <c r="K111" s="47" t="str">
        <f t="shared" si="387"/>
        <v>#REF!</v>
      </c>
      <c r="L111" s="47" t="str">
        <f t="shared" si="388"/>
        <v>#REF!</v>
      </c>
      <c r="M111" s="47" t="str">
        <f t="shared" si="389"/>
        <v>#REF!</v>
      </c>
      <c r="N111" s="48"/>
      <c r="O111" s="49" t="str">
        <f t="shared" si="390"/>
        <v>#REF!</v>
      </c>
      <c r="P111" s="47" t="str">
        <f t="shared" si="391"/>
        <v>#REF!</v>
      </c>
      <c r="Q111" s="47" t="str">
        <f t="shared" si="392"/>
        <v>#REF!</v>
      </c>
      <c r="R111" s="50" t="str">
        <f t="shared" si="393"/>
        <v>#REF!</v>
      </c>
      <c r="S111" s="47" t="str">
        <f t="shared" si="394"/>
        <v>#REF!</v>
      </c>
      <c r="T111" s="48"/>
      <c r="U111" s="48"/>
      <c r="V111" s="48"/>
      <c r="W111" s="48"/>
      <c r="X111" s="48"/>
      <c r="Y111" s="48"/>
      <c r="Z111" s="48"/>
    </row>
    <row r="112" ht="13.5" customHeight="1" outlineLevel="1">
      <c r="A112" s="51" t="s">
        <v>344</v>
      </c>
      <c r="B112" s="18"/>
      <c r="C112" s="18"/>
      <c r="D112" s="20">
        <f t="shared" ref="D112:F112" si="395">SUBTOTAL(9,D110:D111)</f>
        <v>25466305</v>
      </c>
      <c r="E112" s="20">
        <f t="shared" si="395"/>
        <v>3354848</v>
      </c>
      <c r="F112" s="48">
        <f t="shared" si="395"/>
        <v>1</v>
      </c>
      <c r="G112" s="47"/>
      <c r="H112" s="47"/>
      <c r="I112" s="47"/>
      <c r="J112" s="47" t="str">
        <f t="shared" ref="J112:K112" si="396">SUBTOTAL(9,J110:J111)</f>
        <v>#REF!</v>
      </c>
      <c r="K112" s="47" t="str">
        <f t="shared" si="396"/>
        <v>#REF!</v>
      </c>
      <c r="L112" s="47"/>
      <c r="M112" s="47"/>
      <c r="N112" s="48"/>
      <c r="O112" s="49" t="str">
        <f t="shared" ref="O112:S112" si="397">SUBTOTAL(9,O110:O111)</f>
        <v>#REF!</v>
      </c>
      <c r="P112" s="47" t="str">
        <f t="shared" si="397"/>
        <v>#REF!</v>
      </c>
      <c r="Q112" s="47" t="str">
        <f t="shared" si="397"/>
        <v>#REF!</v>
      </c>
      <c r="R112" s="50" t="str">
        <f t="shared" si="397"/>
        <v>#REF!</v>
      </c>
      <c r="S112" s="47" t="str">
        <f t="shared" si="397"/>
        <v>#REF!</v>
      </c>
      <c r="T112" s="48"/>
      <c r="U112" s="48"/>
      <c r="V112" s="48"/>
      <c r="W112" s="48"/>
      <c r="X112" s="48"/>
      <c r="Y112" s="48"/>
      <c r="Z112" s="48"/>
    </row>
    <row r="113" ht="13.5" customHeight="1" outlineLevel="2">
      <c r="A113" s="46" t="s">
        <v>99</v>
      </c>
      <c r="B113" s="18" t="s">
        <v>18</v>
      </c>
      <c r="C113" s="18" t="s">
        <v>19</v>
      </c>
      <c r="D113" s="20">
        <v>9068345.48</v>
      </c>
      <c r="E113" s="20">
        <v>1139152.15</v>
      </c>
      <c r="F113" s="47">
        <f>+D113/D115</f>
        <v>0.999281695</v>
      </c>
      <c r="G113" s="47" t="str">
        <f t="shared" ref="G113:G114" si="398">VLOOKUP(A113,'[1]Hoja1'!$B$1:$F$126,3,0)</f>
        <v>#REF!</v>
      </c>
      <c r="H113" s="47" t="str">
        <f t="shared" ref="H113:H114" si="399">VLOOKUP(A113,'[1]Hoja1'!$B$1:$F$126,2,0)</f>
        <v>#REF!</v>
      </c>
      <c r="I113" s="47" t="str">
        <f t="shared" ref="I113:I114" si="400">+G113/11</f>
        <v>#REF!</v>
      </c>
      <c r="J113" s="47" t="str">
        <f t="shared" ref="J113:J114" si="401">+F113*I113</f>
        <v>#REF!</v>
      </c>
      <c r="K113" s="47">
        <v>0.0</v>
      </c>
      <c r="L113" s="47" t="str">
        <f t="shared" ref="L113:L114" si="402">VLOOKUP(A113,'[1]Hoja1'!$B$1:$F$126,5,0)</f>
        <v>#REF!</v>
      </c>
      <c r="M113" s="47" t="str">
        <f t="shared" ref="M113:M114" si="403">VLOOKUP(A113,'[1]Hoja1'!$B$1:$F$126,4,0)</f>
        <v>#REF!</v>
      </c>
      <c r="N113" s="48"/>
      <c r="O113" s="49" t="str">
        <f>+D113-J113</f>
        <v>#REF!</v>
      </c>
      <c r="P113" s="47" t="str">
        <f t="shared" ref="P113:P114" si="404">+ROUND(O113,0)</f>
        <v>#REF!</v>
      </c>
      <c r="Q113" s="47" t="str">
        <f t="shared" ref="Q113:Q114" si="405">+K113+P113</f>
        <v>#REF!</v>
      </c>
      <c r="R113" s="50" t="str">
        <f t="shared" ref="R113:R114" si="406">+IF(D113-K113-P113&gt;1,D113-K113-P113,0)</f>
        <v>#REF!</v>
      </c>
      <c r="S113" s="47" t="str">
        <f t="shared" ref="S113:S114" si="407">+P113</f>
        <v>#REF!</v>
      </c>
      <c r="T113" s="48"/>
      <c r="U113" s="48"/>
      <c r="V113" s="48"/>
      <c r="W113" s="48"/>
      <c r="X113" s="48"/>
      <c r="Y113" s="48"/>
      <c r="Z113" s="48"/>
    </row>
    <row r="114" ht="13.5" customHeight="1" outlineLevel="2">
      <c r="A114" s="46" t="s">
        <v>99</v>
      </c>
      <c r="B114" s="18" t="s">
        <v>22</v>
      </c>
      <c r="C114" s="18" t="s">
        <v>23</v>
      </c>
      <c r="D114" s="20">
        <v>6518.52</v>
      </c>
      <c r="E114" s="20">
        <v>818.85</v>
      </c>
      <c r="F114" s="47">
        <f>+D114/D115</f>
        <v>0.0007183049796</v>
      </c>
      <c r="G114" s="47" t="str">
        <f t="shared" si="398"/>
        <v>#REF!</v>
      </c>
      <c r="H114" s="47" t="str">
        <f t="shared" si="399"/>
        <v>#REF!</v>
      </c>
      <c r="I114" s="47" t="str">
        <f t="shared" si="400"/>
        <v>#REF!</v>
      </c>
      <c r="J114" s="47" t="str">
        <f t="shared" si="401"/>
        <v>#REF!</v>
      </c>
      <c r="K114" s="47">
        <v>0.0</v>
      </c>
      <c r="L114" s="47" t="str">
        <f t="shared" si="402"/>
        <v>#REF!</v>
      </c>
      <c r="M114" s="47" t="str">
        <f t="shared" si="403"/>
        <v>#REF!</v>
      </c>
      <c r="N114" s="48"/>
      <c r="O114" s="49">
        <v>0.0</v>
      </c>
      <c r="P114" s="47">
        <f t="shared" si="404"/>
        <v>0</v>
      </c>
      <c r="Q114" s="47">
        <f t="shared" si="405"/>
        <v>0</v>
      </c>
      <c r="R114" s="50">
        <f t="shared" si="406"/>
        <v>6518.52</v>
      </c>
      <c r="S114" s="47">
        <f t="shared" si="407"/>
        <v>0</v>
      </c>
      <c r="T114" s="48"/>
      <c r="U114" s="48"/>
      <c r="V114" s="48"/>
      <c r="W114" s="48"/>
      <c r="X114" s="48"/>
      <c r="Y114" s="48"/>
      <c r="Z114" s="48"/>
    </row>
    <row r="115" ht="13.5" customHeight="1" outlineLevel="1">
      <c r="A115" s="51" t="s">
        <v>345</v>
      </c>
      <c r="B115" s="18"/>
      <c r="C115" s="18"/>
      <c r="D115" s="20">
        <f t="shared" ref="D115:F115" si="408">SUBTOTAL(9,D113:D114)</f>
        <v>9074864</v>
      </c>
      <c r="E115" s="20">
        <f t="shared" si="408"/>
        <v>1139971</v>
      </c>
      <c r="F115" s="48">
        <f t="shared" si="408"/>
        <v>1</v>
      </c>
      <c r="G115" s="47"/>
      <c r="H115" s="47"/>
      <c r="I115" s="47"/>
      <c r="J115" s="47" t="str">
        <f t="shared" ref="J115:K115" si="409">SUBTOTAL(9,J113:J114)</f>
        <v>#REF!</v>
      </c>
      <c r="K115" s="47">
        <f t="shared" si="409"/>
        <v>0</v>
      </c>
      <c r="L115" s="47"/>
      <c r="M115" s="47"/>
      <c r="N115" s="48"/>
      <c r="O115" s="49" t="str">
        <f t="shared" ref="O115:S115" si="410">SUBTOTAL(9,O113:O114)</f>
        <v>#REF!</v>
      </c>
      <c r="P115" s="47" t="str">
        <f t="shared" si="410"/>
        <v>#REF!</v>
      </c>
      <c r="Q115" s="47" t="str">
        <f t="shared" si="410"/>
        <v>#REF!</v>
      </c>
      <c r="R115" s="50" t="str">
        <f t="shared" si="410"/>
        <v>#REF!</v>
      </c>
      <c r="S115" s="47" t="str">
        <f t="shared" si="410"/>
        <v>#REF!</v>
      </c>
      <c r="T115" s="48"/>
      <c r="U115" s="48"/>
      <c r="V115" s="48"/>
      <c r="W115" s="48"/>
      <c r="X115" s="48"/>
      <c r="Y115" s="48"/>
      <c r="Z115" s="48"/>
    </row>
    <row r="116" ht="13.5" customHeight="1" outlineLevel="2">
      <c r="A116" s="46" t="s">
        <v>101</v>
      </c>
      <c r="B116" s="18" t="s">
        <v>18</v>
      </c>
      <c r="C116" s="18" t="s">
        <v>19</v>
      </c>
      <c r="D116" s="20">
        <v>8595637.0</v>
      </c>
      <c r="E116" s="20">
        <v>921493.0</v>
      </c>
      <c r="F116" s="47">
        <f>+D116/D118</f>
        <v>1</v>
      </c>
      <c r="G116" s="47" t="str">
        <f t="shared" ref="G116:G117" si="411">VLOOKUP(A116,'[1]Hoja1'!$B$1:$F$126,3,0)</f>
        <v>#REF!</v>
      </c>
      <c r="H116" s="47" t="str">
        <f t="shared" ref="H116:H117" si="412">VLOOKUP(A116,'[1]Hoja1'!$B$1:$F$126,2,0)</f>
        <v>#REF!</v>
      </c>
      <c r="I116" s="47" t="str">
        <f t="shared" ref="I116:I117" si="413">+G116/11</f>
        <v>#REF!</v>
      </c>
      <c r="J116" s="47" t="str">
        <f t="shared" ref="J116:J117" si="414">+F116*I116</f>
        <v>#REF!</v>
      </c>
      <c r="K116" s="47" t="str">
        <f t="shared" ref="K116:K117" si="415">+D116-P116</f>
        <v>#REF!</v>
      </c>
      <c r="L116" s="47" t="str">
        <f t="shared" ref="L116:L117" si="416">VLOOKUP(A116,'[1]Hoja1'!$B$1:$F$126,5,0)</f>
        <v>#REF!</v>
      </c>
      <c r="M116" s="47" t="str">
        <f t="shared" ref="M116:M117" si="417">VLOOKUP(A116,'[1]Hoja1'!$B$1:$F$126,4,0)</f>
        <v>#REF!</v>
      </c>
      <c r="N116" s="48"/>
      <c r="O116" s="49" t="str">
        <f t="shared" ref="O116:O117" si="418">+D116-J116</f>
        <v>#REF!</v>
      </c>
      <c r="P116" s="47" t="str">
        <f t="shared" ref="P116:P117" si="419">+ROUND(O116,0)</f>
        <v>#REF!</v>
      </c>
      <c r="Q116" s="47" t="str">
        <f t="shared" ref="Q116:Q117" si="420">+K116+P116</f>
        <v>#REF!</v>
      </c>
      <c r="R116" s="50" t="str">
        <f t="shared" ref="R116:R117" si="421">+IF(D116-K116-P116&gt;1,D116-K116-P116,0)</f>
        <v>#REF!</v>
      </c>
      <c r="S116" s="47" t="str">
        <f t="shared" ref="S116:S117" si="422">+P116</f>
        <v>#REF!</v>
      </c>
      <c r="T116" s="48"/>
      <c r="U116" s="48"/>
      <c r="V116" s="48"/>
      <c r="W116" s="48"/>
      <c r="X116" s="48"/>
      <c r="Y116" s="48"/>
      <c r="Z116" s="48"/>
    </row>
    <row r="117" ht="13.5" customHeight="1" outlineLevel="2">
      <c r="A117" s="46" t="s">
        <v>101</v>
      </c>
      <c r="B117" s="18" t="s">
        <v>22</v>
      </c>
      <c r="C117" s="18" t="s">
        <v>23</v>
      </c>
      <c r="D117" s="20">
        <v>0.0</v>
      </c>
      <c r="E117" s="20">
        <v>0.0</v>
      </c>
      <c r="F117" s="48">
        <v>0.0</v>
      </c>
      <c r="G117" s="47" t="str">
        <f t="shared" si="411"/>
        <v>#REF!</v>
      </c>
      <c r="H117" s="47" t="str">
        <f t="shared" si="412"/>
        <v>#REF!</v>
      </c>
      <c r="I117" s="47" t="str">
        <f t="shared" si="413"/>
        <v>#REF!</v>
      </c>
      <c r="J117" s="47" t="str">
        <f t="shared" si="414"/>
        <v>#REF!</v>
      </c>
      <c r="K117" s="47" t="str">
        <f t="shared" si="415"/>
        <v>#REF!</v>
      </c>
      <c r="L117" s="47" t="str">
        <f t="shared" si="416"/>
        <v>#REF!</v>
      </c>
      <c r="M117" s="47" t="str">
        <f t="shared" si="417"/>
        <v>#REF!</v>
      </c>
      <c r="N117" s="48"/>
      <c r="O117" s="49" t="str">
        <f t="shared" si="418"/>
        <v>#REF!</v>
      </c>
      <c r="P117" s="47" t="str">
        <f t="shared" si="419"/>
        <v>#REF!</v>
      </c>
      <c r="Q117" s="47" t="str">
        <f t="shared" si="420"/>
        <v>#REF!</v>
      </c>
      <c r="R117" s="50" t="str">
        <f t="shared" si="421"/>
        <v>#REF!</v>
      </c>
      <c r="S117" s="47" t="str">
        <f t="shared" si="422"/>
        <v>#REF!</v>
      </c>
      <c r="T117" s="48"/>
      <c r="U117" s="48"/>
      <c r="V117" s="48"/>
      <c r="W117" s="48"/>
      <c r="X117" s="48"/>
      <c r="Y117" s="48"/>
      <c r="Z117" s="48"/>
    </row>
    <row r="118" ht="13.5" customHeight="1" outlineLevel="1">
      <c r="A118" s="51" t="s">
        <v>346</v>
      </c>
      <c r="B118" s="18"/>
      <c r="C118" s="18"/>
      <c r="D118" s="20">
        <f t="shared" ref="D118:F118" si="423">SUBTOTAL(9,D116:D117)</f>
        <v>8595637</v>
      </c>
      <c r="E118" s="20">
        <f t="shared" si="423"/>
        <v>921493</v>
      </c>
      <c r="F118" s="48">
        <f t="shared" si="423"/>
        <v>1</v>
      </c>
      <c r="G118" s="47"/>
      <c r="H118" s="47"/>
      <c r="I118" s="47"/>
      <c r="J118" s="47" t="str">
        <f t="shared" ref="J118:K118" si="424">SUBTOTAL(9,J116:J117)</f>
        <v>#REF!</v>
      </c>
      <c r="K118" s="47" t="str">
        <f t="shared" si="424"/>
        <v>#REF!</v>
      </c>
      <c r="L118" s="47"/>
      <c r="M118" s="47"/>
      <c r="N118" s="48"/>
      <c r="O118" s="49" t="str">
        <f t="shared" ref="O118:S118" si="425">SUBTOTAL(9,O116:O117)</f>
        <v>#REF!</v>
      </c>
      <c r="P118" s="47" t="str">
        <f t="shared" si="425"/>
        <v>#REF!</v>
      </c>
      <c r="Q118" s="47" t="str">
        <f t="shared" si="425"/>
        <v>#REF!</v>
      </c>
      <c r="R118" s="50" t="str">
        <f t="shared" si="425"/>
        <v>#REF!</v>
      </c>
      <c r="S118" s="47" t="str">
        <f t="shared" si="425"/>
        <v>#REF!</v>
      </c>
      <c r="T118" s="48"/>
      <c r="U118" s="48"/>
      <c r="V118" s="48"/>
      <c r="W118" s="48"/>
      <c r="X118" s="48"/>
      <c r="Y118" s="48"/>
      <c r="Z118" s="48"/>
    </row>
    <row r="119" ht="13.5" customHeight="1" outlineLevel="2">
      <c r="A119" s="46" t="s">
        <v>103</v>
      </c>
      <c r="B119" s="18" t="s">
        <v>18</v>
      </c>
      <c r="C119" s="18" t="s">
        <v>19</v>
      </c>
      <c r="D119" s="20">
        <v>9.845748597E7</v>
      </c>
      <c r="E119" s="20">
        <v>1.268604533E7</v>
      </c>
      <c r="F119" s="47">
        <f>+D119/D122</f>
        <v>0.9222729602</v>
      </c>
      <c r="G119" s="47" t="str">
        <f t="shared" ref="G119:G121" si="426">VLOOKUP(A119,'[1]Hoja1'!$B$1:$F$126,3,0)</f>
        <v>#REF!</v>
      </c>
      <c r="H119" s="47" t="str">
        <f t="shared" ref="H119:H121" si="427">VLOOKUP(A119,'[1]Hoja1'!$B$1:$F$126,2,0)</f>
        <v>#REF!</v>
      </c>
      <c r="I119" s="47" t="str">
        <f t="shared" ref="I119:I121" si="428">+G119/11</f>
        <v>#REF!</v>
      </c>
      <c r="J119" s="47" t="str">
        <f t="shared" ref="J119:J121" si="429">+F119*I119</f>
        <v>#REF!</v>
      </c>
      <c r="K119" s="47">
        <v>0.0</v>
      </c>
      <c r="L119" s="47" t="str">
        <f t="shared" ref="L119:L121" si="430">VLOOKUP(A119,'[1]Hoja1'!$B$1:$F$126,5,0)</f>
        <v>#REF!</v>
      </c>
      <c r="M119" s="47" t="str">
        <f t="shared" ref="M119:M121" si="431">VLOOKUP(A119,'[1]Hoja1'!$B$1:$F$126,4,0)</f>
        <v>#REF!</v>
      </c>
      <c r="N119" s="48"/>
      <c r="O119" s="49" t="str">
        <f t="shared" ref="O119:O121" si="432">+D119-J119</f>
        <v>#REF!</v>
      </c>
      <c r="P119" s="47" t="str">
        <f t="shared" ref="P119:P121" si="433">+ROUND(O119,0)</f>
        <v>#REF!</v>
      </c>
      <c r="Q119" s="47" t="str">
        <f t="shared" ref="Q119:Q121" si="434">+K119+P119</f>
        <v>#REF!</v>
      </c>
      <c r="R119" s="50" t="str">
        <f t="shared" ref="R119:R121" si="435">+IF(D119-K119-P119&gt;1,D119-K119-P119,0)</f>
        <v>#REF!</v>
      </c>
      <c r="S119" s="47" t="str">
        <f t="shared" ref="S119:S121" si="436">+P119</f>
        <v>#REF!</v>
      </c>
      <c r="T119" s="48"/>
      <c r="U119" s="48"/>
      <c r="V119" s="48"/>
      <c r="W119" s="48"/>
      <c r="X119" s="48"/>
      <c r="Y119" s="48"/>
      <c r="Z119" s="48"/>
    </row>
    <row r="120" ht="13.5" customHeight="1" outlineLevel="2">
      <c r="A120" s="46" t="s">
        <v>103</v>
      </c>
      <c r="B120" s="18" t="s">
        <v>22</v>
      </c>
      <c r="C120" s="18" t="s">
        <v>23</v>
      </c>
      <c r="D120" s="20">
        <v>8297770.03</v>
      </c>
      <c r="E120" s="20">
        <v>1069150.67</v>
      </c>
      <c r="F120" s="47">
        <f>+D120/D122</f>
        <v>0.07772703978</v>
      </c>
      <c r="G120" s="47" t="str">
        <f t="shared" si="426"/>
        <v>#REF!</v>
      </c>
      <c r="H120" s="47" t="str">
        <f t="shared" si="427"/>
        <v>#REF!</v>
      </c>
      <c r="I120" s="47" t="str">
        <f t="shared" si="428"/>
        <v>#REF!</v>
      </c>
      <c r="J120" s="47" t="str">
        <f t="shared" si="429"/>
        <v>#REF!</v>
      </c>
      <c r="K120" s="47">
        <v>0.0</v>
      </c>
      <c r="L120" s="47" t="str">
        <f t="shared" si="430"/>
        <v>#REF!</v>
      </c>
      <c r="M120" s="47" t="str">
        <f t="shared" si="431"/>
        <v>#REF!</v>
      </c>
      <c r="N120" s="48"/>
      <c r="O120" s="49" t="str">
        <f t="shared" si="432"/>
        <v>#REF!</v>
      </c>
      <c r="P120" s="47" t="str">
        <f t="shared" si="433"/>
        <v>#REF!</v>
      </c>
      <c r="Q120" s="47" t="str">
        <f t="shared" si="434"/>
        <v>#REF!</v>
      </c>
      <c r="R120" s="50" t="str">
        <f t="shared" si="435"/>
        <v>#REF!</v>
      </c>
      <c r="S120" s="47" t="str">
        <f t="shared" si="436"/>
        <v>#REF!</v>
      </c>
      <c r="T120" s="48"/>
      <c r="U120" s="48"/>
      <c r="V120" s="48"/>
      <c r="W120" s="48"/>
      <c r="X120" s="48"/>
      <c r="Y120" s="48"/>
      <c r="Z120" s="48"/>
    </row>
    <row r="121" ht="13.5" customHeight="1" outlineLevel="2">
      <c r="A121" s="46" t="s">
        <v>103</v>
      </c>
      <c r="B121" s="18" t="s">
        <v>26</v>
      </c>
      <c r="C121" s="18" t="s">
        <v>27</v>
      </c>
      <c r="D121" s="20">
        <v>0.0</v>
      </c>
      <c r="E121" s="20">
        <v>0.0</v>
      </c>
      <c r="F121" s="48">
        <v>0.0</v>
      </c>
      <c r="G121" s="47" t="str">
        <f t="shared" si="426"/>
        <v>#REF!</v>
      </c>
      <c r="H121" s="47" t="str">
        <f t="shared" si="427"/>
        <v>#REF!</v>
      </c>
      <c r="I121" s="47" t="str">
        <f t="shared" si="428"/>
        <v>#REF!</v>
      </c>
      <c r="J121" s="47" t="str">
        <f t="shared" si="429"/>
        <v>#REF!</v>
      </c>
      <c r="K121" s="47" t="str">
        <f>+D121-P121</f>
        <v>#REF!</v>
      </c>
      <c r="L121" s="47" t="str">
        <f t="shared" si="430"/>
        <v>#REF!</v>
      </c>
      <c r="M121" s="47" t="str">
        <f t="shared" si="431"/>
        <v>#REF!</v>
      </c>
      <c r="N121" s="48"/>
      <c r="O121" s="49" t="str">
        <f t="shared" si="432"/>
        <v>#REF!</v>
      </c>
      <c r="P121" s="47" t="str">
        <f t="shared" si="433"/>
        <v>#REF!</v>
      </c>
      <c r="Q121" s="47" t="str">
        <f t="shared" si="434"/>
        <v>#REF!</v>
      </c>
      <c r="R121" s="50" t="str">
        <f t="shared" si="435"/>
        <v>#REF!</v>
      </c>
      <c r="S121" s="47" t="str">
        <f t="shared" si="436"/>
        <v>#REF!</v>
      </c>
      <c r="T121" s="48"/>
      <c r="U121" s="48"/>
      <c r="V121" s="48"/>
      <c r="W121" s="48"/>
      <c r="X121" s="48"/>
      <c r="Y121" s="48"/>
      <c r="Z121" s="48"/>
    </row>
    <row r="122" ht="13.5" customHeight="1" outlineLevel="1">
      <c r="A122" s="51" t="s">
        <v>347</v>
      </c>
      <c r="B122" s="18"/>
      <c r="C122" s="18"/>
      <c r="D122" s="20">
        <f t="shared" ref="D122:F122" si="437">SUBTOTAL(9,D119:D121)</f>
        <v>106755256</v>
      </c>
      <c r="E122" s="20">
        <f t="shared" si="437"/>
        <v>13755196</v>
      </c>
      <c r="F122" s="48">
        <f t="shared" si="437"/>
        <v>1</v>
      </c>
      <c r="G122" s="47"/>
      <c r="H122" s="47"/>
      <c r="I122" s="47"/>
      <c r="J122" s="47" t="str">
        <f t="shared" ref="J122:K122" si="438">SUBTOTAL(9,J119:J121)</f>
        <v>#REF!</v>
      </c>
      <c r="K122" s="47" t="str">
        <f t="shared" si="438"/>
        <v>#REF!</v>
      </c>
      <c r="L122" s="47"/>
      <c r="M122" s="47"/>
      <c r="N122" s="48"/>
      <c r="O122" s="49" t="str">
        <f t="shared" ref="O122:S122" si="439">SUBTOTAL(9,O119:O121)</f>
        <v>#REF!</v>
      </c>
      <c r="P122" s="47" t="str">
        <f t="shared" si="439"/>
        <v>#REF!</v>
      </c>
      <c r="Q122" s="47" t="str">
        <f t="shared" si="439"/>
        <v>#REF!</v>
      </c>
      <c r="R122" s="50" t="str">
        <f t="shared" si="439"/>
        <v>#REF!</v>
      </c>
      <c r="S122" s="47" t="str">
        <f t="shared" si="439"/>
        <v>#REF!</v>
      </c>
      <c r="T122" s="48"/>
      <c r="U122" s="48"/>
      <c r="V122" s="48"/>
      <c r="W122" s="48"/>
      <c r="X122" s="48"/>
      <c r="Y122" s="48"/>
      <c r="Z122" s="48"/>
    </row>
    <row r="123" ht="13.5" customHeight="1" outlineLevel="2">
      <c r="A123" s="46" t="s">
        <v>105</v>
      </c>
      <c r="B123" s="18" t="s">
        <v>18</v>
      </c>
      <c r="C123" s="18" t="s">
        <v>19</v>
      </c>
      <c r="D123" s="20">
        <v>2.458164491E7</v>
      </c>
      <c r="E123" s="20">
        <v>1.437457476E7</v>
      </c>
      <c r="F123" s="47">
        <f>+D123/D125</f>
        <v>0.8203486005</v>
      </c>
      <c r="G123" s="47" t="str">
        <f t="shared" ref="G123:G124" si="440">VLOOKUP(A123,'[1]Hoja1'!$B$1:$F$126,3,0)</f>
        <v>#REF!</v>
      </c>
      <c r="H123" s="47" t="str">
        <f t="shared" ref="H123:H124" si="441">VLOOKUP(A123,'[1]Hoja1'!$B$1:$F$126,2,0)</f>
        <v>#REF!</v>
      </c>
      <c r="I123" s="47" t="str">
        <f t="shared" ref="I123:I124" si="442">+G123/11</f>
        <v>#REF!</v>
      </c>
      <c r="J123" s="47" t="str">
        <f t="shared" ref="J123:J124" si="443">+F123*I123</f>
        <v>#REF!</v>
      </c>
      <c r="K123" s="47">
        <v>0.0</v>
      </c>
      <c r="L123" s="47" t="str">
        <f t="shared" ref="L123:L124" si="444">VLOOKUP(A123,'[1]Hoja1'!$B$1:$F$126,5,0)</f>
        <v>#REF!</v>
      </c>
      <c r="M123" s="47" t="str">
        <f t="shared" ref="M123:M124" si="445">VLOOKUP(A123,'[1]Hoja1'!$B$1:$F$126,4,0)</f>
        <v>#REF!</v>
      </c>
      <c r="N123" s="48"/>
      <c r="O123" s="49" t="str">
        <f t="shared" ref="O123:O124" si="446">+D123-J123</f>
        <v>#REF!</v>
      </c>
      <c r="P123" s="47" t="str">
        <f t="shared" ref="P123:P124" si="447">+ROUND(O123,0)</f>
        <v>#REF!</v>
      </c>
      <c r="Q123" s="47" t="str">
        <f t="shared" ref="Q123:Q124" si="448">+K123+P123</f>
        <v>#REF!</v>
      </c>
      <c r="R123" s="50" t="str">
        <f t="shared" ref="R123:R124" si="449">+IF(D123-K123-P123&gt;1,D123-K123-P123,0)</f>
        <v>#REF!</v>
      </c>
      <c r="S123" s="47" t="str">
        <f t="shared" ref="S123:S124" si="450">+P123</f>
        <v>#REF!</v>
      </c>
      <c r="T123" s="48"/>
      <c r="U123" s="48"/>
      <c r="V123" s="48"/>
      <c r="W123" s="48"/>
      <c r="X123" s="48"/>
      <c r="Y123" s="48"/>
      <c r="Z123" s="48"/>
    </row>
    <row r="124" ht="13.5" customHeight="1" outlineLevel="2">
      <c r="A124" s="46" t="s">
        <v>105</v>
      </c>
      <c r="B124" s="18" t="s">
        <v>45</v>
      </c>
      <c r="C124" s="18" t="s">
        <v>46</v>
      </c>
      <c r="D124" s="20">
        <v>5383232.09</v>
      </c>
      <c r="E124" s="20">
        <v>3147945.24</v>
      </c>
      <c r="F124" s="47">
        <f>+D124/D125</f>
        <v>0.1796513995</v>
      </c>
      <c r="G124" s="47" t="str">
        <f t="shared" si="440"/>
        <v>#REF!</v>
      </c>
      <c r="H124" s="47" t="str">
        <f t="shared" si="441"/>
        <v>#REF!</v>
      </c>
      <c r="I124" s="47" t="str">
        <f t="shared" si="442"/>
        <v>#REF!</v>
      </c>
      <c r="J124" s="47" t="str">
        <f t="shared" si="443"/>
        <v>#REF!</v>
      </c>
      <c r="K124" s="47">
        <v>0.0</v>
      </c>
      <c r="L124" s="47" t="str">
        <f t="shared" si="444"/>
        <v>#REF!</v>
      </c>
      <c r="M124" s="47" t="str">
        <f t="shared" si="445"/>
        <v>#REF!</v>
      </c>
      <c r="N124" s="48"/>
      <c r="O124" s="49" t="str">
        <f t="shared" si="446"/>
        <v>#REF!</v>
      </c>
      <c r="P124" s="47" t="str">
        <f t="shared" si="447"/>
        <v>#REF!</v>
      </c>
      <c r="Q124" s="47" t="str">
        <f t="shared" si="448"/>
        <v>#REF!</v>
      </c>
      <c r="R124" s="50" t="str">
        <f t="shared" si="449"/>
        <v>#REF!</v>
      </c>
      <c r="S124" s="47" t="str">
        <f t="shared" si="450"/>
        <v>#REF!</v>
      </c>
      <c r="T124" s="48"/>
      <c r="U124" s="48"/>
      <c r="V124" s="48"/>
      <c r="W124" s="48"/>
      <c r="X124" s="48"/>
      <c r="Y124" s="48"/>
      <c r="Z124" s="48"/>
    </row>
    <row r="125" ht="13.5" customHeight="1" outlineLevel="1">
      <c r="A125" s="51" t="s">
        <v>348</v>
      </c>
      <c r="B125" s="18"/>
      <c r="C125" s="18"/>
      <c r="D125" s="20">
        <f t="shared" ref="D125:F125" si="451">SUBTOTAL(9,D123:D124)</f>
        <v>29964877</v>
      </c>
      <c r="E125" s="20">
        <f t="shared" si="451"/>
        <v>17522520</v>
      </c>
      <c r="F125" s="48">
        <f t="shared" si="451"/>
        <v>1</v>
      </c>
      <c r="G125" s="47"/>
      <c r="H125" s="47"/>
      <c r="I125" s="47"/>
      <c r="J125" s="47" t="str">
        <f t="shared" ref="J125:K125" si="452">SUBTOTAL(9,J123:J124)</f>
        <v>#REF!</v>
      </c>
      <c r="K125" s="47">
        <f t="shared" si="452"/>
        <v>0</v>
      </c>
      <c r="L125" s="47"/>
      <c r="M125" s="47"/>
      <c r="N125" s="48"/>
      <c r="O125" s="49" t="str">
        <f t="shared" ref="O125:S125" si="453">SUBTOTAL(9,O123:O124)</f>
        <v>#REF!</v>
      </c>
      <c r="P125" s="47" t="str">
        <f t="shared" si="453"/>
        <v>#REF!</v>
      </c>
      <c r="Q125" s="47" t="str">
        <f t="shared" si="453"/>
        <v>#REF!</v>
      </c>
      <c r="R125" s="50" t="str">
        <f t="shared" si="453"/>
        <v>#REF!</v>
      </c>
      <c r="S125" s="47" t="str">
        <f t="shared" si="453"/>
        <v>#REF!</v>
      </c>
      <c r="T125" s="48"/>
      <c r="U125" s="48"/>
      <c r="V125" s="48"/>
      <c r="W125" s="48"/>
      <c r="X125" s="48"/>
      <c r="Y125" s="48"/>
      <c r="Z125" s="48"/>
    </row>
    <row r="126" ht="13.5" customHeight="1" outlineLevel="2">
      <c r="A126" s="46" t="s">
        <v>107</v>
      </c>
      <c r="B126" s="18" t="s">
        <v>18</v>
      </c>
      <c r="C126" s="18" t="s">
        <v>19</v>
      </c>
      <c r="D126" s="20">
        <v>4368756.0</v>
      </c>
      <c r="E126" s="20">
        <v>388107.0</v>
      </c>
      <c r="F126" s="47">
        <f>+D126/D127</f>
        <v>1</v>
      </c>
      <c r="G126" s="47" t="str">
        <f>VLOOKUP(A126,'[1]Hoja1'!$B$1:$F$126,3,0)</f>
        <v>#REF!</v>
      </c>
      <c r="H126" s="47" t="str">
        <f>VLOOKUP(A126,'[1]Hoja1'!$B$1:$F$126,2,0)</f>
        <v>#REF!</v>
      </c>
      <c r="I126" s="47" t="str">
        <f>+G126/11</f>
        <v>#REF!</v>
      </c>
      <c r="J126" s="47" t="str">
        <f>+F126*I126</f>
        <v>#REF!</v>
      </c>
      <c r="K126" s="47" t="str">
        <f>+D126-P126</f>
        <v>#REF!</v>
      </c>
      <c r="L126" s="47" t="str">
        <f>VLOOKUP(A126,'[1]Hoja1'!$B$1:$F$126,5,0)</f>
        <v>#REF!</v>
      </c>
      <c r="M126" s="47" t="str">
        <f>VLOOKUP(A126,'[1]Hoja1'!$B$1:$F$126,4,0)</f>
        <v>#REF!</v>
      </c>
      <c r="N126" s="48"/>
      <c r="O126" s="49" t="str">
        <f>+D126-J126</f>
        <v>#REF!</v>
      </c>
      <c r="P126" s="47" t="str">
        <f>+ROUND(O126,0)</f>
        <v>#REF!</v>
      </c>
      <c r="Q126" s="47" t="str">
        <f>+K126+P126</f>
        <v>#REF!</v>
      </c>
      <c r="R126" s="50" t="str">
        <f>+IF(D126-K126-P126&gt;1,D126-K126-P126,0)</f>
        <v>#REF!</v>
      </c>
      <c r="S126" s="47" t="str">
        <f>+P126</f>
        <v>#REF!</v>
      </c>
      <c r="T126" s="48"/>
      <c r="U126" s="48"/>
      <c r="V126" s="48"/>
      <c r="W126" s="48"/>
      <c r="X126" s="48"/>
      <c r="Y126" s="48"/>
      <c r="Z126" s="48"/>
    </row>
    <row r="127" ht="13.5" customHeight="1" outlineLevel="1">
      <c r="A127" s="51" t="s">
        <v>349</v>
      </c>
      <c r="B127" s="18"/>
      <c r="C127" s="18"/>
      <c r="D127" s="20">
        <f t="shared" ref="D127:F127" si="454">SUBTOTAL(9,D126)</f>
        <v>4368756</v>
      </c>
      <c r="E127" s="20">
        <f t="shared" si="454"/>
        <v>388107</v>
      </c>
      <c r="F127" s="48">
        <f t="shared" si="454"/>
        <v>1</v>
      </c>
      <c r="G127" s="47"/>
      <c r="H127" s="47"/>
      <c r="I127" s="47"/>
      <c r="J127" s="47" t="str">
        <f t="shared" ref="J127:K127" si="455">SUBTOTAL(9,J126)</f>
        <v>#REF!</v>
      </c>
      <c r="K127" s="47" t="str">
        <f t="shared" si="455"/>
        <v>#REF!</v>
      </c>
      <c r="L127" s="47"/>
      <c r="M127" s="47"/>
      <c r="N127" s="48"/>
      <c r="O127" s="49" t="str">
        <f t="shared" ref="O127:S127" si="456">SUBTOTAL(9,O126)</f>
        <v>#REF!</v>
      </c>
      <c r="P127" s="47" t="str">
        <f t="shared" si="456"/>
        <v>#REF!</v>
      </c>
      <c r="Q127" s="47" t="str">
        <f t="shared" si="456"/>
        <v>#REF!</v>
      </c>
      <c r="R127" s="50" t="str">
        <f t="shared" si="456"/>
        <v>#REF!</v>
      </c>
      <c r="S127" s="47" t="str">
        <f t="shared" si="456"/>
        <v>#REF!</v>
      </c>
      <c r="T127" s="48"/>
      <c r="U127" s="48"/>
      <c r="V127" s="48"/>
      <c r="W127" s="48"/>
      <c r="X127" s="48"/>
      <c r="Y127" s="48"/>
      <c r="Z127" s="48"/>
    </row>
    <row r="128" ht="13.5" customHeight="1" outlineLevel="2">
      <c r="A128" s="46" t="s">
        <v>109</v>
      </c>
      <c r="B128" s="18" t="s">
        <v>18</v>
      </c>
      <c r="C128" s="18" t="s">
        <v>19</v>
      </c>
      <c r="D128" s="20">
        <v>1.8278808028E8</v>
      </c>
      <c r="E128" s="20">
        <v>8680032.2</v>
      </c>
      <c r="F128" s="47">
        <f>+D128/D133</f>
        <v>0.4055255264</v>
      </c>
      <c r="G128" s="47" t="str">
        <f t="shared" ref="G128:G132" si="457">VLOOKUP(A128,'[1]Hoja1'!$B$1:$F$126,3,0)</f>
        <v>#REF!</v>
      </c>
      <c r="H128" s="47" t="str">
        <f t="shared" ref="H128:H132" si="458">VLOOKUP(A128,'[1]Hoja1'!$B$1:$F$126,2,0)</f>
        <v>#REF!</v>
      </c>
      <c r="I128" s="47" t="str">
        <f t="shared" ref="I128:I132" si="459">+G128/11</f>
        <v>#REF!</v>
      </c>
      <c r="J128" s="47" t="str">
        <f t="shared" ref="J128:J132" si="460">+F128*I128</f>
        <v>#REF!</v>
      </c>
      <c r="K128" s="47" t="str">
        <f t="shared" ref="K128:K132" si="461">+D128-P128</f>
        <v>#REF!</v>
      </c>
      <c r="L128" s="47" t="str">
        <f t="shared" ref="L128:L132" si="462">VLOOKUP(A128,'[1]Hoja1'!$B$1:$F$126,5,0)</f>
        <v>#REF!</v>
      </c>
      <c r="M128" s="47" t="str">
        <f t="shared" ref="M128:M132" si="463">VLOOKUP(A128,'[1]Hoja1'!$B$1:$F$126,4,0)</f>
        <v>#REF!</v>
      </c>
      <c r="N128" s="48"/>
      <c r="O128" s="49" t="str">
        <f t="shared" ref="O128:O132" si="464">+D128-J128</f>
        <v>#REF!</v>
      </c>
      <c r="P128" s="47" t="str">
        <f t="shared" ref="P128:P132" si="465">+ROUND(O128,0)</f>
        <v>#REF!</v>
      </c>
      <c r="Q128" s="47" t="str">
        <f t="shared" ref="Q128:Q132" si="466">+K128+P128</f>
        <v>#REF!</v>
      </c>
      <c r="R128" s="50" t="str">
        <f t="shared" ref="R128:R132" si="467">+IF(D128-K128-P128&gt;1,D128-K128-P128,0)</f>
        <v>#REF!</v>
      </c>
      <c r="S128" s="47" t="str">
        <f t="shared" ref="S128:S132" si="468">+P128</f>
        <v>#REF!</v>
      </c>
      <c r="T128" s="48"/>
      <c r="U128" s="48"/>
      <c r="V128" s="48"/>
      <c r="W128" s="48"/>
      <c r="X128" s="48"/>
      <c r="Y128" s="48"/>
      <c r="Z128" s="48"/>
    </row>
    <row r="129" ht="13.5" customHeight="1" outlineLevel="2">
      <c r="A129" s="46" t="s">
        <v>109</v>
      </c>
      <c r="B129" s="18" t="s">
        <v>22</v>
      </c>
      <c r="C129" s="18" t="s">
        <v>23</v>
      </c>
      <c r="D129" s="20">
        <v>5.717316358E7</v>
      </c>
      <c r="E129" s="20">
        <v>2714974.08</v>
      </c>
      <c r="F129" s="47">
        <f>+D129/D133</f>
        <v>0.1268418445</v>
      </c>
      <c r="G129" s="47" t="str">
        <f t="shared" si="457"/>
        <v>#REF!</v>
      </c>
      <c r="H129" s="47" t="str">
        <f t="shared" si="458"/>
        <v>#REF!</v>
      </c>
      <c r="I129" s="47" t="str">
        <f t="shared" si="459"/>
        <v>#REF!</v>
      </c>
      <c r="J129" s="47" t="str">
        <f t="shared" si="460"/>
        <v>#REF!</v>
      </c>
      <c r="K129" s="47" t="str">
        <f t="shared" si="461"/>
        <v>#REF!</v>
      </c>
      <c r="L129" s="47" t="str">
        <f t="shared" si="462"/>
        <v>#REF!</v>
      </c>
      <c r="M129" s="47" t="str">
        <f t="shared" si="463"/>
        <v>#REF!</v>
      </c>
      <c r="N129" s="48"/>
      <c r="O129" s="49" t="str">
        <f t="shared" si="464"/>
        <v>#REF!</v>
      </c>
      <c r="P129" s="47" t="str">
        <f t="shared" si="465"/>
        <v>#REF!</v>
      </c>
      <c r="Q129" s="47" t="str">
        <f t="shared" si="466"/>
        <v>#REF!</v>
      </c>
      <c r="R129" s="50" t="str">
        <f t="shared" si="467"/>
        <v>#REF!</v>
      </c>
      <c r="S129" s="47" t="str">
        <f t="shared" si="468"/>
        <v>#REF!</v>
      </c>
      <c r="T129" s="48"/>
      <c r="U129" s="48"/>
      <c r="V129" s="48"/>
      <c r="W129" s="48"/>
      <c r="X129" s="48"/>
      <c r="Y129" s="48"/>
      <c r="Z129" s="48"/>
    </row>
    <row r="130" ht="13.5" customHeight="1" outlineLevel="2">
      <c r="A130" s="46" t="s">
        <v>109</v>
      </c>
      <c r="B130" s="18" t="s">
        <v>88</v>
      </c>
      <c r="C130" s="18" t="s">
        <v>89</v>
      </c>
      <c r="D130" s="20">
        <v>0.0</v>
      </c>
      <c r="E130" s="20">
        <v>0.0</v>
      </c>
      <c r="F130" s="47">
        <f>+D130/D133</f>
        <v>0</v>
      </c>
      <c r="G130" s="47" t="str">
        <f t="shared" si="457"/>
        <v>#REF!</v>
      </c>
      <c r="H130" s="47" t="str">
        <f t="shared" si="458"/>
        <v>#REF!</v>
      </c>
      <c r="I130" s="47" t="str">
        <f t="shared" si="459"/>
        <v>#REF!</v>
      </c>
      <c r="J130" s="47" t="str">
        <f t="shared" si="460"/>
        <v>#REF!</v>
      </c>
      <c r="K130" s="47" t="str">
        <f t="shared" si="461"/>
        <v>#REF!</v>
      </c>
      <c r="L130" s="47" t="str">
        <f t="shared" si="462"/>
        <v>#REF!</v>
      </c>
      <c r="M130" s="47" t="str">
        <f t="shared" si="463"/>
        <v>#REF!</v>
      </c>
      <c r="N130" s="48"/>
      <c r="O130" s="49" t="str">
        <f t="shared" si="464"/>
        <v>#REF!</v>
      </c>
      <c r="P130" s="47" t="str">
        <f t="shared" si="465"/>
        <v>#REF!</v>
      </c>
      <c r="Q130" s="47" t="str">
        <f t="shared" si="466"/>
        <v>#REF!</v>
      </c>
      <c r="R130" s="50" t="str">
        <f t="shared" si="467"/>
        <v>#REF!</v>
      </c>
      <c r="S130" s="47" t="str">
        <f t="shared" si="468"/>
        <v>#REF!</v>
      </c>
      <c r="T130" s="48"/>
      <c r="U130" s="48"/>
      <c r="V130" s="48"/>
      <c r="W130" s="48"/>
      <c r="X130" s="48"/>
      <c r="Y130" s="48"/>
      <c r="Z130" s="48"/>
    </row>
    <row r="131" ht="13.5" customHeight="1" outlineLevel="2">
      <c r="A131" s="46" t="s">
        <v>109</v>
      </c>
      <c r="B131" s="18" t="s">
        <v>58</v>
      </c>
      <c r="C131" s="18" t="s">
        <v>59</v>
      </c>
      <c r="D131" s="20">
        <v>1.321061824E7</v>
      </c>
      <c r="E131" s="20">
        <v>627330.8</v>
      </c>
      <c r="F131" s="47">
        <f>+D131/D133</f>
        <v>0.0293084916</v>
      </c>
      <c r="G131" s="47" t="str">
        <f t="shared" si="457"/>
        <v>#REF!</v>
      </c>
      <c r="H131" s="47" t="str">
        <f t="shared" si="458"/>
        <v>#REF!</v>
      </c>
      <c r="I131" s="47" t="str">
        <f t="shared" si="459"/>
        <v>#REF!</v>
      </c>
      <c r="J131" s="47" t="str">
        <f t="shared" si="460"/>
        <v>#REF!</v>
      </c>
      <c r="K131" s="47" t="str">
        <f t="shared" si="461"/>
        <v>#REF!</v>
      </c>
      <c r="L131" s="47" t="str">
        <f t="shared" si="462"/>
        <v>#REF!</v>
      </c>
      <c r="M131" s="47" t="str">
        <f t="shared" si="463"/>
        <v>#REF!</v>
      </c>
      <c r="N131" s="48"/>
      <c r="O131" s="49" t="str">
        <f t="shared" si="464"/>
        <v>#REF!</v>
      </c>
      <c r="P131" s="47" t="str">
        <f t="shared" si="465"/>
        <v>#REF!</v>
      </c>
      <c r="Q131" s="47" t="str">
        <f t="shared" si="466"/>
        <v>#REF!</v>
      </c>
      <c r="R131" s="50" t="str">
        <f t="shared" si="467"/>
        <v>#REF!</v>
      </c>
      <c r="S131" s="47" t="str">
        <f t="shared" si="468"/>
        <v>#REF!</v>
      </c>
      <c r="T131" s="48"/>
      <c r="U131" s="48"/>
      <c r="V131" s="48"/>
      <c r="W131" s="48"/>
      <c r="X131" s="48"/>
      <c r="Y131" s="48"/>
      <c r="Z131" s="48"/>
    </row>
    <row r="132" ht="13.5" customHeight="1" outlineLevel="2">
      <c r="A132" s="46" t="s">
        <v>109</v>
      </c>
      <c r="B132" s="18" t="s">
        <v>30</v>
      </c>
      <c r="C132" s="18" t="s">
        <v>31</v>
      </c>
      <c r="D132" s="20">
        <v>1.975718479E8</v>
      </c>
      <c r="E132" s="20">
        <v>9382066.92</v>
      </c>
      <c r="F132" s="47">
        <f>+D132/D133</f>
        <v>0.4383241375</v>
      </c>
      <c r="G132" s="47" t="str">
        <f t="shared" si="457"/>
        <v>#REF!</v>
      </c>
      <c r="H132" s="47" t="str">
        <f t="shared" si="458"/>
        <v>#REF!</v>
      </c>
      <c r="I132" s="47" t="str">
        <f t="shared" si="459"/>
        <v>#REF!</v>
      </c>
      <c r="J132" s="47" t="str">
        <f t="shared" si="460"/>
        <v>#REF!</v>
      </c>
      <c r="K132" s="47" t="str">
        <f t="shared" si="461"/>
        <v>#REF!</v>
      </c>
      <c r="L132" s="47" t="str">
        <f t="shared" si="462"/>
        <v>#REF!</v>
      </c>
      <c r="M132" s="47" t="str">
        <f t="shared" si="463"/>
        <v>#REF!</v>
      </c>
      <c r="N132" s="48"/>
      <c r="O132" s="49" t="str">
        <f t="shared" si="464"/>
        <v>#REF!</v>
      </c>
      <c r="P132" s="47" t="str">
        <f t="shared" si="465"/>
        <v>#REF!</v>
      </c>
      <c r="Q132" s="47" t="str">
        <f t="shared" si="466"/>
        <v>#REF!</v>
      </c>
      <c r="R132" s="50" t="str">
        <f t="shared" si="467"/>
        <v>#REF!</v>
      </c>
      <c r="S132" s="47" t="str">
        <f t="shared" si="468"/>
        <v>#REF!</v>
      </c>
      <c r="T132" s="48"/>
      <c r="U132" s="48"/>
      <c r="V132" s="48"/>
      <c r="W132" s="48"/>
      <c r="X132" s="48"/>
      <c r="Y132" s="48"/>
      <c r="Z132" s="48"/>
    </row>
    <row r="133" ht="13.5" customHeight="1" outlineLevel="1">
      <c r="A133" s="51" t="s">
        <v>350</v>
      </c>
      <c r="B133" s="18"/>
      <c r="C133" s="18"/>
      <c r="D133" s="20">
        <f t="shared" ref="D133:F133" si="469">SUBTOTAL(9,D128:D132)</f>
        <v>450743710</v>
      </c>
      <c r="E133" s="20">
        <f t="shared" si="469"/>
        <v>21404404</v>
      </c>
      <c r="F133" s="48">
        <f t="shared" si="469"/>
        <v>1</v>
      </c>
      <c r="G133" s="47"/>
      <c r="H133" s="47"/>
      <c r="I133" s="47"/>
      <c r="J133" s="47" t="str">
        <f t="shared" ref="J133:K133" si="470">SUBTOTAL(9,J128:J132)</f>
        <v>#REF!</v>
      </c>
      <c r="K133" s="47" t="str">
        <f t="shared" si="470"/>
        <v>#REF!</v>
      </c>
      <c r="L133" s="47"/>
      <c r="M133" s="47"/>
      <c r="N133" s="48"/>
      <c r="O133" s="49" t="str">
        <f t="shared" ref="O133:S133" si="471">SUBTOTAL(9,O128:O132)</f>
        <v>#REF!</v>
      </c>
      <c r="P133" s="47" t="str">
        <f t="shared" si="471"/>
        <v>#REF!</v>
      </c>
      <c r="Q133" s="47" t="str">
        <f t="shared" si="471"/>
        <v>#REF!</v>
      </c>
      <c r="R133" s="50" t="str">
        <f t="shared" si="471"/>
        <v>#REF!</v>
      </c>
      <c r="S133" s="47" t="str">
        <f t="shared" si="471"/>
        <v>#REF!</v>
      </c>
      <c r="T133" s="48"/>
      <c r="U133" s="48"/>
      <c r="V133" s="48"/>
      <c r="W133" s="48"/>
      <c r="X133" s="48"/>
      <c r="Y133" s="48"/>
      <c r="Z133" s="48"/>
    </row>
    <row r="134" ht="13.5" customHeight="1" outlineLevel="2">
      <c r="A134" s="46" t="s">
        <v>111</v>
      </c>
      <c r="B134" s="18" t="s">
        <v>18</v>
      </c>
      <c r="C134" s="18" t="s">
        <v>19</v>
      </c>
      <c r="D134" s="20">
        <v>1.221977592E8</v>
      </c>
      <c r="E134" s="20">
        <v>1.042683643E7</v>
      </c>
      <c r="F134" s="47">
        <f>+D134/D139</f>
        <v>0.8479134331</v>
      </c>
      <c r="G134" s="47" t="str">
        <f t="shared" ref="G134:G138" si="472">VLOOKUP(A134,'[1]Hoja1'!$B$1:$F$126,3,0)</f>
        <v>#REF!</v>
      </c>
      <c r="H134" s="47" t="str">
        <f t="shared" ref="H134:H138" si="473">VLOOKUP(A134,'[1]Hoja1'!$B$1:$F$126,2,0)</f>
        <v>#REF!</v>
      </c>
      <c r="I134" s="47" t="str">
        <f t="shared" ref="I134:I138" si="474">+G134/11</f>
        <v>#REF!</v>
      </c>
      <c r="J134" s="47" t="str">
        <f t="shared" ref="J134:J138" si="475">+F134*I134</f>
        <v>#REF!</v>
      </c>
      <c r="K134" s="47">
        <v>0.0</v>
      </c>
      <c r="L134" s="47" t="str">
        <f t="shared" ref="L134:L138" si="476">VLOOKUP(A134,'[1]Hoja1'!$B$1:$F$126,5,0)</f>
        <v>#REF!</v>
      </c>
      <c r="M134" s="47" t="str">
        <f t="shared" ref="M134:M138" si="477">VLOOKUP(A134,'[1]Hoja1'!$B$1:$F$126,4,0)</f>
        <v>#REF!</v>
      </c>
      <c r="N134" s="48"/>
      <c r="O134" s="49" t="str">
        <f t="shared" ref="O134:O138" si="478">+D134-J134</f>
        <v>#REF!</v>
      </c>
      <c r="P134" s="47" t="str">
        <f t="shared" ref="P134:P138" si="479">+ROUND(O134,0)</f>
        <v>#REF!</v>
      </c>
      <c r="Q134" s="47" t="str">
        <f t="shared" ref="Q134:Q138" si="480">+K134+P134</f>
        <v>#REF!</v>
      </c>
      <c r="R134" s="50" t="str">
        <f t="shared" ref="R134:R138" si="481">+IF(D134-K134-P134&gt;1,D134-K134-P134,0)</f>
        <v>#REF!</v>
      </c>
      <c r="S134" s="47" t="str">
        <f t="shared" ref="S134:S138" si="482">+P134</f>
        <v>#REF!</v>
      </c>
      <c r="T134" s="48"/>
      <c r="U134" s="48"/>
      <c r="V134" s="48"/>
      <c r="W134" s="48"/>
      <c r="X134" s="48"/>
      <c r="Y134" s="48"/>
      <c r="Z134" s="48"/>
    </row>
    <row r="135" ht="13.5" customHeight="1" outlineLevel="2">
      <c r="A135" s="46" t="s">
        <v>111</v>
      </c>
      <c r="B135" s="18" t="s">
        <v>22</v>
      </c>
      <c r="C135" s="18" t="s">
        <v>23</v>
      </c>
      <c r="D135" s="20">
        <v>1.37143579E7</v>
      </c>
      <c r="E135" s="20">
        <v>1170212.67</v>
      </c>
      <c r="F135" s="47">
        <f>+D135/D139</f>
        <v>0.09516204197</v>
      </c>
      <c r="G135" s="47" t="str">
        <f t="shared" si="472"/>
        <v>#REF!</v>
      </c>
      <c r="H135" s="47" t="str">
        <f t="shared" si="473"/>
        <v>#REF!</v>
      </c>
      <c r="I135" s="47" t="str">
        <f t="shared" si="474"/>
        <v>#REF!</v>
      </c>
      <c r="J135" s="47" t="str">
        <f t="shared" si="475"/>
        <v>#REF!</v>
      </c>
      <c r="K135" s="47">
        <v>0.0</v>
      </c>
      <c r="L135" s="47" t="str">
        <f t="shared" si="476"/>
        <v>#REF!</v>
      </c>
      <c r="M135" s="47" t="str">
        <f t="shared" si="477"/>
        <v>#REF!</v>
      </c>
      <c r="N135" s="48"/>
      <c r="O135" s="49" t="str">
        <f t="shared" si="478"/>
        <v>#REF!</v>
      </c>
      <c r="P135" s="47" t="str">
        <f t="shared" si="479"/>
        <v>#REF!</v>
      </c>
      <c r="Q135" s="47" t="str">
        <f t="shared" si="480"/>
        <v>#REF!</v>
      </c>
      <c r="R135" s="50" t="str">
        <f t="shared" si="481"/>
        <v>#REF!</v>
      </c>
      <c r="S135" s="47" t="str">
        <f t="shared" si="482"/>
        <v>#REF!</v>
      </c>
      <c r="T135" s="48"/>
      <c r="U135" s="48"/>
      <c r="V135" s="48"/>
      <c r="W135" s="48"/>
      <c r="X135" s="48"/>
      <c r="Y135" s="48"/>
      <c r="Z135" s="48"/>
    </row>
    <row r="136" ht="13.5" customHeight="1" outlineLevel="2">
      <c r="A136" s="46" t="s">
        <v>111</v>
      </c>
      <c r="B136" s="18" t="s">
        <v>58</v>
      </c>
      <c r="C136" s="18" t="s">
        <v>59</v>
      </c>
      <c r="D136" s="20">
        <v>6446702.33</v>
      </c>
      <c r="E136" s="20">
        <v>550081.37</v>
      </c>
      <c r="F136" s="47">
        <f>+D136/D139</f>
        <v>0.04473278021</v>
      </c>
      <c r="G136" s="47" t="str">
        <f t="shared" si="472"/>
        <v>#REF!</v>
      </c>
      <c r="H136" s="47" t="str">
        <f t="shared" si="473"/>
        <v>#REF!</v>
      </c>
      <c r="I136" s="47" t="str">
        <f t="shared" si="474"/>
        <v>#REF!</v>
      </c>
      <c r="J136" s="47" t="str">
        <f t="shared" si="475"/>
        <v>#REF!</v>
      </c>
      <c r="K136" s="47">
        <v>0.0</v>
      </c>
      <c r="L136" s="47" t="str">
        <f t="shared" si="476"/>
        <v>#REF!</v>
      </c>
      <c r="M136" s="47" t="str">
        <f t="shared" si="477"/>
        <v>#REF!</v>
      </c>
      <c r="N136" s="48"/>
      <c r="O136" s="49" t="str">
        <f t="shared" si="478"/>
        <v>#REF!</v>
      </c>
      <c r="P136" s="47" t="str">
        <f t="shared" si="479"/>
        <v>#REF!</v>
      </c>
      <c r="Q136" s="47" t="str">
        <f t="shared" si="480"/>
        <v>#REF!</v>
      </c>
      <c r="R136" s="50" t="str">
        <f t="shared" si="481"/>
        <v>#REF!</v>
      </c>
      <c r="S136" s="47" t="str">
        <f t="shared" si="482"/>
        <v>#REF!</v>
      </c>
      <c r="T136" s="48"/>
      <c r="U136" s="48"/>
      <c r="V136" s="48"/>
      <c r="W136" s="48"/>
      <c r="X136" s="48"/>
      <c r="Y136" s="48"/>
      <c r="Z136" s="48"/>
    </row>
    <row r="137" ht="13.5" customHeight="1" outlineLevel="2">
      <c r="A137" s="46" t="s">
        <v>111</v>
      </c>
      <c r="B137" s="18" t="s">
        <v>43</v>
      </c>
      <c r="C137" s="18" t="s">
        <v>44</v>
      </c>
      <c r="D137" s="20">
        <v>0.0</v>
      </c>
      <c r="E137" s="20">
        <v>0.0</v>
      </c>
      <c r="F137" s="47">
        <f>+D137/D139</f>
        <v>0</v>
      </c>
      <c r="G137" s="47" t="str">
        <f t="shared" si="472"/>
        <v>#REF!</v>
      </c>
      <c r="H137" s="47" t="str">
        <f t="shared" si="473"/>
        <v>#REF!</v>
      </c>
      <c r="I137" s="47" t="str">
        <f t="shared" si="474"/>
        <v>#REF!</v>
      </c>
      <c r="J137" s="47" t="str">
        <f t="shared" si="475"/>
        <v>#REF!</v>
      </c>
      <c r="K137" s="47">
        <v>0.0</v>
      </c>
      <c r="L137" s="47" t="str">
        <f t="shared" si="476"/>
        <v>#REF!</v>
      </c>
      <c r="M137" s="47" t="str">
        <f t="shared" si="477"/>
        <v>#REF!</v>
      </c>
      <c r="N137" s="48"/>
      <c r="O137" s="49" t="str">
        <f t="shared" si="478"/>
        <v>#REF!</v>
      </c>
      <c r="P137" s="47" t="str">
        <f t="shared" si="479"/>
        <v>#REF!</v>
      </c>
      <c r="Q137" s="47" t="str">
        <f t="shared" si="480"/>
        <v>#REF!</v>
      </c>
      <c r="R137" s="50" t="str">
        <f t="shared" si="481"/>
        <v>#REF!</v>
      </c>
      <c r="S137" s="47" t="str">
        <f t="shared" si="482"/>
        <v>#REF!</v>
      </c>
      <c r="T137" s="48"/>
      <c r="U137" s="48"/>
      <c r="V137" s="48"/>
      <c r="W137" s="48"/>
      <c r="X137" s="48"/>
      <c r="Y137" s="48"/>
      <c r="Z137" s="48"/>
    </row>
    <row r="138" ht="13.5" customHeight="1" outlineLevel="2">
      <c r="A138" s="46" t="s">
        <v>111</v>
      </c>
      <c r="B138" s="18" t="s">
        <v>26</v>
      </c>
      <c r="C138" s="18" t="s">
        <v>27</v>
      </c>
      <c r="D138" s="20">
        <v>1757023.57</v>
      </c>
      <c r="E138" s="20">
        <v>149922.53</v>
      </c>
      <c r="F138" s="47">
        <f>+D138/D139</f>
        <v>0.01219174473</v>
      </c>
      <c r="G138" s="47" t="str">
        <f t="shared" si="472"/>
        <v>#REF!</v>
      </c>
      <c r="H138" s="47" t="str">
        <f t="shared" si="473"/>
        <v>#REF!</v>
      </c>
      <c r="I138" s="47" t="str">
        <f t="shared" si="474"/>
        <v>#REF!</v>
      </c>
      <c r="J138" s="47" t="str">
        <f t="shared" si="475"/>
        <v>#REF!</v>
      </c>
      <c r="K138" s="47">
        <v>0.0</v>
      </c>
      <c r="L138" s="47" t="str">
        <f t="shared" si="476"/>
        <v>#REF!</v>
      </c>
      <c r="M138" s="47" t="str">
        <f t="shared" si="477"/>
        <v>#REF!</v>
      </c>
      <c r="N138" s="48"/>
      <c r="O138" s="49" t="str">
        <f t="shared" si="478"/>
        <v>#REF!</v>
      </c>
      <c r="P138" s="47" t="str">
        <f t="shared" si="479"/>
        <v>#REF!</v>
      </c>
      <c r="Q138" s="47" t="str">
        <f t="shared" si="480"/>
        <v>#REF!</v>
      </c>
      <c r="R138" s="50" t="str">
        <f t="shared" si="481"/>
        <v>#REF!</v>
      </c>
      <c r="S138" s="47" t="str">
        <f t="shared" si="482"/>
        <v>#REF!</v>
      </c>
      <c r="T138" s="48"/>
      <c r="U138" s="48"/>
      <c r="V138" s="48"/>
      <c r="W138" s="48"/>
      <c r="X138" s="48"/>
      <c r="Y138" s="48"/>
      <c r="Z138" s="48"/>
    </row>
    <row r="139" ht="13.5" customHeight="1" outlineLevel="1">
      <c r="A139" s="51" t="s">
        <v>351</v>
      </c>
      <c r="B139" s="18"/>
      <c r="C139" s="18"/>
      <c r="D139" s="20">
        <f t="shared" ref="D139:F139" si="483">SUBTOTAL(9,D134:D138)</f>
        <v>144115843</v>
      </c>
      <c r="E139" s="20">
        <f t="shared" si="483"/>
        <v>12297053</v>
      </c>
      <c r="F139" s="48">
        <f t="shared" si="483"/>
        <v>1</v>
      </c>
      <c r="G139" s="47"/>
      <c r="H139" s="47"/>
      <c r="I139" s="47"/>
      <c r="J139" s="47" t="str">
        <f t="shared" ref="J139:K139" si="484">SUBTOTAL(9,J134:J138)</f>
        <v>#REF!</v>
      </c>
      <c r="K139" s="47">
        <f t="shared" si="484"/>
        <v>0</v>
      </c>
      <c r="L139" s="47"/>
      <c r="M139" s="47"/>
      <c r="N139" s="48"/>
      <c r="O139" s="49" t="str">
        <f t="shared" ref="O139:S139" si="485">SUBTOTAL(9,O134:O138)</f>
        <v>#REF!</v>
      </c>
      <c r="P139" s="47" t="str">
        <f t="shared" si="485"/>
        <v>#REF!</v>
      </c>
      <c r="Q139" s="47" t="str">
        <f t="shared" si="485"/>
        <v>#REF!</v>
      </c>
      <c r="R139" s="50" t="str">
        <f t="shared" si="485"/>
        <v>#REF!</v>
      </c>
      <c r="S139" s="47" t="str">
        <f t="shared" si="485"/>
        <v>#REF!</v>
      </c>
      <c r="T139" s="48"/>
      <c r="U139" s="48"/>
      <c r="V139" s="48"/>
      <c r="W139" s="48"/>
      <c r="X139" s="48"/>
      <c r="Y139" s="48"/>
      <c r="Z139" s="48"/>
    </row>
    <row r="140" ht="13.5" customHeight="1" outlineLevel="2">
      <c r="A140" s="46" t="s">
        <v>113</v>
      </c>
      <c r="B140" s="18" t="s">
        <v>18</v>
      </c>
      <c r="C140" s="18" t="s">
        <v>19</v>
      </c>
      <c r="D140" s="20">
        <v>3.097048989E7</v>
      </c>
      <c r="E140" s="20">
        <v>8337574.99</v>
      </c>
      <c r="F140" s="47">
        <f>+D140/D142</f>
        <v>0.9979151376</v>
      </c>
      <c r="G140" s="47" t="str">
        <f t="shared" ref="G140:G141" si="486">VLOOKUP(A140,'[1]Hoja1'!$B$1:$F$126,3,0)</f>
        <v>#REF!</v>
      </c>
      <c r="H140" s="47" t="str">
        <f t="shared" ref="H140:H141" si="487">VLOOKUP(A140,'[1]Hoja1'!$B$1:$F$126,2,0)</f>
        <v>#REF!</v>
      </c>
      <c r="I140" s="47" t="str">
        <f t="shared" ref="I140:I141" si="488">+G140/11</f>
        <v>#REF!</v>
      </c>
      <c r="J140" s="47" t="str">
        <f t="shared" ref="J140:J141" si="489">+F140*I140</f>
        <v>#REF!</v>
      </c>
      <c r="K140" s="47">
        <v>0.0</v>
      </c>
      <c r="L140" s="47" t="str">
        <f t="shared" ref="L140:L141" si="490">VLOOKUP(A140,'[1]Hoja1'!$B$1:$F$126,5,0)</f>
        <v>#REF!</v>
      </c>
      <c r="M140" s="47" t="str">
        <f t="shared" ref="M140:M141" si="491">VLOOKUP(A140,'[1]Hoja1'!$B$1:$F$126,4,0)</f>
        <v>#REF!</v>
      </c>
      <c r="N140" s="48"/>
      <c r="O140" s="49" t="str">
        <f>+D140-J140</f>
        <v>#REF!</v>
      </c>
      <c r="P140" s="47" t="str">
        <f t="shared" ref="P140:P141" si="492">+ROUND(O140,0)</f>
        <v>#REF!</v>
      </c>
      <c r="Q140" s="47" t="str">
        <f t="shared" ref="Q140:Q141" si="493">+K140+P140</f>
        <v>#REF!</v>
      </c>
      <c r="R140" s="50" t="str">
        <f t="shared" ref="R140:R141" si="494">+IF(D140-K140-P140&gt;1,D140-K140-P140,0)</f>
        <v>#REF!</v>
      </c>
      <c r="S140" s="47" t="str">
        <f t="shared" ref="S140:S141" si="495">+P140</f>
        <v>#REF!</v>
      </c>
      <c r="T140" s="48"/>
      <c r="U140" s="48"/>
      <c r="V140" s="48"/>
      <c r="W140" s="48"/>
      <c r="X140" s="48"/>
      <c r="Y140" s="48"/>
      <c r="Z140" s="48"/>
    </row>
    <row r="141" ht="13.5" customHeight="1" outlineLevel="2">
      <c r="A141" s="46" t="s">
        <v>113</v>
      </c>
      <c r="B141" s="18" t="s">
        <v>22</v>
      </c>
      <c r="C141" s="18" t="s">
        <v>23</v>
      </c>
      <c r="D141" s="20">
        <v>64704.11</v>
      </c>
      <c r="E141" s="20">
        <v>17419.01</v>
      </c>
      <c r="F141" s="47">
        <f>+D141/D145</f>
        <v>0.001442046206</v>
      </c>
      <c r="G141" s="47" t="str">
        <f t="shared" si="486"/>
        <v>#REF!</v>
      </c>
      <c r="H141" s="47" t="str">
        <f t="shared" si="487"/>
        <v>#REF!</v>
      </c>
      <c r="I141" s="47" t="str">
        <f t="shared" si="488"/>
        <v>#REF!</v>
      </c>
      <c r="J141" s="47" t="str">
        <f t="shared" si="489"/>
        <v>#REF!</v>
      </c>
      <c r="K141" s="47">
        <v>0.0</v>
      </c>
      <c r="L141" s="47" t="str">
        <f t="shared" si="490"/>
        <v>#REF!</v>
      </c>
      <c r="M141" s="47" t="str">
        <f t="shared" si="491"/>
        <v>#REF!</v>
      </c>
      <c r="N141" s="48"/>
      <c r="O141" s="49">
        <v>0.0</v>
      </c>
      <c r="P141" s="47">
        <f t="shared" si="492"/>
        <v>0</v>
      </c>
      <c r="Q141" s="47">
        <f t="shared" si="493"/>
        <v>0</v>
      </c>
      <c r="R141" s="50">
        <f t="shared" si="494"/>
        <v>64704.11</v>
      </c>
      <c r="S141" s="47">
        <f t="shared" si="495"/>
        <v>0</v>
      </c>
      <c r="T141" s="48"/>
      <c r="U141" s="48"/>
      <c r="V141" s="48"/>
      <c r="W141" s="48"/>
      <c r="X141" s="48"/>
      <c r="Y141" s="48"/>
      <c r="Z141" s="48"/>
    </row>
    <row r="142" ht="13.5" customHeight="1" outlineLevel="1">
      <c r="A142" s="51" t="s">
        <v>352</v>
      </c>
      <c r="B142" s="18"/>
      <c r="C142" s="18"/>
      <c r="D142" s="20">
        <f t="shared" ref="D142:F142" si="496">SUBTOTAL(9,D140:D141)</f>
        <v>31035194</v>
      </c>
      <c r="E142" s="20">
        <f t="shared" si="496"/>
        <v>8354994</v>
      </c>
      <c r="F142" s="48">
        <f t="shared" si="496"/>
        <v>0.9993571838</v>
      </c>
      <c r="G142" s="47"/>
      <c r="H142" s="47"/>
      <c r="I142" s="47"/>
      <c r="J142" s="47" t="str">
        <f t="shared" ref="J142:K142" si="497">SUBTOTAL(9,J140:J141)</f>
        <v>#REF!</v>
      </c>
      <c r="K142" s="47">
        <f t="shared" si="497"/>
        <v>0</v>
      </c>
      <c r="L142" s="47"/>
      <c r="M142" s="47"/>
      <c r="N142" s="48"/>
      <c r="O142" s="49" t="str">
        <f t="shared" ref="O142:S142" si="498">SUBTOTAL(9,O140:O141)</f>
        <v>#REF!</v>
      </c>
      <c r="P142" s="47" t="str">
        <f t="shared" si="498"/>
        <v>#REF!</v>
      </c>
      <c r="Q142" s="47" t="str">
        <f t="shared" si="498"/>
        <v>#REF!</v>
      </c>
      <c r="R142" s="50" t="str">
        <f t="shared" si="498"/>
        <v>#REF!</v>
      </c>
      <c r="S142" s="47" t="str">
        <f t="shared" si="498"/>
        <v>#REF!</v>
      </c>
      <c r="T142" s="48"/>
      <c r="U142" s="48"/>
      <c r="V142" s="48"/>
      <c r="W142" s="48"/>
      <c r="X142" s="48"/>
      <c r="Y142" s="48"/>
      <c r="Z142" s="48"/>
    </row>
    <row r="143" ht="13.5" customHeight="1" outlineLevel="2">
      <c r="A143" s="46" t="s">
        <v>115</v>
      </c>
      <c r="B143" s="18" t="s">
        <v>18</v>
      </c>
      <c r="C143" s="18" t="s">
        <v>19</v>
      </c>
      <c r="D143" s="20">
        <v>3.488951046E7</v>
      </c>
      <c r="E143" s="20">
        <v>5010395.83</v>
      </c>
      <c r="F143" s="47">
        <f>+D143/D145</f>
        <v>0.7775748124</v>
      </c>
      <c r="G143" s="47" t="str">
        <f t="shared" ref="G143:G144" si="499">VLOOKUP(A143,'[1]Hoja1'!$B$1:$F$126,3,0)</f>
        <v>#REF!</v>
      </c>
      <c r="H143" s="47" t="str">
        <f t="shared" ref="H143:H144" si="500">VLOOKUP(A143,'[1]Hoja1'!$B$1:$F$126,2,0)</f>
        <v>#REF!</v>
      </c>
      <c r="I143" s="47" t="str">
        <f t="shared" ref="I143:I144" si="501">+G143/11</f>
        <v>#REF!</v>
      </c>
      <c r="J143" s="47" t="str">
        <f t="shared" ref="J143:J144" si="502">+F143*I143</f>
        <v>#REF!</v>
      </c>
      <c r="K143" s="47">
        <v>0.0</v>
      </c>
      <c r="L143" s="47" t="str">
        <f t="shared" ref="L143:L144" si="503">VLOOKUP(A143,'[1]Hoja1'!$B$1:$F$126,5,0)</f>
        <v>#REF!</v>
      </c>
      <c r="M143" s="47" t="str">
        <f t="shared" ref="M143:M144" si="504">VLOOKUP(A143,'[1]Hoja1'!$B$1:$F$126,4,0)</f>
        <v>#REF!</v>
      </c>
      <c r="N143" s="48"/>
      <c r="O143" s="49" t="str">
        <f t="shared" ref="O143:O144" si="505">+D143-J143</f>
        <v>#REF!</v>
      </c>
      <c r="P143" s="47" t="str">
        <f t="shared" ref="P143:P144" si="506">+ROUND(O143,0)</f>
        <v>#REF!</v>
      </c>
      <c r="Q143" s="47" t="str">
        <f t="shared" ref="Q143:Q144" si="507">+K143+P143</f>
        <v>#REF!</v>
      </c>
      <c r="R143" s="50" t="str">
        <f t="shared" ref="R143:R144" si="508">+IF(D143-K143-P143&gt;1,D143-K143-P143,0)</f>
        <v>#REF!</v>
      </c>
      <c r="S143" s="47" t="str">
        <f t="shared" ref="S143:S144" si="509">+P143</f>
        <v>#REF!</v>
      </c>
      <c r="T143" s="48"/>
      <c r="U143" s="48"/>
      <c r="V143" s="48"/>
      <c r="W143" s="48"/>
      <c r="X143" s="48"/>
      <c r="Y143" s="48"/>
      <c r="Z143" s="48"/>
    </row>
    <row r="144" ht="13.5" customHeight="1" outlineLevel="2">
      <c r="A144" s="46" t="s">
        <v>115</v>
      </c>
      <c r="B144" s="18" t="s">
        <v>45</v>
      </c>
      <c r="C144" s="18" t="s">
        <v>46</v>
      </c>
      <c r="D144" s="20">
        <v>9980140.54</v>
      </c>
      <c r="E144" s="20">
        <v>1433223.17</v>
      </c>
      <c r="F144" s="47">
        <f>+D144/D145</f>
        <v>0.2224251876</v>
      </c>
      <c r="G144" s="47" t="str">
        <f t="shared" si="499"/>
        <v>#REF!</v>
      </c>
      <c r="H144" s="47" t="str">
        <f t="shared" si="500"/>
        <v>#REF!</v>
      </c>
      <c r="I144" s="47" t="str">
        <f t="shared" si="501"/>
        <v>#REF!</v>
      </c>
      <c r="J144" s="47" t="str">
        <f t="shared" si="502"/>
        <v>#REF!</v>
      </c>
      <c r="K144" s="47">
        <v>0.0</v>
      </c>
      <c r="L144" s="47" t="str">
        <f t="shared" si="503"/>
        <v>#REF!</v>
      </c>
      <c r="M144" s="47" t="str">
        <f t="shared" si="504"/>
        <v>#REF!</v>
      </c>
      <c r="N144" s="48"/>
      <c r="O144" s="49" t="str">
        <f t="shared" si="505"/>
        <v>#REF!</v>
      </c>
      <c r="P144" s="47" t="str">
        <f t="shared" si="506"/>
        <v>#REF!</v>
      </c>
      <c r="Q144" s="47" t="str">
        <f t="shared" si="507"/>
        <v>#REF!</v>
      </c>
      <c r="R144" s="50" t="str">
        <f t="shared" si="508"/>
        <v>#REF!</v>
      </c>
      <c r="S144" s="47" t="str">
        <f t="shared" si="509"/>
        <v>#REF!</v>
      </c>
      <c r="T144" s="48"/>
      <c r="U144" s="48"/>
      <c r="V144" s="48"/>
      <c r="W144" s="48"/>
      <c r="X144" s="48"/>
      <c r="Y144" s="48"/>
      <c r="Z144" s="48"/>
    </row>
    <row r="145" ht="13.5" customHeight="1" outlineLevel="1">
      <c r="A145" s="51" t="s">
        <v>353</v>
      </c>
      <c r="B145" s="18"/>
      <c r="C145" s="18"/>
      <c r="D145" s="20">
        <f t="shared" ref="D145:F145" si="510">SUBTOTAL(9,D143:D144)</f>
        <v>44869651</v>
      </c>
      <c r="E145" s="20">
        <f t="shared" si="510"/>
        <v>6443619</v>
      </c>
      <c r="F145" s="48">
        <f t="shared" si="510"/>
        <v>1</v>
      </c>
      <c r="G145" s="47"/>
      <c r="H145" s="47"/>
      <c r="I145" s="47"/>
      <c r="J145" s="47" t="str">
        <f t="shared" ref="J145:K145" si="511">SUBTOTAL(9,J143:J144)</f>
        <v>#REF!</v>
      </c>
      <c r="K145" s="47">
        <f t="shared" si="511"/>
        <v>0</v>
      </c>
      <c r="L145" s="47"/>
      <c r="M145" s="47"/>
      <c r="N145" s="48"/>
      <c r="O145" s="49" t="str">
        <f t="shared" ref="O145:S145" si="512">SUBTOTAL(9,O143:O144)</f>
        <v>#REF!</v>
      </c>
      <c r="P145" s="47" t="str">
        <f t="shared" si="512"/>
        <v>#REF!</v>
      </c>
      <c r="Q145" s="47" t="str">
        <f t="shared" si="512"/>
        <v>#REF!</v>
      </c>
      <c r="R145" s="50" t="str">
        <f t="shared" si="512"/>
        <v>#REF!</v>
      </c>
      <c r="S145" s="47" t="str">
        <f t="shared" si="512"/>
        <v>#REF!</v>
      </c>
      <c r="T145" s="48"/>
      <c r="U145" s="48"/>
      <c r="V145" s="48"/>
      <c r="W145" s="48"/>
      <c r="X145" s="48"/>
      <c r="Y145" s="48"/>
      <c r="Z145" s="48"/>
    </row>
    <row r="146" ht="13.5" customHeight="1" outlineLevel="2">
      <c r="A146" s="46" t="s">
        <v>117</v>
      </c>
      <c r="B146" s="18" t="s">
        <v>18</v>
      </c>
      <c r="C146" s="18" t="s">
        <v>19</v>
      </c>
      <c r="D146" s="20">
        <v>5100393.4</v>
      </c>
      <c r="E146" s="20">
        <v>873953.89</v>
      </c>
      <c r="F146" s="47">
        <f>+D146/D149</f>
        <v>0.7917030641</v>
      </c>
      <c r="G146" s="47" t="str">
        <f t="shared" ref="G146:G148" si="513">VLOOKUP(A146,'[1]Hoja1'!$B$1:$F$126,3,0)</f>
        <v>#REF!</v>
      </c>
      <c r="H146" s="47" t="str">
        <f t="shared" ref="H146:H148" si="514">VLOOKUP(A146,'[1]Hoja1'!$B$1:$F$126,2,0)</f>
        <v>#REF!</v>
      </c>
      <c r="I146" s="47" t="str">
        <f t="shared" ref="I146:I148" si="515">+G146/11</f>
        <v>#REF!</v>
      </c>
      <c r="J146" s="47" t="str">
        <f t="shared" ref="J146:J148" si="516">+F146*I146</f>
        <v>#REF!</v>
      </c>
      <c r="K146" s="47">
        <f t="shared" ref="K146:K148" si="517">+D146-P146</f>
        <v>667184.4</v>
      </c>
      <c r="L146" s="47" t="str">
        <f t="shared" ref="L146:L148" si="518">VLOOKUP(A146,'[1]Hoja1'!$B$1:$F$126,5,0)</f>
        <v>#REF!</v>
      </c>
      <c r="M146" s="47" t="str">
        <f t="shared" ref="M146:M148" si="519">VLOOKUP(A146,'[1]Hoja1'!$B$1:$F$126,4,0)</f>
        <v>#REF!</v>
      </c>
      <c r="N146" s="48"/>
      <c r="O146" s="49">
        <v>4433208.600786545</v>
      </c>
      <c r="P146" s="47">
        <f t="shared" ref="P146:P148" si="520">+ROUND(O146,0)</f>
        <v>4433209</v>
      </c>
      <c r="Q146" s="47">
        <f t="shared" ref="Q146:Q148" si="521">+K146+P146</f>
        <v>5100393.4</v>
      </c>
      <c r="R146" s="50">
        <f t="shared" ref="R146:R148" si="522">+IF(D146-K146-P146&gt;1,D146-K146-P146,0)</f>
        <v>0</v>
      </c>
      <c r="S146" s="47">
        <f t="shared" ref="S146:S148" si="523">+P146</f>
        <v>4433209</v>
      </c>
      <c r="T146" s="48"/>
      <c r="U146" s="48"/>
      <c r="V146" s="48"/>
      <c r="W146" s="48"/>
      <c r="X146" s="48"/>
      <c r="Y146" s="48"/>
      <c r="Z146" s="48"/>
    </row>
    <row r="147" ht="13.5" customHeight="1" outlineLevel="2">
      <c r="A147" s="46" t="s">
        <v>117</v>
      </c>
      <c r="B147" s="18" t="s">
        <v>22</v>
      </c>
      <c r="C147" s="18" t="s">
        <v>23</v>
      </c>
      <c r="D147" s="20">
        <v>22248.8</v>
      </c>
      <c r="E147" s="20">
        <v>3812.34</v>
      </c>
      <c r="F147" s="47">
        <f>+D147/D149</f>
        <v>0.003453545982</v>
      </c>
      <c r="G147" s="47" t="str">
        <f t="shared" si="513"/>
        <v>#REF!</v>
      </c>
      <c r="H147" s="47" t="str">
        <f t="shared" si="514"/>
        <v>#REF!</v>
      </c>
      <c r="I147" s="47" t="str">
        <f t="shared" si="515"/>
        <v>#REF!</v>
      </c>
      <c r="J147" s="47" t="str">
        <f t="shared" si="516"/>
        <v>#REF!</v>
      </c>
      <c r="K147" s="47">
        <f t="shared" si="517"/>
        <v>22248.8</v>
      </c>
      <c r="L147" s="47" t="str">
        <f t="shared" si="518"/>
        <v>#REF!</v>
      </c>
      <c r="M147" s="47" t="str">
        <f t="shared" si="519"/>
        <v>#REF!</v>
      </c>
      <c r="N147" s="48"/>
      <c r="O147" s="49">
        <v>0.0</v>
      </c>
      <c r="P147" s="47">
        <f t="shared" si="520"/>
        <v>0</v>
      </c>
      <c r="Q147" s="47">
        <f t="shared" si="521"/>
        <v>22248.8</v>
      </c>
      <c r="R147" s="50">
        <f t="shared" si="522"/>
        <v>0</v>
      </c>
      <c r="S147" s="47">
        <f t="shared" si="523"/>
        <v>0</v>
      </c>
      <c r="T147" s="48"/>
      <c r="U147" s="48"/>
      <c r="V147" s="48"/>
      <c r="W147" s="48"/>
      <c r="X147" s="48"/>
      <c r="Y147" s="48"/>
      <c r="Z147" s="48"/>
    </row>
    <row r="148" ht="13.5" customHeight="1" outlineLevel="2">
      <c r="A148" s="46" t="s">
        <v>117</v>
      </c>
      <c r="B148" s="18" t="s">
        <v>45</v>
      </c>
      <c r="C148" s="18" t="s">
        <v>46</v>
      </c>
      <c r="D148" s="20">
        <v>1319663.8</v>
      </c>
      <c r="E148" s="20">
        <v>226124.77</v>
      </c>
      <c r="F148" s="47">
        <f>+D148/D149</f>
        <v>0.2048433899</v>
      </c>
      <c r="G148" s="47" t="str">
        <f t="shared" si="513"/>
        <v>#REF!</v>
      </c>
      <c r="H148" s="47" t="str">
        <f t="shared" si="514"/>
        <v>#REF!</v>
      </c>
      <c r="I148" s="47" t="str">
        <f t="shared" si="515"/>
        <v>#REF!</v>
      </c>
      <c r="J148" s="47" t="str">
        <f t="shared" si="516"/>
        <v>#REF!</v>
      </c>
      <c r="K148" s="47" t="str">
        <f t="shared" si="517"/>
        <v>#REF!</v>
      </c>
      <c r="L148" s="47" t="str">
        <f t="shared" si="518"/>
        <v>#REF!</v>
      </c>
      <c r="M148" s="47" t="str">
        <f t="shared" si="519"/>
        <v>#REF!</v>
      </c>
      <c r="N148" s="48"/>
      <c r="O148" s="49" t="str">
        <f>+D148-J148</f>
        <v>#REF!</v>
      </c>
      <c r="P148" s="47" t="str">
        <f t="shared" si="520"/>
        <v>#REF!</v>
      </c>
      <c r="Q148" s="47" t="str">
        <f t="shared" si="521"/>
        <v>#REF!</v>
      </c>
      <c r="R148" s="50" t="str">
        <f t="shared" si="522"/>
        <v>#REF!</v>
      </c>
      <c r="S148" s="47" t="str">
        <f t="shared" si="523"/>
        <v>#REF!</v>
      </c>
      <c r="T148" s="48"/>
      <c r="U148" s="48"/>
      <c r="V148" s="48"/>
      <c r="W148" s="48"/>
      <c r="X148" s="48"/>
      <c r="Y148" s="48"/>
      <c r="Z148" s="48"/>
    </row>
    <row r="149" ht="13.5" customHeight="1" outlineLevel="1">
      <c r="A149" s="51" t="s">
        <v>354</v>
      </c>
      <c r="B149" s="18"/>
      <c r="C149" s="18"/>
      <c r="D149" s="20">
        <f t="shared" ref="D149:F149" si="524">SUBTOTAL(9,D146:D148)</f>
        <v>6442306</v>
      </c>
      <c r="E149" s="20">
        <f t="shared" si="524"/>
        <v>1103891</v>
      </c>
      <c r="F149" s="48">
        <f t="shared" si="524"/>
        <v>1</v>
      </c>
      <c r="G149" s="47"/>
      <c r="H149" s="47"/>
      <c r="I149" s="47"/>
      <c r="J149" s="47" t="str">
        <f t="shared" ref="J149:K149" si="525">SUBTOTAL(9,J146:J148)</f>
        <v>#REF!</v>
      </c>
      <c r="K149" s="47" t="str">
        <f t="shared" si="525"/>
        <v>#REF!</v>
      </c>
      <c r="L149" s="47"/>
      <c r="M149" s="47"/>
      <c r="N149" s="48"/>
      <c r="O149" s="49" t="str">
        <f t="shared" ref="O149:S149" si="526">SUBTOTAL(9,O146:O148)</f>
        <v>#REF!</v>
      </c>
      <c r="P149" s="47" t="str">
        <f t="shared" si="526"/>
        <v>#REF!</v>
      </c>
      <c r="Q149" s="47" t="str">
        <f t="shared" si="526"/>
        <v>#REF!</v>
      </c>
      <c r="R149" s="50" t="str">
        <f t="shared" si="526"/>
        <v>#REF!</v>
      </c>
      <c r="S149" s="47" t="str">
        <f t="shared" si="526"/>
        <v>#REF!</v>
      </c>
      <c r="T149" s="48"/>
      <c r="U149" s="48"/>
      <c r="V149" s="48"/>
      <c r="W149" s="48"/>
      <c r="X149" s="48"/>
      <c r="Y149" s="48"/>
      <c r="Z149" s="48"/>
    </row>
    <row r="150" ht="13.5" customHeight="1" outlineLevel="2">
      <c r="A150" s="46" t="s">
        <v>119</v>
      </c>
      <c r="B150" s="18" t="s">
        <v>18</v>
      </c>
      <c r="C150" s="18" t="s">
        <v>19</v>
      </c>
      <c r="D150" s="20">
        <v>4.813272374E7</v>
      </c>
      <c r="E150" s="20">
        <v>9629698.78</v>
      </c>
      <c r="F150" s="47">
        <f>+D150/D153</f>
        <v>0.8889604533</v>
      </c>
      <c r="G150" s="47" t="str">
        <f t="shared" ref="G150:G152" si="527">VLOOKUP(A150,'[1]Hoja1'!$B$1:$F$126,3,0)</f>
        <v>#REF!</v>
      </c>
      <c r="H150" s="47" t="str">
        <f t="shared" ref="H150:H152" si="528">VLOOKUP(A150,'[1]Hoja1'!$B$1:$F$126,2,0)</f>
        <v>#REF!</v>
      </c>
      <c r="I150" s="47" t="str">
        <f t="shared" ref="I150:I152" si="529">+G150/11</f>
        <v>#REF!</v>
      </c>
      <c r="J150" s="47" t="str">
        <f t="shared" ref="J150:J152" si="530">+F150*I150</f>
        <v>#REF!</v>
      </c>
      <c r="K150" s="47">
        <v>0.0</v>
      </c>
      <c r="L150" s="47" t="str">
        <f t="shared" ref="L150:L152" si="531">VLOOKUP(A150,'[1]Hoja1'!$B$1:$F$126,5,0)</f>
        <v>#REF!</v>
      </c>
      <c r="M150" s="47" t="str">
        <f t="shared" ref="M150:M152" si="532">VLOOKUP(A150,'[1]Hoja1'!$B$1:$F$126,4,0)</f>
        <v>#REF!</v>
      </c>
      <c r="N150" s="48"/>
      <c r="O150" s="49" t="str">
        <f>+D150-J150</f>
        <v>#REF!</v>
      </c>
      <c r="P150" s="47" t="str">
        <f t="shared" ref="P150:P152" si="533">+ROUND(O150,0)</f>
        <v>#REF!</v>
      </c>
      <c r="Q150" s="47" t="str">
        <f t="shared" ref="Q150:Q152" si="534">+K150+P150</f>
        <v>#REF!</v>
      </c>
      <c r="R150" s="50" t="str">
        <f t="shared" ref="R150:R152" si="535">+IF(D150-K150-P150&gt;1,D150-K150-P150,0)</f>
        <v>#REF!</v>
      </c>
      <c r="S150" s="47" t="str">
        <f t="shared" ref="S150:S152" si="536">+P150</f>
        <v>#REF!</v>
      </c>
      <c r="T150" s="48"/>
      <c r="U150" s="48"/>
      <c r="V150" s="48"/>
      <c r="W150" s="48"/>
      <c r="X150" s="48"/>
      <c r="Y150" s="48"/>
      <c r="Z150" s="48"/>
    </row>
    <row r="151" ht="13.5" customHeight="1" outlineLevel="2">
      <c r="A151" s="46" t="s">
        <v>119</v>
      </c>
      <c r="B151" s="18" t="s">
        <v>22</v>
      </c>
      <c r="C151" s="18" t="s">
        <v>23</v>
      </c>
      <c r="D151" s="20">
        <v>3510.95</v>
      </c>
      <c r="E151" s="20">
        <v>702.42</v>
      </c>
      <c r="F151" s="47">
        <f>+D151/D153</f>
        <v>0.00006484352974</v>
      </c>
      <c r="G151" s="47" t="str">
        <f t="shared" si="527"/>
        <v>#REF!</v>
      </c>
      <c r="H151" s="47" t="str">
        <f t="shared" si="528"/>
        <v>#REF!</v>
      </c>
      <c r="I151" s="47" t="str">
        <f t="shared" si="529"/>
        <v>#REF!</v>
      </c>
      <c r="J151" s="47" t="str">
        <f t="shared" si="530"/>
        <v>#REF!</v>
      </c>
      <c r="K151" s="47">
        <v>0.0</v>
      </c>
      <c r="L151" s="47" t="str">
        <f t="shared" si="531"/>
        <v>#REF!</v>
      </c>
      <c r="M151" s="47" t="str">
        <f t="shared" si="532"/>
        <v>#REF!</v>
      </c>
      <c r="N151" s="48"/>
      <c r="O151" s="49">
        <v>0.0</v>
      </c>
      <c r="P151" s="47">
        <f t="shared" si="533"/>
        <v>0</v>
      </c>
      <c r="Q151" s="47">
        <f t="shared" si="534"/>
        <v>0</v>
      </c>
      <c r="R151" s="50">
        <f t="shared" si="535"/>
        <v>3510.95</v>
      </c>
      <c r="S151" s="47">
        <f t="shared" si="536"/>
        <v>0</v>
      </c>
      <c r="T151" s="48"/>
      <c r="U151" s="48"/>
      <c r="V151" s="48"/>
      <c r="W151" s="48"/>
      <c r="X151" s="48"/>
      <c r="Y151" s="48"/>
      <c r="Z151" s="48"/>
    </row>
    <row r="152" ht="13.5" customHeight="1" outlineLevel="2">
      <c r="A152" s="46" t="s">
        <v>119</v>
      </c>
      <c r="B152" s="18" t="s">
        <v>45</v>
      </c>
      <c r="C152" s="18" t="s">
        <v>46</v>
      </c>
      <c r="D152" s="20">
        <v>6008720.31</v>
      </c>
      <c r="E152" s="20">
        <v>1202137.8</v>
      </c>
      <c r="F152" s="47">
        <f>+D152/D153</f>
        <v>0.1109747032</v>
      </c>
      <c r="G152" s="47" t="str">
        <f t="shared" si="527"/>
        <v>#REF!</v>
      </c>
      <c r="H152" s="47" t="str">
        <f t="shared" si="528"/>
        <v>#REF!</v>
      </c>
      <c r="I152" s="47" t="str">
        <f t="shared" si="529"/>
        <v>#REF!</v>
      </c>
      <c r="J152" s="47" t="str">
        <f t="shared" si="530"/>
        <v>#REF!</v>
      </c>
      <c r="K152" s="47">
        <v>0.0</v>
      </c>
      <c r="L152" s="47" t="str">
        <f t="shared" si="531"/>
        <v>#REF!</v>
      </c>
      <c r="M152" s="47" t="str">
        <f t="shared" si="532"/>
        <v>#REF!</v>
      </c>
      <c r="N152" s="48"/>
      <c r="O152" s="49" t="str">
        <f>+D152-J152</f>
        <v>#REF!</v>
      </c>
      <c r="P152" s="47" t="str">
        <f t="shared" si="533"/>
        <v>#REF!</v>
      </c>
      <c r="Q152" s="47" t="str">
        <f t="shared" si="534"/>
        <v>#REF!</v>
      </c>
      <c r="R152" s="50" t="str">
        <f t="shared" si="535"/>
        <v>#REF!</v>
      </c>
      <c r="S152" s="47" t="str">
        <f t="shared" si="536"/>
        <v>#REF!</v>
      </c>
      <c r="T152" s="48"/>
      <c r="U152" s="48"/>
      <c r="V152" s="48"/>
      <c r="W152" s="48"/>
      <c r="X152" s="48"/>
      <c r="Y152" s="48"/>
      <c r="Z152" s="48"/>
    </row>
    <row r="153" ht="13.5" customHeight="1" outlineLevel="1">
      <c r="A153" s="51" t="s">
        <v>355</v>
      </c>
      <c r="B153" s="18"/>
      <c r="C153" s="18"/>
      <c r="D153" s="20">
        <f t="shared" ref="D153:F153" si="537">SUBTOTAL(9,D150:D152)</f>
        <v>54144955</v>
      </c>
      <c r="E153" s="20">
        <f t="shared" si="537"/>
        <v>10832539</v>
      </c>
      <c r="F153" s="48">
        <f t="shared" si="537"/>
        <v>1</v>
      </c>
      <c r="G153" s="47"/>
      <c r="H153" s="47"/>
      <c r="I153" s="47"/>
      <c r="J153" s="47" t="str">
        <f t="shared" ref="J153:K153" si="538">SUBTOTAL(9,J150:J152)</f>
        <v>#REF!</v>
      </c>
      <c r="K153" s="47">
        <f t="shared" si="538"/>
        <v>0</v>
      </c>
      <c r="L153" s="47"/>
      <c r="M153" s="47"/>
      <c r="N153" s="48"/>
      <c r="O153" s="49" t="str">
        <f t="shared" ref="O153:S153" si="539">SUBTOTAL(9,O150:O152)</f>
        <v>#REF!</v>
      </c>
      <c r="P153" s="47" t="str">
        <f t="shared" si="539"/>
        <v>#REF!</v>
      </c>
      <c r="Q153" s="47" t="str">
        <f t="shared" si="539"/>
        <v>#REF!</v>
      </c>
      <c r="R153" s="50" t="str">
        <f t="shared" si="539"/>
        <v>#REF!</v>
      </c>
      <c r="S153" s="47" t="str">
        <f t="shared" si="539"/>
        <v>#REF!</v>
      </c>
      <c r="T153" s="48"/>
      <c r="U153" s="48"/>
      <c r="V153" s="48"/>
      <c r="W153" s="48"/>
      <c r="X153" s="48"/>
      <c r="Y153" s="48"/>
      <c r="Z153" s="48"/>
    </row>
    <row r="154" ht="13.5" customHeight="1" outlineLevel="2">
      <c r="A154" s="46" t="s">
        <v>121</v>
      </c>
      <c r="B154" s="18" t="s">
        <v>18</v>
      </c>
      <c r="C154" s="18" t="s">
        <v>19</v>
      </c>
      <c r="D154" s="20">
        <v>6.3332455E7</v>
      </c>
      <c r="E154" s="20">
        <v>3907505.0</v>
      </c>
      <c r="F154" s="47">
        <f>+D154/D156</f>
        <v>1</v>
      </c>
      <c r="G154" s="47" t="str">
        <f t="shared" ref="G154:G155" si="540">VLOOKUP(A154,'[1]Hoja1'!$B$1:$F$126,3,0)</f>
        <v>#REF!</v>
      </c>
      <c r="H154" s="47" t="str">
        <f t="shared" ref="H154:H155" si="541">VLOOKUP(A154,'[1]Hoja1'!$B$1:$F$126,2,0)</f>
        <v>#REF!</v>
      </c>
      <c r="I154" s="47" t="str">
        <f t="shared" ref="I154:I155" si="542">+G154/11</f>
        <v>#REF!</v>
      </c>
      <c r="J154" s="47" t="str">
        <f t="shared" ref="J154:J155" si="543">+F154*I154</f>
        <v>#REF!</v>
      </c>
      <c r="K154" s="47" t="str">
        <f t="shared" ref="K154:K155" si="544">+D154-P154</f>
        <v>#REF!</v>
      </c>
      <c r="L154" s="47" t="str">
        <f t="shared" ref="L154:L155" si="545">VLOOKUP(A154,'[1]Hoja1'!$B$1:$F$126,5,0)</f>
        <v>#REF!</v>
      </c>
      <c r="M154" s="47" t="str">
        <f t="shared" ref="M154:M155" si="546">VLOOKUP(A154,'[1]Hoja1'!$B$1:$F$126,4,0)</f>
        <v>#REF!</v>
      </c>
      <c r="N154" s="48"/>
      <c r="O154" s="49" t="str">
        <f t="shared" ref="O154:O155" si="547">+D154-J154</f>
        <v>#REF!</v>
      </c>
      <c r="P154" s="47" t="str">
        <f t="shared" ref="P154:P155" si="548">+ROUND(O154,0)</f>
        <v>#REF!</v>
      </c>
      <c r="Q154" s="47" t="str">
        <f t="shared" ref="Q154:Q155" si="549">+K154+P154</f>
        <v>#REF!</v>
      </c>
      <c r="R154" s="50" t="str">
        <f t="shared" ref="R154:R155" si="550">+IF(D154-K154-P154&gt;1,D154-K154-P154,0)</f>
        <v>#REF!</v>
      </c>
      <c r="S154" s="47" t="str">
        <f t="shared" ref="S154:S155" si="551">+P154</f>
        <v>#REF!</v>
      </c>
      <c r="T154" s="48"/>
      <c r="U154" s="48"/>
      <c r="V154" s="48"/>
      <c r="W154" s="48"/>
      <c r="X154" s="48"/>
      <c r="Y154" s="48"/>
      <c r="Z154" s="48"/>
    </row>
    <row r="155" ht="13.5" customHeight="1" outlineLevel="2">
      <c r="A155" s="46" t="s">
        <v>121</v>
      </c>
      <c r="B155" s="18" t="s">
        <v>43</v>
      </c>
      <c r="C155" s="18" t="s">
        <v>44</v>
      </c>
      <c r="D155" s="20">
        <v>0.0</v>
      </c>
      <c r="E155" s="20">
        <v>0.0</v>
      </c>
      <c r="F155" s="48">
        <v>0.0</v>
      </c>
      <c r="G155" s="47" t="str">
        <f t="shared" si="540"/>
        <v>#REF!</v>
      </c>
      <c r="H155" s="47" t="str">
        <f t="shared" si="541"/>
        <v>#REF!</v>
      </c>
      <c r="I155" s="47" t="str">
        <f t="shared" si="542"/>
        <v>#REF!</v>
      </c>
      <c r="J155" s="47" t="str">
        <f t="shared" si="543"/>
        <v>#REF!</v>
      </c>
      <c r="K155" s="47" t="str">
        <f t="shared" si="544"/>
        <v>#REF!</v>
      </c>
      <c r="L155" s="47" t="str">
        <f t="shared" si="545"/>
        <v>#REF!</v>
      </c>
      <c r="M155" s="47" t="str">
        <f t="shared" si="546"/>
        <v>#REF!</v>
      </c>
      <c r="N155" s="48"/>
      <c r="O155" s="49" t="str">
        <f t="shared" si="547"/>
        <v>#REF!</v>
      </c>
      <c r="P155" s="47" t="str">
        <f t="shared" si="548"/>
        <v>#REF!</v>
      </c>
      <c r="Q155" s="47" t="str">
        <f t="shared" si="549"/>
        <v>#REF!</v>
      </c>
      <c r="R155" s="50" t="str">
        <f t="shared" si="550"/>
        <v>#REF!</v>
      </c>
      <c r="S155" s="47" t="str">
        <f t="shared" si="551"/>
        <v>#REF!</v>
      </c>
      <c r="T155" s="48"/>
      <c r="U155" s="48"/>
      <c r="V155" s="48"/>
      <c r="W155" s="48"/>
      <c r="X155" s="48"/>
      <c r="Y155" s="48"/>
      <c r="Z155" s="48"/>
    </row>
    <row r="156" ht="13.5" customHeight="1" outlineLevel="1">
      <c r="A156" s="51" t="s">
        <v>356</v>
      </c>
      <c r="B156" s="18"/>
      <c r="C156" s="18"/>
      <c r="D156" s="20">
        <f t="shared" ref="D156:F156" si="552">SUBTOTAL(9,D154:D155)</f>
        <v>63332455</v>
      </c>
      <c r="E156" s="20">
        <f t="shared" si="552"/>
        <v>3907505</v>
      </c>
      <c r="F156" s="48">
        <f t="shared" si="552"/>
        <v>1</v>
      </c>
      <c r="G156" s="47"/>
      <c r="H156" s="47"/>
      <c r="I156" s="47"/>
      <c r="J156" s="47" t="str">
        <f t="shared" ref="J156:K156" si="553">SUBTOTAL(9,J154:J155)</f>
        <v>#REF!</v>
      </c>
      <c r="K156" s="47" t="str">
        <f t="shared" si="553"/>
        <v>#REF!</v>
      </c>
      <c r="L156" s="47"/>
      <c r="M156" s="47"/>
      <c r="N156" s="48"/>
      <c r="O156" s="49" t="str">
        <f t="shared" ref="O156:S156" si="554">SUBTOTAL(9,O154:O155)</f>
        <v>#REF!</v>
      </c>
      <c r="P156" s="47" t="str">
        <f t="shared" si="554"/>
        <v>#REF!</v>
      </c>
      <c r="Q156" s="47" t="str">
        <f t="shared" si="554"/>
        <v>#REF!</v>
      </c>
      <c r="R156" s="50" t="str">
        <f t="shared" si="554"/>
        <v>#REF!</v>
      </c>
      <c r="S156" s="47" t="str">
        <f t="shared" si="554"/>
        <v>#REF!</v>
      </c>
      <c r="T156" s="48"/>
      <c r="U156" s="48"/>
      <c r="V156" s="48"/>
      <c r="W156" s="48"/>
      <c r="X156" s="48"/>
      <c r="Y156" s="48"/>
      <c r="Z156" s="48"/>
    </row>
    <row r="157" ht="13.5" customHeight="1" outlineLevel="2">
      <c r="A157" s="46" t="s">
        <v>123</v>
      </c>
      <c r="B157" s="18" t="s">
        <v>22</v>
      </c>
      <c r="C157" s="18" t="s">
        <v>23</v>
      </c>
      <c r="D157" s="20">
        <v>282383.69</v>
      </c>
      <c r="E157" s="20">
        <v>466898.85</v>
      </c>
      <c r="F157" s="47">
        <f>+D157/D160</f>
        <v>0.1160988254</v>
      </c>
      <c r="G157" s="47" t="str">
        <f t="shared" ref="G157:G159" si="555">VLOOKUP(A157,'[1]Hoja1'!$B$1:$F$126,3,0)</f>
        <v>#REF!</v>
      </c>
      <c r="H157" s="47" t="str">
        <f t="shared" ref="H157:H159" si="556">VLOOKUP(A157,'[1]Hoja1'!$B$1:$F$126,2,0)</f>
        <v>#REF!</v>
      </c>
      <c r="I157" s="47" t="str">
        <f t="shared" ref="I157:I159" si="557">+G157/11</f>
        <v>#REF!</v>
      </c>
      <c r="J157" s="47" t="str">
        <f t="shared" ref="J157:J159" si="558">+F157*I157</f>
        <v>#REF!</v>
      </c>
      <c r="K157" s="47">
        <v>0.0</v>
      </c>
      <c r="L157" s="47" t="str">
        <f t="shared" ref="L157:L159" si="559">VLOOKUP(A157,'[1]Hoja1'!$B$1:$F$126,5,0)</f>
        <v>#REF!</v>
      </c>
      <c r="M157" s="47" t="str">
        <f t="shared" ref="M157:M159" si="560">VLOOKUP(A157,'[1]Hoja1'!$B$1:$F$126,4,0)</f>
        <v>#REF!</v>
      </c>
      <c r="N157" s="48"/>
      <c r="O157" s="49" t="str">
        <f t="shared" ref="O157:O159" si="561">+D157-J157</f>
        <v>#REF!</v>
      </c>
      <c r="P157" s="47" t="str">
        <f t="shared" ref="P157:P159" si="562">+ROUND(O157,0)</f>
        <v>#REF!</v>
      </c>
      <c r="Q157" s="47" t="str">
        <f t="shared" ref="Q157:Q159" si="563">+K157+P157</f>
        <v>#REF!</v>
      </c>
      <c r="R157" s="50" t="str">
        <f t="shared" ref="R157:R159" si="564">+IF(D157-K157-P157&gt;1,D157-K157-P157,0)</f>
        <v>#REF!</v>
      </c>
      <c r="S157" s="47" t="str">
        <f t="shared" ref="S157:S159" si="565">+P157</f>
        <v>#REF!</v>
      </c>
      <c r="T157" s="48"/>
      <c r="U157" s="48"/>
      <c r="V157" s="48"/>
      <c r="W157" s="48"/>
      <c r="X157" s="48"/>
      <c r="Y157" s="48"/>
      <c r="Z157" s="48"/>
    </row>
    <row r="158" ht="13.5" customHeight="1" outlineLevel="2">
      <c r="A158" s="46" t="s">
        <v>123</v>
      </c>
      <c r="B158" s="18" t="s">
        <v>58</v>
      </c>
      <c r="C158" s="18" t="s">
        <v>59</v>
      </c>
      <c r="D158" s="20">
        <v>384246.03</v>
      </c>
      <c r="E158" s="20">
        <v>635320.09</v>
      </c>
      <c r="F158" s="47">
        <f>+D158/D160</f>
        <v>0.1579783618</v>
      </c>
      <c r="G158" s="47" t="str">
        <f t="shared" si="555"/>
        <v>#REF!</v>
      </c>
      <c r="H158" s="47" t="str">
        <f t="shared" si="556"/>
        <v>#REF!</v>
      </c>
      <c r="I158" s="47" t="str">
        <f t="shared" si="557"/>
        <v>#REF!</v>
      </c>
      <c r="J158" s="47" t="str">
        <f t="shared" si="558"/>
        <v>#REF!</v>
      </c>
      <c r="K158" s="47">
        <v>0.0</v>
      </c>
      <c r="L158" s="47" t="str">
        <f t="shared" si="559"/>
        <v>#REF!</v>
      </c>
      <c r="M158" s="47" t="str">
        <f t="shared" si="560"/>
        <v>#REF!</v>
      </c>
      <c r="N158" s="48"/>
      <c r="O158" s="49" t="str">
        <f t="shared" si="561"/>
        <v>#REF!</v>
      </c>
      <c r="P158" s="47" t="str">
        <f t="shared" si="562"/>
        <v>#REF!</v>
      </c>
      <c r="Q158" s="47" t="str">
        <f t="shared" si="563"/>
        <v>#REF!</v>
      </c>
      <c r="R158" s="50" t="str">
        <f t="shared" si="564"/>
        <v>#REF!</v>
      </c>
      <c r="S158" s="47" t="str">
        <f t="shared" si="565"/>
        <v>#REF!</v>
      </c>
      <c r="T158" s="48"/>
      <c r="U158" s="48"/>
      <c r="V158" s="48"/>
      <c r="W158" s="48"/>
      <c r="X158" s="48"/>
      <c r="Y158" s="48"/>
      <c r="Z158" s="48"/>
    </row>
    <row r="159" ht="13.5" customHeight="1" outlineLevel="2">
      <c r="A159" s="46" t="s">
        <v>123</v>
      </c>
      <c r="B159" s="18" t="s">
        <v>30</v>
      </c>
      <c r="C159" s="18" t="s">
        <v>31</v>
      </c>
      <c r="D159" s="20">
        <v>1765640.28</v>
      </c>
      <c r="E159" s="20">
        <v>2919345.06</v>
      </c>
      <c r="F159" s="47">
        <f>+D159/D160</f>
        <v>0.7259228128</v>
      </c>
      <c r="G159" s="47" t="str">
        <f t="shared" si="555"/>
        <v>#REF!</v>
      </c>
      <c r="H159" s="47" t="str">
        <f t="shared" si="556"/>
        <v>#REF!</v>
      </c>
      <c r="I159" s="47" t="str">
        <f t="shared" si="557"/>
        <v>#REF!</v>
      </c>
      <c r="J159" s="47" t="str">
        <f t="shared" si="558"/>
        <v>#REF!</v>
      </c>
      <c r="K159" s="47">
        <v>0.0</v>
      </c>
      <c r="L159" s="47" t="str">
        <f t="shared" si="559"/>
        <v>#REF!</v>
      </c>
      <c r="M159" s="47" t="str">
        <f t="shared" si="560"/>
        <v>#REF!</v>
      </c>
      <c r="N159" s="48"/>
      <c r="O159" s="49" t="str">
        <f t="shared" si="561"/>
        <v>#REF!</v>
      </c>
      <c r="P159" s="47" t="str">
        <f t="shared" si="562"/>
        <v>#REF!</v>
      </c>
      <c r="Q159" s="47" t="str">
        <f t="shared" si="563"/>
        <v>#REF!</v>
      </c>
      <c r="R159" s="50" t="str">
        <f t="shared" si="564"/>
        <v>#REF!</v>
      </c>
      <c r="S159" s="47" t="str">
        <f t="shared" si="565"/>
        <v>#REF!</v>
      </c>
      <c r="T159" s="48"/>
      <c r="U159" s="48"/>
      <c r="V159" s="48"/>
      <c r="W159" s="48"/>
      <c r="X159" s="48"/>
      <c r="Y159" s="48"/>
      <c r="Z159" s="48"/>
    </row>
    <row r="160" ht="13.5" customHeight="1" outlineLevel="1">
      <c r="A160" s="51" t="s">
        <v>357</v>
      </c>
      <c r="B160" s="18"/>
      <c r="C160" s="18"/>
      <c r="D160" s="20">
        <f t="shared" ref="D160:F160" si="566">SUBTOTAL(9,D157:D159)</f>
        <v>2432270</v>
      </c>
      <c r="E160" s="20">
        <f t="shared" si="566"/>
        <v>4021564</v>
      </c>
      <c r="F160" s="48">
        <f t="shared" si="566"/>
        <v>1</v>
      </c>
      <c r="G160" s="47"/>
      <c r="H160" s="47"/>
      <c r="I160" s="47"/>
      <c r="J160" s="47" t="str">
        <f t="shared" ref="J160:K160" si="567">SUBTOTAL(9,J157:J159)</f>
        <v>#REF!</v>
      </c>
      <c r="K160" s="47">
        <f t="shared" si="567"/>
        <v>0</v>
      </c>
      <c r="L160" s="47"/>
      <c r="M160" s="47"/>
      <c r="N160" s="48"/>
      <c r="O160" s="49" t="str">
        <f t="shared" ref="O160:S160" si="568">SUBTOTAL(9,O157:O159)</f>
        <v>#REF!</v>
      </c>
      <c r="P160" s="47" t="str">
        <f t="shared" si="568"/>
        <v>#REF!</v>
      </c>
      <c r="Q160" s="47" t="str">
        <f t="shared" si="568"/>
        <v>#REF!</v>
      </c>
      <c r="R160" s="50" t="str">
        <f t="shared" si="568"/>
        <v>#REF!</v>
      </c>
      <c r="S160" s="47" t="str">
        <f t="shared" si="568"/>
        <v>#REF!</v>
      </c>
      <c r="T160" s="48"/>
      <c r="U160" s="48"/>
      <c r="V160" s="48"/>
      <c r="W160" s="48"/>
      <c r="X160" s="48"/>
      <c r="Y160" s="48"/>
      <c r="Z160" s="48"/>
    </row>
    <row r="161" ht="13.5" customHeight="1" outlineLevel="2">
      <c r="A161" s="46" t="s">
        <v>125</v>
      </c>
      <c r="B161" s="18" t="s">
        <v>18</v>
      </c>
      <c r="C161" s="18" t="s">
        <v>19</v>
      </c>
      <c r="D161" s="20">
        <v>3.7353167E7</v>
      </c>
      <c r="E161" s="20">
        <v>1.1640442E7</v>
      </c>
      <c r="F161" s="47">
        <f>+D161/D162</f>
        <v>1</v>
      </c>
      <c r="G161" s="47" t="str">
        <f>VLOOKUP(A161,'[1]Hoja1'!$B$1:$F$126,3,0)</f>
        <v>#REF!</v>
      </c>
      <c r="H161" s="47" t="str">
        <f>VLOOKUP(A161,'[1]Hoja1'!$B$1:$F$126,2,0)</f>
        <v>#REF!</v>
      </c>
      <c r="I161" s="47" t="str">
        <f>+G161/11</f>
        <v>#REF!</v>
      </c>
      <c r="J161" s="47" t="str">
        <f>+F161*I161</f>
        <v>#REF!</v>
      </c>
      <c r="K161" s="47" t="str">
        <f>+D161-P161</f>
        <v>#REF!</v>
      </c>
      <c r="L161" s="47" t="str">
        <f>VLOOKUP(A161,'[1]Hoja1'!$B$1:$F$126,5,0)</f>
        <v>#REF!</v>
      </c>
      <c r="M161" s="47" t="str">
        <f>VLOOKUP(A161,'[1]Hoja1'!$B$1:$F$126,4,0)</f>
        <v>#REF!</v>
      </c>
      <c r="N161" s="48"/>
      <c r="O161" s="49" t="str">
        <f>+D161-J161</f>
        <v>#REF!</v>
      </c>
      <c r="P161" s="47" t="str">
        <f>+ROUND(O161,0)</f>
        <v>#REF!</v>
      </c>
      <c r="Q161" s="47" t="str">
        <f>+K161+P161</f>
        <v>#REF!</v>
      </c>
      <c r="R161" s="50" t="str">
        <f>+IF(D161-K161-P161&gt;1,D161-K161-P161,0)</f>
        <v>#REF!</v>
      </c>
      <c r="S161" s="47" t="str">
        <f>+P161</f>
        <v>#REF!</v>
      </c>
      <c r="T161" s="48"/>
      <c r="U161" s="48"/>
      <c r="V161" s="48"/>
      <c r="W161" s="48"/>
      <c r="X161" s="48"/>
      <c r="Y161" s="48"/>
      <c r="Z161" s="48"/>
    </row>
    <row r="162" ht="13.5" customHeight="1" outlineLevel="1">
      <c r="A162" s="51" t="s">
        <v>358</v>
      </c>
      <c r="B162" s="18"/>
      <c r="C162" s="18"/>
      <c r="D162" s="20">
        <f t="shared" ref="D162:F162" si="569">SUBTOTAL(9,D161)</f>
        <v>37353167</v>
      </c>
      <c r="E162" s="20">
        <f t="shared" si="569"/>
        <v>11640442</v>
      </c>
      <c r="F162" s="48">
        <f t="shared" si="569"/>
        <v>1</v>
      </c>
      <c r="G162" s="47"/>
      <c r="H162" s="47"/>
      <c r="I162" s="47"/>
      <c r="J162" s="47" t="str">
        <f t="shared" ref="J162:K162" si="570">SUBTOTAL(9,J161)</f>
        <v>#REF!</v>
      </c>
      <c r="K162" s="47" t="str">
        <f t="shared" si="570"/>
        <v>#REF!</v>
      </c>
      <c r="L162" s="47"/>
      <c r="M162" s="47"/>
      <c r="N162" s="48"/>
      <c r="O162" s="49" t="str">
        <f t="shared" ref="O162:S162" si="571">SUBTOTAL(9,O161)</f>
        <v>#REF!</v>
      </c>
      <c r="P162" s="47" t="str">
        <f t="shared" si="571"/>
        <v>#REF!</v>
      </c>
      <c r="Q162" s="47" t="str">
        <f t="shared" si="571"/>
        <v>#REF!</v>
      </c>
      <c r="R162" s="50" t="str">
        <f t="shared" si="571"/>
        <v>#REF!</v>
      </c>
      <c r="S162" s="47" t="str">
        <f t="shared" si="571"/>
        <v>#REF!</v>
      </c>
      <c r="T162" s="48"/>
      <c r="U162" s="48"/>
      <c r="V162" s="48"/>
      <c r="W162" s="48"/>
      <c r="X162" s="48"/>
      <c r="Y162" s="48"/>
      <c r="Z162" s="48"/>
    </row>
    <row r="163" ht="13.5" customHeight="1" outlineLevel="2">
      <c r="A163" s="46" t="s">
        <v>127</v>
      </c>
      <c r="B163" s="18" t="s">
        <v>18</v>
      </c>
      <c r="C163" s="18" t="s">
        <v>19</v>
      </c>
      <c r="D163" s="20">
        <v>5.8523585E7</v>
      </c>
      <c r="E163" s="20">
        <v>3274744.0</v>
      </c>
      <c r="F163" s="47">
        <f>+D163/D164</f>
        <v>1</v>
      </c>
      <c r="G163" s="47" t="str">
        <f>VLOOKUP(A163,'[1]Hoja1'!$B$1:$F$126,3,0)</f>
        <v>#REF!</v>
      </c>
      <c r="H163" s="47" t="str">
        <f>VLOOKUP(A163,'[1]Hoja1'!$B$1:$F$126,2,0)</f>
        <v>#REF!</v>
      </c>
      <c r="I163" s="47" t="str">
        <f>+G163/11</f>
        <v>#REF!</v>
      </c>
      <c r="J163" s="47" t="str">
        <f>+F163*I163</f>
        <v>#REF!</v>
      </c>
      <c r="K163" s="47" t="str">
        <f>+D163-P163</f>
        <v>#REF!</v>
      </c>
      <c r="L163" s="47" t="str">
        <f>VLOOKUP(A163,'[1]Hoja1'!$B$1:$F$126,5,0)</f>
        <v>#REF!</v>
      </c>
      <c r="M163" s="47" t="str">
        <f>VLOOKUP(A163,'[1]Hoja1'!$B$1:$F$126,4,0)</f>
        <v>#REF!</v>
      </c>
      <c r="N163" s="48"/>
      <c r="O163" s="49" t="str">
        <f>+D163-J163</f>
        <v>#REF!</v>
      </c>
      <c r="P163" s="47" t="str">
        <f>+ROUND(O163,0)</f>
        <v>#REF!</v>
      </c>
      <c r="Q163" s="47" t="str">
        <f>+K163+P163</f>
        <v>#REF!</v>
      </c>
      <c r="R163" s="50" t="str">
        <f>+IF(D163-K163-P163&gt;1,D163-K163-P163,0)</f>
        <v>#REF!</v>
      </c>
      <c r="S163" s="47" t="str">
        <f>+P163</f>
        <v>#REF!</v>
      </c>
      <c r="T163" s="48"/>
      <c r="U163" s="48"/>
      <c r="V163" s="48"/>
      <c r="W163" s="48"/>
      <c r="X163" s="48"/>
      <c r="Y163" s="48"/>
      <c r="Z163" s="48"/>
    </row>
    <row r="164" ht="13.5" customHeight="1" outlineLevel="1">
      <c r="A164" s="51" t="s">
        <v>359</v>
      </c>
      <c r="B164" s="18"/>
      <c r="C164" s="18"/>
      <c r="D164" s="20">
        <f t="shared" ref="D164:F164" si="572">SUBTOTAL(9,D163)</f>
        <v>58523585</v>
      </c>
      <c r="E164" s="20">
        <f t="shared" si="572"/>
        <v>3274744</v>
      </c>
      <c r="F164" s="48">
        <f t="shared" si="572"/>
        <v>1</v>
      </c>
      <c r="G164" s="47"/>
      <c r="H164" s="47"/>
      <c r="I164" s="47"/>
      <c r="J164" s="47" t="str">
        <f t="shared" ref="J164:K164" si="573">SUBTOTAL(9,J163)</f>
        <v>#REF!</v>
      </c>
      <c r="K164" s="47" t="str">
        <f t="shared" si="573"/>
        <v>#REF!</v>
      </c>
      <c r="L164" s="47"/>
      <c r="M164" s="47"/>
      <c r="N164" s="48"/>
      <c r="O164" s="49" t="str">
        <f t="shared" ref="O164:S164" si="574">SUBTOTAL(9,O163)</f>
        <v>#REF!</v>
      </c>
      <c r="P164" s="47" t="str">
        <f t="shared" si="574"/>
        <v>#REF!</v>
      </c>
      <c r="Q164" s="47" t="str">
        <f t="shared" si="574"/>
        <v>#REF!</v>
      </c>
      <c r="R164" s="50" t="str">
        <f t="shared" si="574"/>
        <v>#REF!</v>
      </c>
      <c r="S164" s="47" t="str">
        <f t="shared" si="574"/>
        <v>#REF!</v>
      </c>
      <c r="T164" s="48"/>
      <c r="U164" s="48"/>
      <c r="V164" s="48"/>
      <c r="W164" s="48"/>
      <c r="X164" s="48"/>
      <c r="Y164" s="48"/>
      <c r="Z164" s="48"/>
    </row>
    <row r="165" ht="13.5" customHeight="1" outlineLevel="2">
      <c r="A165" s="46" t="s">
        <v>129</v>
      </c>
      <c r="B165" s="18" t="s">
        <v>18</v>
      </c>
      <c r="C165" s="18" t="s">
        <v>19</v>
      </c>
      <c r="D165" s="20">
        <v>1.265487525E7</v>
      </c>
      <c r="E165" s="20">
        <v>955269.85</v>
      </c>
      <c r="F165" s="47">
        <f>+D165/D169</f>
        <v>0.05820958018</v>
      </c>
      <c r="G165" s="47" t="str">
        <f t="shared" ref="G165:G168" si="575">VLOOKUP(A165,'[1]Hoja1'!$B$1:$F$126,3,0)</f>
        <v>#REF!</v>
      </c>
      <c r="H165" s="47" t="str">
        <f t="shared" ref="H165:H168" si="576">VLOOKUP(A165,'[1]Hoja1'!$B$1:$F$126,2,0)</f>
        <v>#REF!</v>
      </c>
      <c r="I165" s="47" t="str">
        <f t="shared" ref="I165:I168" si="577">+G165/11</f>
        <v>#REF!</v>
      </c>
      <c r="J165" s="47" t="str">
        <f t="shared" ref="J165:J168" si="578">+F165*I165</f>
        <v>#REF!</v>
      </c>
      <c r="K165" s="47">
        <v>0.0</v>
      </c>
      <c r="L165" s="47" t="str">
        <f t="shared" ref="L165:L168" si="579">VLOOKUP(A165,'[1]Hoja1'!$B$1:$F$126,5,0)</f>
        <v>#REF!</v>
      </c>
      <c r="M165" s="47" t="str">
        <f t="shared" ref="M165:M168" si="580">VLOOKUP(A165,'[1]Hoja1'!$B$1:$F$126,4,0)</f>
        <v>#REF!</v>
      </c>
      <c r="N165" s="48"/>
      <c r="O165" s="49" t="str">
        <f t="shared" ref="O165:O168" si="581">+D165-J165</f>
        <v>#REF!</v>
      </c>
      <c r="P165" s="47" t="str">
        <f t="shared" ref="P165:P168" si="582">+ROUND(O165,0)</f>
        <v>#REF!</v>
      </c>
      <c r="Q165" s="47" t="str">
        <f t="shared" ref="Q165:Q168" si="583">+K165+P165</f>
        <v>#REF!</v>
      </c>
      <c r="R165" s="50" t="str">
        <f t="shared" ref="R165:R168" si="584">+IF(D165-K165-P165&gt;1,D165-K165-P165,0)</f>
        <v>#REF!</v>
      </c>
      <c r="S165" s="47" t="str">
        <f t="shared" ref="S165:S168" si="585">+P165</f>
        <v>#REF!</v>
      </c>
      <c r="T165" s="48"/>
      <c r="U165" s="48"/>
      <c r="V165" s="48"/>
      <c r="W165" s="48"/>
      <c r="X165" s="48"/>
      <c r="Y165" s="48"/>
      <c r="Z165" s="48"/>
    </row>
    <row r="166" ht="13.5" customHeight="1" outlineLevel="2">
      <c r="A166" s="46" t="s">
        <v>129</v>
      </c>
      <c r="B166" s="18" t="s">
        <v>22</v>
      </c>
      <c r="C166" s="18" t="s">
        <v>23</v>
      </c>
      <c r="D166" s="20">
        <v>2.738055544E7</v>
      </c>
      <c r="E166" s="20">
        <v>2066857.13</v>
      </c>
      <c r="F166" s="47">
        <f>+D166/D169</f>
        <v>0.1259443974</v>
      </c>
      <c r="G166" s="47" t="str">
        <f t="shared" si="575"/>
        <v>#REF!</v>
      </c>
      <c r="H166" s="47" t="str">
        <f t="shared" si="576"/>
        <v>#REF!</v>
      </c>
      <c r="I166" s="47" t="str">
        <f t="shared" si="577"/>
        <v>#REF!</v>
      </c>
      <c r="J166" s="47" t="str">
        <f t="shared" si="578"/>
        <v>#REF!</v>
      </c>
      <c r="K166" s="47">
        <v>0.0</v>
      </c>
      <c r="L166" s="47" t="str">
        <f t="shared" si="579"/>
        <v>#REF!</v>
      </c>
      <c r="M166" s="47" t="str">
        <f t="shared" si="580"/>
        <v>#REF!</v>
      </c>
      <c r="N166" s="48"/>
      <c r="O166" s="49" t="str">
        <f t="shared" si="581"/>
        <v>#REF!</v>
      </c>
      <c r="P166" s="47" t="str">
        <f t="shared" si="582"/>
        <v>#REF!</v>
      </c>
      <c r="Q166" s="47" t="str">
        <f t="shared" si="583"/>
        <v>#REF!</v>
      </c>
      <c r="R166" s="50" t="str">
        <f t="shared" si="584"/>
        <v>#REF!</v>
      </c>
      <c r="S166" s="47" t="str">
        <f t="shared" si="585"/>
        <v>#REF!</v>
      </c>
      <c r="T166" s="48"/>
      <c r="U166" s="48"/>
      <c r="V166" s="48"/>
      <c r="W166" s="48"/>
      <c r="X166" s="48"/>
      <c r="Y166" s="48"/>
      <c r="Z166" s="48"/>
    </row>
    <row r="167" ht="13.5" customHeight="1" outlineLevel="2">
      <c r="A167" s="46" t="s">
        <v>129</v>
      </c>
      <c r="B167" s="18" t="s">
        <v>58</v>
      </c>
      <c r="C167" s="18" t="s">
        <v>59</v>
      </c>
      <c r="D167" s="20">
        <v>6578743.01</v>
      </c>
      <c r="E167" s="20">
        <v>496605.04</v>
      </c>
      <c r="F167" s="47">
        <f>+D167/D169</f>
        <v>0.03026073834</v>
      </c>
      <c r="G167" s="47" t="str">
        <f t="shared" si="575"/>
        <v>#REF!</v>
      </c>
      <c r="H167" s="47" t="str">
        <f t="shared" si="576"/>
        <v>#REF!</v>
      </c>
      <c r="I167" s="47" t="str">
        <f t="shared" si="577"/>
        <v>#REF!</v>
      </c>
      <c r="J167" s="47" t="str">
        <f t="shared" si="578"/>
        <v>#REF!</v>
      </c>
      <c r="K167" s="47">
        <v>0.0</v>
      </c>
      <c r="L167" s="47" t="str">
        <f t="shared" si="579"/>
        <v>#REF!</v>
      </c>
      <c r="M167" s="47" t="str">
        <f t="shared" si="580"/>
        <v>#REF!</v>
      </c>
      <c r="N167" s="48"/>
      <c r="O167" s="49" t="str">
        <f t="shared" si="581"/>
        <v>#REF!</v>
      </c>
      <c r="P167" s="47" t="str">
        <f t="shared" si="582"/>
        <v>#REF!</v>
      </c>
      <c r="Q167" s="47" t="str">
        <f t="shared" si="583"/>
        <v>#REF!</v>
      </c>
      <c r="R167" s="50" t="str">
        <f t="shared" si="584"/>
        <v>#REF!</v>
      </c>
      <c r="S167" s="47" t="str">
        <f t="shared" si="585"/>
        <v>#REF!</v>
      </c>
      <c r="T167" s="48"/>
      <c r="U167" s="48"/>
      <c r="V167" s="48"/>
      <c r="W167" s="48"/>
      <c r="X167" s="48"/>
      <c r="Y167" s="48"/>
      <c r="Z167" s="48"/>
    </row>
    <row r="168" ht="13.5" customHeight="1" outlineLevel="2">
      <c r="A168" s="46" t="s">
        <v>129</v>
      </c>
      <c r="B168" s="18" t="s">
        <v>30</v>
      </c>
      <c r="C168" s="18" t="s">
        <v>31</v>
      </c>
      <c r="D168" s="20">
        <v>1.707877593E8</v>
      </c>
      <c r="E168" s="20">
        <v>1.289213798E7</v>
      </c>
      <c r="F168" s="47">
        <f>+D168/D169</f>
        <v>0.7855852841</v>
      </c>
      <c r="G168" s="47" t="str">
        <f t="shared" si="575"/>
        <v>#REF!</v>
      </c>
      <c r="H168" s="47" t="str">
        <f t="shared" si="576"/>
        <v>#REF!</v>
      </c>
      <c r="I168" s="47" t="str">
        <f t="shared" si="577"/>
        <v>#REF!</v>
      </c>
      <c r="J168" s="47" t="str">
        <f t="shared" si="578"/>
        <v>#REF!</v>
      </c>
      <c r="K168" s="47">
        <v>0.0</v>
      </c>
      <c r="L168" s="47" t="str">
        <f t="shared" si="579"/>
        <v>#REF!</v>
      </c>
      <c r="M168" s="47" t="str">
        <f t="shared" si="580"/>
        <v>#REF!</v>
      </c>
      <c r="N168" s="48"/>
      <c r="O168" s="49" t="str">
        <f t="shared" si="581"/>
        <v>#REF!</v>
      </c>
      <c r="P168" s="47" t="str">
        <f t="shared" si="582"/>
        <v>#REF!</v>
      </c>
      <c r="Q168" s="47" t="str">
        <f t="shared" si="583"/>
        <v>#REF!</v>
      </c>
      <c r="R168" s="50" t="str">
        <f t="shared" si="584"/>
        <v>#REF!</v>
      </c>
      <c r="S168" s="47" t="str">
        <f t="shared" si="585"/>
        <v>#REF!</v>
      </c>
      <c r="T168" s="48"/>
      <c r="U168" s="48"/>
      <c r="V168" s="48"/>
      <c r="W168" s="48"/>
      <c r="X168" s="48"/>
      <c r="Y168" s="48"/>
      <c r="Z168" s="48"/>
    </row>
    <row r="169" ht="13.5" customHeight="1" outlineLevel="1">
      <c r="A169" s="51" t="s">
        <v>360</v>
      </c>
      <c r="B169" s="18"/>
      <c r="C169" s="18"/>
      <c r="D169" s="20">
        <f t="shared" ref="D169:F169" si="586">SUBTOTAL(9,D165:D168)</f>
        <v>217401933</v>
      </c>
      <c r="E169" s="20">
        <f t="shared" si="586"/>
        <v>16410870</v>
      </c>
      <c r="F169" s="48">
        <f t="shared" si="586"/>
        <v>1</v>
      </c>
      <c r="G169" s="47"/>
      <c r="H169" s="47"/>
      <c r="I169" s="47"/>
      <c r="J169" s="47" t="str">
        <f t="shared" ref="J169:K169" si="587">SUBTOTAL(9,J165:J168)</f>
        <v>#REF!</v>
      </c>
      <c r="K169" s="47">
        <f t="shared" si="587"/>
        <v>0</v>
      </c>
      <c r="L169" s="47"/>
      <c r="M169" s="47"/>
      <c r="N169" s="48"/>
      <c r="O169" s="49" t="str">
        <f t="shared" ref="O169:S169" si="588">SUBTOTAL(9,O165:O168)</f>
        <v>#REF!</v>
      </c>
      <c r="P169" s="47" t="str">
        <f t="shared" si="588"/>
        <v>#REF!</v>
      </c>
      <c r="Q169" s="47" t="str">
        <f t="shared" si="588"/>
        <v>#REF!</v>
      </c>
      <c r="R169" s="50" t="str">
        <f t="shared" si="588"/>
        <v>#REF!</v>
      </c>
      <c r="S169" s="47" t="str">
        <f t="shared" si="588"/>
        <v>#REF!</v>
      </c>
      <c r="T169" s="48"/>
      <c r="U169" s="48"/>
      <c r="V169" s="48"/>
      <c r="W169" s="48"/>
      <c r="X169" s="48"/>
      <c r="Y169" s="48"/>
      <c r="Z169" s="48"/>
    </row>
    <row r="170" ht="13.5" customHeight="1" outlineLevel="2">
      <c r="A170" s="46" t="s">
        <v>131</v>
      </c>
      <c r="B170" s="18" t="s">
        <v>18</v>
      </c>
      <c r="C170" s="18" t="s">
        <v>19</v>
      </c>
      <c r="D170" s="20">
        <v>2874172.0</v>
      </c>
      <c r="E170" s="20">
        <v>669114.0</v>
      </c>
      <c r="F170" s="47">
        <f>+D170/D171</f>
        <v>1</v>
      </c>
      <c r="G170" s="47" t="str">
        <f>VLOOKUP(A170,'[1]Hoja1'!$B$1:$F$126,3,0)</f>
        <v>#REF!</v>
      </c>
      <c r="H170" s="47" t="str">
        <f>VLOOKUP(A170,'[1]Hoja1'!$B$1:$F$126,2,0)</f>
        <v>#REF!</v>
      </c>
      <c r="I170" s="47" t="str">
        <f>+G170/11</f>
        <v>#REF!</v>
      </c>
      <c r="J170" s="47" t="str">
        <f>+F170*I170</f>
        <v>#REF!</v>
      </c>
      <c r="K170" s="47" t="str">
        <f>+D170-P170</f>
        <v>#REF!</v>
      </c>
      <c r="L170" s="47" t="str">
        <f>VLOOKUP(A170,'[1]Hoja1'!$B$1:$F$126,5,0)</f>
        <v>#REF!</v>
      </c>
      <c r="M170" s="47" t="str">
        <f>VLOOKUP(A170,'[1]Hoja1'!$B$1:$F$126,4,0)</f>
        <v>#REF!</v>
      </c>
      <c r="N170" s="48"/>
      <c r="O170" s="49" t="str">
        <f>+D170-J170</f>
        <v>#REF!</v>
      </c>
      <c r="P170" s="47" t="str">
        <f>+ROUND(O170,0)</f>
        <v>#REF!</v>
      </c>
      <c r="Q170" s="47" t="str">
        <f>+K170+P170</f>
        <v>#REF!</v>
      </c>
      <c r="R170" s="50" t="str">
        <f>+IF(D170-K170-P170&gt;1,D170-K170-P170,0)</f>
        <v>#REF!</v>
      </c>
      <c r="S170" s="47" t="str">
        <f>+P170</f>
        <v>#REF!</v>
      </c>
      <c r="T170" s="48"/>
      <c r="U170" s="48"/>
      <c r="V170" s="48"/>
      <c r="W170" s="48"/>
      <c r="X170" s="48"/>
      <c r="Y170" s="48"/>
      <c r="Z170" s="48"/>
    </row>
    <row r="171" ht="13.5" customHeight="1" outlineLevel="1">
      <c r="A171" s="51" t="s">
        <v>361</v>
      </c>
      <c r="B171" s="18"/>
      <c r="C171" s="18"/>
      <c r="D171" s="20">
        <f t="shared" ref="D171:F171" si="589">SUBTOTAL(9,D170)</f>
        <v>2874172</v>
      </c>
      <c r="E171" s="20">
        <f t="shared" si="589"/>
        <v>669114</v>
      </c>
      <c r="F171" s="48">
        <f t="shared" si="589"/>
        <v>1</v>
      </c>
      <c r="G171" s="47"/>
      <c r="H171" s="47"/>
      <c r="I171" s="47"/>
      <c r="J171" s="47" t="str">
        <f t="shared" ref="J171:K171" si="590">SUBTOTAL(9,J170)</f>
        <v>#REF!</v>
      </c>
      <c r="K171" s="47" t="str">
        <f t="shared" si="590"/>
        <v>#REF!</v>
      </c>
      <c r="L171" s="47"/>
      <c r="M171" s="47"/>
      <c r="N171" s="48"/>
      <c r="O171" s="49" t="str">
        <f t="shared" ref="O171:S171" si="591">SUBTOTAL(9,O170)</f>
        <v>#REF!</v>
      </c>
      <c r="P171" s="47" t="str">
        <f t="shared" si="591"/>
        <v>#REF!</v>
      </c>
      <c r="Q171" s="47" t="str">
        <f t="shared" si="591"/>
        <v>#REF!</v>
      </c>
      <c r="R171" s="50" t="str">
        <f t="shared" si="591"/>
        <v>#REF!</v>
      </c>
      <c r="S171" s="47" t="str">
        <f t="shared" si="591"/>
        <v>#REF!</v>
      </c>
      <c r="T171" s="48"/>
      <c r="U171" s="48"/>
      <c r="V171" s="48"/>
      <c r="W171" s="48"/>
      <c r="X171" s="48"/>
      <c r="Y171" s="48"/>
      <c r="Z171" s="48"/>
    </row>
    <row r="172" ht="13.5" customHeight="1" outlineLevel="2">
      <c r="A172" s="46" t="s">
        <v>133</v>
      </c>
      <c r="B172" s="18" t="s">
        <v>18</v>
      </c>
      <c r="C172" s="18" t="s">
        <v>19</v>
      </c>
      <c r="D172" s="20">
        <v>1655964.01</v>
      </c>
      <c r="E172" s="20">
        <v>3.540840587E7</v>
      </c>
      <c r="F172" s="47">
        <f>+D172/D174</f>
        <v>0.9938119518</v>
      </c>
      <c r="G172" s="47" t="str">
        <f t="shared" ref="G172:G173" si="592">VLOOKUP(A172,'[1]Hoja1'!$B$1:$F$126,3,0)</f>
        <v>#REF!</v>
      </c>
      <c r="H172" s="47" t="str">
        <f t="shared" ref="H172:H173" si="593">VLOOKUP(A172,'[1]Hoja1'!$B$1:$F$126,2,0)</f>
        <v>#REF!</v>
      </c>
      <c r="I172" s="47" t="str">
        <f t="shared" ref="I172:I173" si="594">+G172/11</f>
        <v>#REF!</v>
      </c>
      <c r="J172" s="47" t="str">
        <f t="shared" ref="J172:J173" si="595">+F172*I172</f>
        <v>#REF!</v>
      </c>
      <c r="K172" s="47" t="str">
        <f t="shared" ref="K172:K173" si="596">+D172-P172</f>
        <v>#REF!</v>
      </c>
      <c r="L172" s="47" t="str">
        <f t="shared" ref="L172:L173" si="597">VLOOKUP(A172,'[1]Hoja1'!$B$1:$F$126,5,0)</f>
        <v>#REF!</v>
      </c>
      <c r="M172" s="47" t="str">
        <f t="shared" ref="M172:M173" si="598">VLOOKUP(A172,'[1]Hoja1'!$B$1:$F$126,4,0)</f>
        <v>#REF!</v>
      </c>
      <c r="N172" s="48"/>
      <c r="O172" s="49" t="str">
        <f t="shared" ref="O172:O173" si="599">+D172-J172</f>
        <v>#REF!</v>
      </c>
      <c r="P172" s="47" t="str">
        <f t="shared" ref="P172:P173" si="600">+ROUND(O172,0)</f>
        <v>#REF!</v>
      </c>
      <c r="Q172" s="47" t="str">
        <f t="shared" ref="Q172:Q173" si="601">+K172+P172</f>
        <v>#REF!</v>
      </c>
      <c r="R172" s="50" t="str">
        <f t="shared" ref="R172:R173" si="602">+IF(D172-K172-P172&gt;1,D172-K172-P172,0)</f>
        <v>#REF!</v>
      </c>
      <c r="S172" s="47" t="str">
        <f t="shared" ref="S172:S173" si="603">+P172</f>
        <v>#REF!</v>
      </c>
      <c r="T172" s="48"/>
      <c r="U172" s="48"/>
      <c r="V172" s="48"/>
      <c r="W172" s="48"/>
      <c r="X172" s="48"/>
      <c r="Y172" s="48"/>
      <c r="Z172" s="48"/>
    </row>
    <row r="173" ht="13.5" customHeight="1" outlineLevel="2">
      <c r="A173" s="46" t="s">
        <v>133</v>
      </c>
      <c r="B173" s="18" t="s">
        <v>22</v>
      </c>
      <c r="C173" s="18" t="s">
        <v>23</v>
      </c>
      <c r="D173" s="20">
        <v>10310.99</v>
      </c>
      <c r="E173" s="20">
        <v>220473.13</v>
      </c>
      <c r="F173" s="47">
        <f>+D173/D174</f>
        <v>0.006188048191</v>
      </c>
      <c r="G173" s="47" t="str">
        <f t="shared" si="592"/>
        <v>#REF!</v>
      </c>
      <c r="H173" s="47" t="str">
        <f t="shared" si="593"/>
        <v>#REF!</v>
      </c>
      <c r="I173" s="47" t="str">
        <f t="shared" si="594"/>
        <v>#REF!</v>
      </c>
      <c r="J173" s="47" t="str">
        <f t="shared" si="595"/>
        <v>#REF!</v>
      </c>
      <c r="K173" s="47" t="str">
        <f t="shared" si="596"/>
        <v>#REF!</v>
      </c>
      <c r="L173" s="47" t="str">
        <f t="shared" si="597"/>
        <v>#REF!</v>
      </c>
      <c r="M173" s="47" t="str">
        <f t="shared" si="598"/>
        <v>#REF!</v>
      </c>
      <c r="N173" s="48"/>
      <c r="O173" s="49" t="str">
        <f t="shared" si="599"/>
        <v>#REF!</v>
      </c>
      <c r="P173" s="47" t="str">
        <f t="shared" si="600"/>
        <v>#REF!</v>
      </c>
      <c r="Q173" s="47" t="str">
        <f t="shared" si="601"/>
        <v>#REF!</v>
      </c>
      <c r="R173" s="50" t="str">
        <f t="shared" si="602"/>
        <v>#REF!</v>
      </c>
      <c r="S173" s="47" t="str">
        <f t="shared" si="603"/>
        <v>#REF!</v>
      </c>
      <c r="T173" s="48"/>
      <c r="U173" s="48"/>
      <c r="V173" s="48"/>
      <c r="W173" s="48"/>
      <c r="X173" s="48"/>
      <c r="Y173" s="48"/>
      <c r="Z173" s="48"/>
    </row>
    <row r="174" ht="13.5" customHeight="1" outlineLevel="1">
      <c r="A174" s="51" t="s">
        <v>362</v>
      </c>
      <c r="B174" s="18"/>
      <c r="C174" s="18"/>
      <c r="D174" s="20">
        <f t="shared" ref="D174:F174" si="604">SUBTOTAL(9,D172:D173)</f>
        <v>1666275</v>
      </c>
      <c r="E174" s="20">
        <f t="shared" si="604"/>
        <v>35628879</v>
      </c>
      <c r="F174" s="48">
        <f t="shared" si="604"/>
        <v>1</v>
      </c>
      <c r="G174" s="47"/>
      <c r="H174" s="47"/>
      <c r="I174" s="47"/>
      <c r="J174" s="47" t="str">
        <f t="shared" ref="J174:K174" si="605">SUBTOTAL(9,J172:J173)</f>
        <v>#REF!</v>
      </c>
      <c r="K174" s="47" t="str">
        <f t="shared" si="605"/>
        <v>#REF!</v>
      </c>
      <c r="L174" s="47"/>
      <c r="M174" s="47"/>
      <c r="N174" s="48"/>
      <c r="O174" s="49" t="str">
        <f t="shared" ref="O174:S174" si="606">SUBTOTAL(9,O172:O173)</f>
        <v>#REF!</v>
      </c>
      <c r="P174" s="47" t="str">
        <f t="shared" si="606"/>
        <v>#REF!</v>
      </c>
      <c r="Q174" s="47" t="str">
        <f t="shared" si="606"/>
        <v>#REF!</v>
      </c>
      <c r="R174" s="50" t="str">
        <f t="shared" si="606"/>
        <v>#REF!</v>
      </c>
      <c r="S174" s="47" t="str">
        <f t="shared" si="606"/>
        <v>#REF!</v>
      </c>
      <c r="T174" s="48"/>
      <c r="U174" s="48"/>
      <c r="V174" s="48"/>
      <c r="W174" s="48"/>
      <c r="X174" s="48"/>
      <c r="Y174" s="48"/>
      <c r="Z174" s="48"/>
    </row>
    <row r="175" ht="13.5" customHeight="1" outlineLevel="2">
      <c r="A175" s="46" t="s">
        <v>135</v>
      </c>
      <c r="B175" s="18" t="s">
        <v>18</v>
      </c>
      <c r="C175" s="18" t="s">
        <v>19</v>
      </c>
      <c r="D175" s="20">
        <v>3.947869778E7</v>
      </c>
      <c r="E175" s="20">
        <v>2754988.7</v>
      </c>
      <c r="F175" s="47">
        <f>+D175/D178</f>
        <v>0.8554542496</v>
      </c>
      <c r="G175" s="47" t="str">
        <f t="shared" ref="G175:G177" si="607">VLOOKUP(A175,'[1]Hoja1'!$B$1:$F$126,3,0)</f>
        <v>#REF!</v>
      </c>
      <c r="H175" s="47" t="str">
        <f t="shared" ref="H175:H177" si="608">VLOOKUP(A175,'[1]Hoja1'!$B$1:$F$126,2,0)</f>
        <v>#REF!</v>
      </c>
      <c r="I175" s="47" t="str">
        <f t="shared" ref="I175:I177" si="609">+G175/11</f>
        <v>#REF!</v>
      </c>
      <c r="J175" s="47" t="str">
        <f t="shared" ref="J175:J177" si="610">+F175*I175</f>
        <v>#REF!</v>
      </c>
      <c r="K175" s="47">
        <v>0.0</v>
      </c>
      <c r="L175" s="47" t="str">
        <f t="shared" ref="L175:L177" si="611">VLOOKUP(A175,'[1]Hoja1'!$B$1:$F$126,5,0)</f>
        <v>#REF!</v>
      </c>
      <c r="M175" s="47" t="str">
        <f t="shared" ref="M175:M177" si="612">VLOOKUP(A175,'[1]Hoja1'!$B$1:$F$126,4,0)</f>
        <v>#REF!</v>
      </c>
      <c r="N175" s="48"/>
      <c r="O175" s="49" t="str">
        <f t="shared" ref="O175:O177" si="613">+D175-J175</f>
        <v>#REF!</v>
      </c>
      <c r="P175" s="47" t="str">
        <f t="shared" ref="P175:P177" si="614">+ROUND(O175,0)</f>
        <v>#REF!</v>
      </c>
      <c r="Q175" s="47" t="str">
        <f t="shared" ref="Q175:Q177" si="615">+K175+P175</f>
        <v>#REF!</v>
      </c>
      <c r="R175" s="50" t="str">
        <f t="shared" ref="R175:R177" si="616">+IF(D175-K175-P175&gt;1,D175-K175-P175,0)</f>
        <v>#REF!</v>
      </c>
      <c r="S175" s="47" t="str">
        <f t="shared" ref="S175:S177" si="617">+P175</f>
        <v>#REF!</v>
      </c>
      <c r="T175" s="48"/>
      <c r="U175" s="48"/>
      <c r="V175" s="48"/>
      <c r="W175" s="48"/>
      <c r="X175" s="48"/>
      <c r="Y175" s="48"/>
      <c r="Z175" s="48"/>
    </row>
    <row r="176" ht="13.5" customHeight="1" outlineLevel="2">
      <c r="A176" s="46" t="s">
        <v>135</v>
      </c>
      <c r="B176" s="18" t="s">
        <v>22</v>
      </c>
      <c r="C176" s="18" t="s">
        <v>23</v>
      </c>
      <c r="D176" s="20">
        <v>6670699.22</v>
      </c>
      <c r="E176" s="20">
        <v>465509.3</v>
      </c>
      <c r="F176" s="47">
        <f>+D176/D178</f>
        <v>0.1445457504</v>
      </c>
      <c r="G176" s="47" t="str">
        <f t="shared" si="607"/>
        <v>#REF!</v>
      </c>
      <c r="H176" s="47" t="str">
        <f t="shared" si="608"/>
        <v>#REF!</v>
      </c>
      <c r="I176" s="47" t="str">
        <f t="shared" si="609"/>
        <v>#REF!</v>
      </c>
      <c r="J176" s="47" t="str">
        <f t="shared" si="610"/>
        <v>#REF!</v>
      </c>
      <c r="K176" s="47">
        <v>0.0</v>
      </c>
      <c r="L176" s="47" t="str">
        <f t="shared" si="611"/>
        <v>#REF!</v>
      </c>
      <c r="M176" s="47" t="str">
        <f t="shared" si="612"/>
        <v>#REF!</v>
      </c>
      <c r="N176" s="48"/>
      <c r="O176" s="49" t="str">
        <f t="shared" si="613"/>
        <v>#REF!</v>
      </c>
      <c r="P176" s="47" t="str">
        <f t="shared" si="614"/>
        <v>#REF!</v>
      </c>
      <c r="Q176" s="47" t="str">
        <f t="shared" si="615"/>
        <v>#REF!</v>
      </c>
      <c r="R176" s="50" t="str">
        <f t="shared" si="616"/>
        <v>#REF!</v>
      </c>
      <c r="S176" s="47" t="str">
        <f t="shared" si="617"/>
        <v>#REF!</v>
      </c>
      <c r="T176" s="48"/>
      <c r="U176" s="48"/>
      <c r="V176" s="48"/>
      <c r="W176" s="48"/>
      <c r="X176" s="48"/>
      <c r="Y176" s="48"/>
      <c r="Z176" s="48"/>
    </row>
    <row r="177" ht="13.5" customHeight="1" outlineLevel="2">
      <c r="A177" s="46" t="s">
        <v>135</v>
      </c>
      <c r="B177" s="18" t="s">
        <v>43</v>
      </c>
      <c r="C177" s="18" t="s">
        <v>44</v>
      </c>
      <c r="D177" s="20">
        <v>0.0</v>
      </c>
      <c r="E177" s="20">
        <v>0.0</v>
      </c>
      <c r="F177" s="47">
        <f>+D177/D178</f>
        <v>0</v>
      </c>
      <c r="G177" s="47" t="str">
        <f t="shared" si="607"/>
        <v>#REF!</v>
      </c>
      <c r="H177" s="47" t="str">
        <f t="shared" si="608"/>
        <v>#REF!</v>
      </c>
      <c r="I177" s="47" t="str">
        <f t="shared" si="609"/>
        <v>#REF!</v>
      </c>
      <c r="J177" s="47" t="str">
        <f t="shared" si="610"/>
        <v>#REF!</v>
      </c>
      <c r="K177" s="47" t="str">
        <f>+D177-P177</f>
        <v>#REF!</v>
      </c>
      <c r="L177" s="47" t="str">
        <f t="shared" si="611"/>
        <v>#REF!</v>
      </c>
      <c r="M177" s="47" t="str">
        <f t="shared" si="612"/>
        <v>#REF!</v>
      </c>
      <c r="N177" s="48"/>
      <c r="O177" s="49" t="str">
        <f t="shared" si="613"/>
        <v>#REF!</v>
      </c>
      <c r="P177" s="47" t="str">
        <f t="shared" si="614"/>
        <v>#REF!</v>
      </c>
      <c r="Q177" s="47" t="str">
        <f t="shared" si="615"/>
        <v>#REF!</v>
      </c>
      <c r="R177" s="50" t="str">
        <f t="shared" si="616"/>
        <v>#REF!</v>
      </c>
      <c r="S177" s="47" t="str">
        <f t="shared" si="617"/>
        <v>#REF!</v>
      </c>
      <c r="T177" s="48"/>
      <c r="U177" s="48"/>
      <c r="V177" s="48"/>
      <c r="W177" s="48"/>
      <c r="X177" s="48"/>
      <c r="Y177" s="48"/>
      <c r="Z177" s="48"/>
    </row>
    <row r="178" ht="13.5" customHeight="1" outlineLevel="1">
      <c r="A178" s="51" t="s">
        <v>363</v>
      </c>
      <c r="B178" s="18"/>
      <c r="C178" s="18"/>
      <c r="D178" s="20">
        <f t="shared" ref="D178:F178" si="618">SUBTOTAL(9,D175:D177)</f>
        <v>46149397</v>
      </c>
      <c r="E178" s="20">
        <f t="shared" si="618"/>
        <v>3220498</v>
      </c>
      <c r="F178" s="48">
        <f t="shared" si="618"/>
        <v>1</v>
      </c>
      <c r="G178" s="47"/>
      <c r="H178" s="47"/>
      <c r="I178" s="47"/>
      <c r="J178" s="47" t="str">
        <f t="shared" ref="J178:K178" si="619">SUBTOTAL(9,J175:J177)</f>
        <v>#REF!</v>
      </c>
      <c r="K178" s="47" t="str">
        <f t="shared" si="619"/>
        <v>#REF!</v>
      </c>
      <c r="L178" s="47"/>
      <c r="M178" s="47"/>
      <c r="N178" s="48"/>
      <c r="O178" s="49" t="str">
        <f t="shared" ref="O178:S178" si="620">SUBTOTAL(9,O175:O177)</f>
        <v>#REF!</v>
      </c>
      <c r="P178" s="47" t="str">
        <f t="shared" si="620"/>
        <v>#REF!</v>
      </c>
      <c r="Q178" s="47" t="str">
        <f t="shared" si="620"/>
        <v>#REF!</v>
      </c>
      <c r="R178" s="50" t="str">
        <f t="shared" si="620"/>
        <v>#REF!</v>
      </c>
      <c r="S178" s="47" t="str">
        <f t="shared" si="620"/>
        <v>#REF!</v>
      </c>
      <c r="T178" s="48"/>
      <c r="U178" s="48"/>
      <c r="V178" s="48"/>
      <c r="W178" s="48"/>
      <c r="X178" s="48"/>
      <c r="Y178" s="48"/>
      <c r="Z178" s="48"/>
    </row>
    <row r="179" ht="13.5" customHeight="1" outlineLevel="2">
      <c r="A179" s="46" t="s">
        <v>137</v>
      </c>
      <c r="B179" s="18" t="s">
        <v>18</v>
      </c>
      <c r="C179" s="18" t="s">
        <v>19</v>
      </c>
      <c r="D179" s="20">
        <v>839098.13</v>
      </c>
      <c r="E179" s="20">
        <v>615206.92</v>
      </c>
      <c r="F179" s="47">
        <f>+D179/D183</f>
        <v>0.1698251592</v>
      </c>
      <c r="G179" s="47" t="str">
        <f t="shared" ref="G179:G182" si="621">VLOOKUP(A179,'[1]Hoja1'!$B$1:$F$126,3,0)</f>
        <v>#REF!</v>
      </c>
      <c r="H179" s="47" t="str">
        <f t="shared" ref="H179:H182" si="622">VLOOKUP(A179,'[1]Hoja1'!$B$1:$F$126,2,0)</f>
        <v>#REF!</v>
      </c>
      <c r="I179" s="47" t="str">
        <f t="shared" ref="I179:I182" si="623">+G179/11</f>
        <v>#REF!</v>
      </c>
      <c r="J179" s="47" t="str">
        <f t="shared" ref="J179:J182" si="624">+F179*I179</f>
        <v>#REF!</v>
      </c>
      <c r="K179" s="47">
        <v>0.0</v>
      </c>
      <c r="L179" s="47" t="str">
        <f t="shared" ref="L179:L182" si="625">VLOOKUP(A179,'[1]Hoja1'!$B$1:$F$126,5,0)</f>
        <v>#REF!</v>
      </c>
      <c r="M179" s="47" t="str">
        <f t="shared" ref="M179:M182" si="626">VLOOKUP(A179,'[1]Hoja1'!$B$1:$F$126,4,0)</f>
        <v>#REF!</v>
      </c>
      <c r="N179" s="48"/>
      <c r="O179" s="49" t="str">
        <f t="shared" ref="O179:O182" si="627">+D179-J179</f>
        <v>#REF!</v>
      </c>
      <c r="P179" s="47" t="str">
        <f t="shared" ref="P179:P182" si="628">+ROUND(O179,0)</f>
        <v>#REF!</v>
      </c>
      <c r="Q179" s="47" t="str">
        <f t="shared" ref="Q179:Q182" si="629">+K179+P179</f>
        <v>#REF!</v>
      </c>
      <c r="R179" s="50" t="str">
        <f t="shared" ref="R179:R182" si="630">+IF(D179-K179-P179&gt;1,D179-K179-P179,0)</f>
        <v>#REF!</v>
      </c>
      <c r="S179" s="47" t="str">
        <f t="shared" ref="S179:S182" si="631">+P179</f>
        <v>#REF!</v>
      </c>
      <c r="T179" s="48"/>
      <c r="U179" s="48"/>
      <c r="V179" s="48"/>
      <c r="W179" s="48"/>
      <c r="X179" s="48"/>
      <c r="Y179" s="48"/>
      <c r="Z179" s="48"/>
    </row>
    <row r="180" ht="13.5" customHeight="1" outlineLevel="2">
      <c r="A180" s="46" t="s">
        <v>137</v>
      </c>
      <c r="B180" s="18" t="s">
        <v>22</v>
      </c>
      <c r="C180" s="18" t="s">
        <v>23</v>
      </c>
      <c r="D180" s="20">
        <v>263196.67</v>
      </c>
      <c r="E180" s="20">
        <v>192969.58</v>
      </c>
      <c r="F180" s="47">
        <f>+D180/D183</f>
        <v>0.05326840186</v>
      </c>
      <c r="G180" s="47" t="str">
        <f t="shared" si="621"/>
        <v>#REF!</v>
      </c>
      <c r="H180" s="47" t="str">
        <f t="shared" si="622"/>
        <v>#REF!</v>
      </c>
      <c r="I180" s="47" t="str">
        <f t="shared" si="623"/>
        <v>#REF!</v>
      </c>
      <c r="J180" s="47" t="str">
        <f t="shared" si="624"/>
        <v>#REF!</v>
      </c>
      <c r="K180" s="47">
        <v>0.0</v>
      </c>
      <c r="L180" s="47" t="str">
        <f t="shared" si="625"/>
        <v>#REF!</v>
      </c>
      <c r="M180" s="47" t="str">
        <f t="shared" si="626"/>
        <v>#REF!</v>
      </c>
      <c r="N180" s="48"/>
      <c r="O180" s="49" t="str">
        <f t="shared" si="627"/>
        <v>#REF!</v>
      </c>
      <c r="P180" s="47" t="str">
        <f t="shared" si="628"/>
        <v>#REF!</v>
      </c>
      <c r="Q180" s="47" t="str">
        <f t="shared" si="629"/>
        <v>#REF!</v>
      </c>
      <c r="R180" s="50" t="str">
        <f t="shared" si="630"/>
        <v>#REF!</v>
      </c>
      <c r="S180" s="47" t="str">
        <f t="shared" si="631"/>
        <v>#REF!</v>
      </c>
      <c r="T180" s="48"/>
      <c r="U180" s="48"/>
      <c r="V180" s="48"/>
      <c r="W180" s="48"/>
      <c r="X180" s="48"/>
      <c r="Y180" s="48"/>
      <c r="Z180" s="48"/>
    </row>
    <row r="181" ht="13.5" customHeight="1" outlineLevel="2">
      <c r="A181" s="46" t="s">
        <v>137</v>
      </c>
      <c r="B181" s="18" t="s">
        <v>58</v>
      </c>
      <c r="C181" s="18" t="s">
        <v>59</v>
      </c>
      <c r="D181" s="20">
        <v>695341.59</v>
      </c>
      <c r="E181" s="20">
        <v>509808.02</v>
      </c>
      <c r="F181" s="47">
        <f>+D181/D183</f>
        <v>0.1407302579</v>
      </c>
      <c r="G181" s="47" t="str">
        <f t="shared" si="621"/>
        <v>#REF!</v>
      </c>
      <c r="H181" s="47" t="str">
        <f t="shared" si="622"/>
        <v>#REF!</v>
      </c>
      <c r="I181" s="47" t="str">
        <f t="shared" si="623"/>
        <v>#REF!</v>
      </c>
      <c r="J181" s="47" t="str">
        <f t="shared" si="624"/>
        <v>#REF!</v>
      </c>
      <c r="K181" s="47">
        <v>0.0</v>
      </c>
      <c r="L181" s="47" t="str">
        <f t="shared" si="625"/>
        <v>#REF!</v>
      </c>
      <c r="M181" s="47" t="str">
        <f t="shared" si="626"/>
        <v>#REF!</v>
      </c>
      <c r="N181" s="48"/>
      <c r="O181" s="49" t="str">
        <f t="shared" si="627"/>
        <v>#REF!</v>
      </c>
      <c r="P181" s="47" t="str">
        <f t="shared" si="628"/>
        <v>#REF!</v>
      </c>
      <c r="Q181" s="47" t="str">
        <f t="shared" si="629"/>
        <v>#REF!</v>
      </c>
      <c r="R181" s="50" t="str">
        <f t="shared" si="630"/>
        <v>#REF!</v>
      </c>
      <c r="S181" s="47" t="str">
        <f t="shared" si="631"/>
        <v>#REF!</v>
      </c>
      <c r="T181" s="48"/>
      <c r="U181" s="48"/>
      <c r="V181" s="48"/>
      <c r="W181" s="48"/>
      <c r="X181" s="48"/>
      <c r="Y181" s="48"/>
      <c r="Z181" s="48"/>
    </row>
    <row r="182" ht="13.5" customHeight="1" outlineLevel="2">
      <c r="A182" s="46" t="s">
        <v>137</v>
      </c>
      <c r="B182" s="18" t="s">
        <v>30</v>
      </c>
      <c r="C182" s="18" t="s">
        <v>31</v>
      </c>
      <c r="D182" s="20">
        <v>3143316.61</v>
      </c>
      <c r="E182" s="20">
        <v>2304605.48</v>
      </c>
      <c r="F182" s="47">
        <f>+D182/D183</f>
        <v>0.636176181</v>
      </c>
      <c r="G182" s="47" t="str">
        <f t="shared" si="621"/>
        <v>#REF!</v>
      </c>
      <c r="H182" s="47" t="str">
        <f t="shared" si="622"/>
        <v>#REF!</v>
      </c>
      <c r="I182" s="47" t="str">
        <f t="shared" si="623"/>
        <v>#REF!</v>
      </c>
      <c r="J182" s="47" t="str">
        <f t="shared" si="624"/>
        <v>#REF!</v>
      </c>
      <c r="K182" s="47">
        <v>0.0</v>
      </c>
      <c r="L182" s="47" t="str">
        <f t="shared" si="625"/>
        <v>#REF!</v>
      </c>
      <c r="M182" s="47" t="str">
        <f t="shared" si="626"/>
        <v>#REF!</v>
      </c>
      <c r="N182" s="48"/>
      <c r="O182" s="49" t="str">
        <f t="shared" si="627"/>
        <v>#REF!</v>
      </c>
      <c r="P182" s="47" t="str">
        <f t="shared" si="628"/>
        <v>#REF!</v>
      </c>
      <c r="Q182" s="47" t="str">
        <f t="shared" si="629"/>
        <v>#REF!</v>
      </c>
      <c r="R182" s="50" t="str">
        <f t="shared" si="630"/>
        <v>#REF!</v>
      </c>
      <c r="S182" s="47" t="str">
        <f t="shared" si="631"/>
        <v>#REF!</v>
      </c>
      <c r="T182" s="48"/>
      <c r="U182" s="48"/>
      <c r="V182" s="48"/>
      <c r="W182" s="48"/>
      <c r="X182" s="48"/>
      <c r="Y182" s="48"/>
      <c r="Z182" s="48"/>
    </row>
    <row r="183" ht="13.5" customHeight="1" outlineLevel="1">
      <c r="A183" s="51" t="s">
        <v>364</v>
      </c>
      <c r="B183" s="18"/>
      <c r="C183" s="18"/>
      <c r="D183" s="20">
        <f t="shared" ref="D183:F183" si="632">SUBTOTAL(9,D179:D182)</f>
        <v>4940953</v>
      </c>
      <c r="E183" s="20">
        <f t="shared" si="632"/>
        <v>3622590</v>
      </c>
      <c r="F183" s="48">
        <f t="shared" si="632"/>
        <v>1</v>
      </c>
      <c r="G183" s="47"/>
      <c r="H183" s="47"/>
      <c r="I183" s="47"/>
      <c r="J183" s="47" t="str">
        <f t="shared" ref="J183:K183" si="633">SUBTOTAL(9,J179:J182)</f>
        <v>#REF!</v>
      </c>
      <c r="K183" s="47">
        <f t="shared" si="633"/>
        <v>0</v>
      </c>
      <c r="L183" s="47"/>
      <c r="M183" s="47"/>
      <c r="N183" s="48"/>
      <c r="O183" s="49" t="str">
        <f t="shared" ref="O183:S183" si="634">SUBTOTAL(9,O179:O182)</f>
        <v>#REF!</v>
      </c>
      <c r="P183" s="47" t="str">
        <f t="shared" si="634"/>
        <v>#REF!</v>
      </c>
      <c r="Q183" s="47" t="str">
        <f t="shared" si="634"/>
        <v>#REF!</v>
      </c>
      <c r="R183" s="50" t="str">
        <f t="shared" si="634"/>
        <v>#REF!</v>
      </c>
      <c r="S183" s="47" t="str">
        <f t="shared" si="634"/>
        <v>#REF!</v>
      </c>
      <c r="T183" s="48"/>
      <c r="U183" s="48"/>
      <c r="V183" s="48"/>
      <c r="W183" s="48"/>
      <c r="X183" s="48"/>
      <c r="Y183" s="48"/>
      <c r="Z183" s="48"/>
    </row>
    <row r="184" ht="13.5" customHeight="1" outlineLevel="2">
      <c r="A184" s="46" t="s">
        <v>139</v>
      </c>
      <c r="B184" s="18" t="s">
        <v>22</v>
      </c>
      <c r="C184" s="18" t="s">
        <v>23</v>
      </c>
      <c r="D184" s="20">
        <v>8503452.92</v>
      </c>
      <c r="E184" s="20">
        <v>651442.36</v>
      </c>
      <c r="F184" s="47">
        <f>+D184/D187</f>
        <v>0.8036436318</v>
      </c>
      <c r="G184" s="47" t="str">
        <f t="shared" ref="G184:G186" si="635">VLOOKUP(A184,'[1]Hoja1'!$B$1:$F$126,3,0)</f>
        <v>#REF!</v>
      </c>
      <c r="H184" s="47" t="str">
        <f t="shared" ref="H184:H186" si="636">VLOOKUP(A184,'[1]Hoja1'!$B$1:$F$126,2,0)</f>
        <v>#REF!</v>
      </c>
      <c r="I184" s="47" t="str">
        <f t="shared" ref="I184:I186" si="637">+G184/11</f>
        <v>#REF!</v>
      </c>
      <c r="J184" s="47" t="str">
        <f t="shared" ref="J184:J186" si="638">+F184*I184</f>
        <v>#REF!</v>
      </c>
      <c r="K184" s="47">
        <f t="shared" ref="K184:K186" si="639">+D184-P184</f>
        <v>1638629.92</v>
      </c>
      <c r="L184" s="47" t="str">
        <f t="shared" ref="L184:L186" si="640">VLOOKUP(A184,'[1]Hoja1'!$B$1:$F$126,5,0)</f>
        <v>#REF!</v>
      </c>
      <c r="M184" s="47" t="str">
        <f t="shared" ref="M184:M186" si="641">VLOOKUP(A184,'[1]Hoja1'!$B$1:$F$126,4,0)</f>
        <v>#REF!</v>
      </c>
      <c r="N184" s="48"/>
      <c r="O184" s="49">
        <v>6864823.485875432</v>
      </c>
      <c r="P184" s="47">
        <f t="shared" ref="P184:P186" si="642">+ROUND(O184,0)</f>
        <v>6864823</v>
      </c>
      <c r="Q184" s="47">
        <f t="shared" ref="Q184:Q186" si="643">+K184+P184</f>
        <v>8503452.92</v>
      </c>
      <c r="R184" s="50">
        <f t="shared" ref="R184:R186" si="644">+IF(D184-K184-P184&gt;1,D184-K184-P184,0)</f>
        <v>0</v>
      </c>
      <c r="S184" s="47">
        <f t="shared" ref="S184:S186" si="645">+P184</f>
        <v>6864823</v>
      </c>
      <c r="T184" s="48"/>
      <c r="U184" s="48"/>
      <c r="V184" s="48"/>
      <c r="W184" s="48"/>
      <c r="X184" s="48"/>
      <c r="Y184" s="48"/>
      <c r="Z184" s="48"/>
    </row>
    <row r="185" ht="13.5" customHeight="1" outlineLevel="2">
      <c r="A185" s="46" t="s">
        <v>139</v>
      </c>
      <c r="B185" s="18" t="s">
        <v>140</v>
      </c>
      <c r="C185" s="18" t="s">
        <v>141</v>
      </c>
      <c r="D185" s="20">
        <v>947.62</v>
      </c>
      <c r="E185" s="20">
        <v>72.6</v>
      </c>
      <c r="F185" s="47">
        <f>+D185/D187</f>
        <v>0.00008955759331</v>
      </c>
      <c r="G185" s="47" t="str">
        <f t="shared" si="635"/>
        <v>#REF!</v>
      </c>
      <c r="H185" s="47" t="str">
        <f t="shared" si="636"/>
        <v>#REF!</v>
      </c>
      <c r="I185" s="47" t="str">
        <f t="shared" si="637"/>
        <v>#REF!</v>
      </c>
      <c r="J185" s="47" t="str">
        <f t="shared" si="638"/>
        <v>#REF!</v>
      </c>
      <c r="K185" s="47">
        <f t="shared" si="639"/>
        <v>947.62</v>
      </c>
      <c r="L185" s="47" t="str">
        <f t="shared" si="640"/>
        <v>#REF!</v>
      </c>
      <c r="M185" s="47" t="str">
        <f t="shared" si="641"/>
        <v>#REF!</v>
      </c>
      <c r="N185" s="48"/>
      <c r="O185" s="49">
        <v>0.0</v>
      </c>
      <c r="P185" s="47">
        <f t="shared" si="642"/>
        <v>0</v>
      </c>
      <c r="Q185" s="47">
        <f t="shared" si="643"/>
        <v>947.62</v>
      </c>
      <c r="R185" s="50">
        <f t="shared" si="644"/>
        <v>0</v>
      </c>
      <c r="S185" s="47">
        <f t="shared" si="645"/>
        <v>0</v>
      </c>
      <c r="T185" s="48"/>
      <c r="U185" s="48"/>
      <c r="V185" s="48"/>
      <c r="W185" s="48"/>
      <c r="X185" s="48"/>
      <c r="Y185" s="48"/>
      <c r="Z185" s="48"/>
    </row>
    <row r="186" ht="13.5" customHeight="1" outlineLevel="2">
      <c r="A186" s="46" t="s">
        <v>139</v>
      </c>
      <c r="B186" s="18" t="s">
        <v>45</v>
      </c>
      <c r="C186" s="18" t="s">
        <v>46</v>
      </c>
      <c r="D186" s="20">
        <v>2076723.46</v>
      </c>
      <c r="E186" s="20">
        <v>159096.04</v>
      </c>
      <c r="F186" s="47">
        <f>+D186/D187</f>
        <v>0.1962668106</v>
      </c>
      <c r="G186" s="47" t="str">
        <f t="shared" si="635"/>
        <v>#REF!</v>
      </c>
      <c r="H186" s="47" t="str">
        <f t="shared" si="636"/>
        <v>#REF!</v>
      </c>
      <c r="I186" s="47" t="str">
        <f t="shared" si="637"/>
        <v>#REF!</v>
      </c>
      <c r="J186" s="47" t="str">
        <f t="shared" si="638"/>
        <v>#REF!</v>
      </c>
      <c r="K186" s="47" t="str">
        <f t="shared" si="639"/>
        <v>#REF!</v>
      </c>
      <c r="L186" s="47" t="str">
        <f t="shared" si="640"/>
        <v>#REF!</v>
      </c>
      <c r="M186" s="47" t="str">
        <f t="shared" si="641"/>
        <v>#REF!</v>
      </c>
      <c r="N186" s="48"/>
      <c r="O186" s="49" t="str">
        <f>+D186-J186</f>
        <v>#REF!</v>
      </c>
      <c r="P186" s="47" t="str">
        <f t="shared" si="642"/>
        <v>#REF!</v>
      </c>
      <c r="Q186" s="47" t="str">
        <f t="shared" si="643"/>
        <v>#REF!</v>
      </c>
      <c r="R186" s="50" t="str">
        <f t="shared" si="644"/>
        <v>#REF!</v>
      </c>
      <c r="S186" s="47" t="str">
        <f t="shared" si="645"/>
        <v>#REF!</v>
      </c>
      <c r="T186" s="48"/>
      <c r="U186" s="48"/>
      <c r="V186" s="48"/>
      <c r="W186" s="48"/>
      <c r="X186" s="48"/>
      <c r="Y186" s="48"/>
      <c r="Z186" s="48"/>
    </row>
    <row r="187" ht="13.5" customHeight="1" outlineLevel="1">
      <c r="A187" s="51" t="s">
        <v>365</v>
      </c>
      <c r="B187" s="18"/>
      <c r="C187" s="18"/>
      <c r="D187" s="20">
        <f t="shared" ref="D187:F187" si="646">SUBTOTAL(9,D184:D186)</f>
        <v>10581124</v>
      </c>
      <c r="E187" s="20">
        <f t="shared" si="646"/>
        <v>810611</v>
      </c>
      <c r="F187" s="48">
        <f t="shared" si="646"/>
        <v>1</v>
      </c>
      <c r="G187" s="47"/>
      <c r="H187" s="47"/>
      <c r="I187" s="47"/>
      <c r="J187" s="47" t="str">
        <f t="shared" ref="J187:K187" si="647">SUBTOTAL(9,J184:J186)</f>
        <v>#REF!</v>
      </c>
      <c r="K187" s="47" t="str">
        <f t="shared" si="647"/>
        <v>#REF!</v>
      </c>
      <c r="L187" s="47"/>
      <c r="M187" s="47"/>
      <c r="N187" s="48"/>
      <c r="O187" s="49" t="str">
        <f t="shared" ref="O187:S187" si="648">SUBTOTAL(9,O184:O186)</f>
        <v>#REF!</v>
      </c>
      <c r="P187" s="47" t="str">
        <f t="shared" si="648"/>
        <v>#REF!</v>
      </c>
      <c r="Q187" s="47" t="str">
        <f t="shared" si="648"/>
        <v>#REF!</v>
      </c>
      <c r="R187" s="50" t="str">
        <f t="shared" si="648"/>
        <v>#REF!</v>
      </c>
      <c r="S187" s="47" t="str">
        <f t="shared" si="648"/>
        <v>#REF!</v>
      </c>
      <c r="T187" s="48"/>
      <c r="U187" s="48"/>
      <c r="V187" s="48"/>
      <c r="W187" s="48"/>
      <c r="X187" s="48"/>
      <c r="Y187" s="48"/>
      <c r="Z187" s="48"/>
    </row>
    <row r="188" ht="13.5" customHeight="1" outlineLevel="2">
      <c r="A188" s="46" t="s">
        <v>143</v>
      </c>
      <c r="B188" s="18" t="s">
        <v>18</v>
      </c>
      <c r="C188" s="18" t="s">
        <v>19</v>
      </c>
      <c r="D188" s="20">
        <v>6.656782581E7</v>
      </c>
      <c r="E188" s="20">
        <v>1.428721084E7</v>
      </c>
      <c r="F188" s="47">
        <f>+D188/D191</f>
        <v>0.9981961078</v>
      </c>
      <c r="G188" s="47" t="str">
        <f t="shared" ref="G188:G190" si="649">VLOOKUP(A188,'[1]Hoja1'!$B$1:$F$126,3,0)</f>
        <v>#REF!</v>
      </c>
      <c r="H188" s="47" t="str">
        <f t="shared" ref="H188:H190" si="650">VLOOKUP(A188,'[1]Hoja1'!$B$1:$F$126,2,0)</f>
        <v>#REF!</v>
      </c>
      <c r="I188" s="47" t="str">
        <f t="shared" ref="I188:I190" si="651">+G188/11</f>
        <v>#REF!</v>
      </c>
      <c r="J188" s="47" t="str">
        <f t="shared" ref="J188:J190" si="652">+F188*I188</f>
        <v>#REF!</v>
      </c>
      <c r="K188" s="47">
        <v>0.0</v>
      </c>
      <c r="L188" s="47" t="str">
        <f t="shared" ref="L188:L190" si="653">VLOOKUP(A188,'[1]Hoja1'!$B$1:$F$126,5,0)</f>
        <v>#REF!</v>
      </c>
      <c r="M188" s="47" t="str">
        <f t="shared" ref="M188:M190" si="654">VLOOKUP(A188,'[1]Hoja1'!$B$1:$F$126,4,0)</f>
        <v>#REF!</v>
      </c>
      <c r="N188" s="48"/>
      <c r="O188" s="49" t="str">
        <f t="shared" ref="O188:O190" si="655">+D188-J188</f>
        <v>#REF!</v>
      </c>
      <c r="P188" s="47" t="str">
        <f t="shared" ref="P188:P190" si="656">+ROUND(O188,0)</f>
        <v>#REF!</v>
      </c>
      <c r="Q188" s="47" t="str">
        <f t="shared" ref="Q188:Q190" si="657">+K188+P188</f>
        <v>#REF!</v>
      </c>
      <c r="R188" s="50" t="str">
        <f t="shared" ref="R188:R190" si="658">+IF(D188-K188-P188&gt;1,D188-K188-P188,0)</f>
        <v>#REF!</v>
      </c>
      <c r="S188" s="47" t="str">
        <f t="shared" ref="S188:S190" si="659">+P188</f>
        <v>#REF!</v>
      </c>
      <c r="T188" s="48"/>
      <c r="U188" s="48"/>
      <c r="V188" s="48"/>
      <c r="W188" s="48"/>
      <c r="X188" s="48"/>
      <c r="Y188" s="48"/>
      <c r="Z188" s="48"/>
    </row>
    <row r="189" ht="13.5" customHeight="1" outlineLevel="2">
      <c r="A189" s="46" t="s">
        <v>143</v>
      </c>
      <c r="B189" s="18" t="s">
        <v>22</v>
      </c>
      <c r="C189" s="18" t="s">
        <v>23</v>
      </c>
      <c r="D189" s="20">
        <v>120298.19</v>
      </c>
      <c r="E189" s="20">
        <v>25819.16</v>
      </c>
      <c r="F189" s="47">
        <f>+D189/D191</f>
        <v>0.001803892249</v>
      </c>
      <c r="G189" s="47" t="str">
        <f t="shared" si="649"/>
        <v>#REF!</v>
      </c>
      <c r="H189" s="47" t="str">
        <f t="shared" si="650"/>
        <v>#REF!</v>
      </c>
      <c r="I189" s="47" t="str">
        <f t="shared" si="651"/>
        <v>#REF!</v>
      </c>
      <c r="J189" s="47" t="str">
        <f t="shared" si="652"/>
        <v>#REF!</v>
      </c>
      <c r="K189" s="47">
        <v>0.0</v>
      </c>
      <c r="L189" s="47" t="str">
        <f t="shared" si="653"/>
        <v>#REF!</v>
      </c>
      <c r="M189" s="47" t="str">
        <f t="shared" si="654"/>
        <v>#REF!</v>
      </c>
      <c r="N189" s="48"/>
      <c r="O189" s="49" t="str">
        <f t="shared" si="655"/>
        <v>#REF!</v>
      </c>
      <c r="P189" s="47" t="str">
        <f t="shared" si="656"/>
        <v>#REF!</v>
      </c>
      <c r="Q189" s="47" t="str">
        <f t="shared" si="657"/>
        <v>#REF!</v>
      </c>
      <c r="R189" s="50" t="str">
        <f t="shared" si="658"/>
        <v>#REF!</v>
      </c>
      <c r="S189" s="47" t="str">
        <f t="shared" si="659"/>
        <v>#REF!</v>
      </c>
      <c r="T189" s="48"/>
      <c r="U189" s="48"/>
      <c r="V189" s="48"/>
      <c r="W189" s="48"/>
      <c r="X189" s="48"/>
      <c r="Y189" s="48"/>
      <c r="Z189" s="48"/>
    </row>
    <row r="190" ht="13.5" customHeight="1" outlineLevel="2">
      <c r="A190" s="46" t="s">
        <v>143</v>
      </c>
      <c r="B190" s="18" t="s">
        <v>43</v>
      </c>
      <c r="C190" s="18" t="s">
        <v>44</v>
      </c>
      <c r="D190" s="20">
        <v>0.0</v>
      </c>
      <c r="E190" s="20">
        <v>0.0</v>
      </c>
      <c r="F190" s="48">
        <v>0.0</v>
      </c>
      <c r="G190" s="47" t="str">
        <f t="shared" si="649"/>
        <v>#REF!</v>
      </c>
      <c r="H190" s="47" t="str">
        <f t="shared" si="650"/>
        <v>#REF!</v>
      </c>
      <c r="I190" s="47" t="str">
        <f t="shared" si="651"/>
        <v>#REF!</v>
      </c>
      <c r="J190" s="47" t="str">
        <f t="shared" si="652"/>
        <v>#REF!</v>
      </c>
      <c r="K190" s="47" t="str">
        <f>+D190-P190</f>
        <v>#REF!</v>
      </c>
      <c r="L190" s="47" t="str">
        <f t="shared" si="653"/>
        <v>#REF!</v>
      </c>
      <c r="M190" s="47" t="str">
        <f t="shared" si="654"/>
        <v>#REF!</v>
      </c>
      <c r="N190" s="48"/>
      <c r="O190" s="49" t="str">
        <f t="shared" si="655"/>
        <v>#REF!</v>
      </c>
      <c r="P190" s="47" t="str">
        <f t="shared" si="656"/>
        <v>#REF!</v>
      </c>
      <c r="Q190" s="47" t="str">
        <f t="shared" si="657"/>
        <v>#REF!</v>
      </c>
      <c r="R190" s="50" t="str">
        <f t="shared" si="658"/>
        <v>#REF!</v>
      </c>
      <c r="S190" s="47" t="str">
        <f t="shared" si="659"/>
        <v>#REF!</v>
      </c>
      <c r="T190" s="48"/>
      <c r="U190" s="48"/>
      <c r="V190" s="48"/>
      <c r="W190" s="48"/>
      <c r="X190" s="48"/>
      <c r="Y190" s="48"/>
      <c r="Z190" s="48"/>
    </row>
    <row r="191" ht="13.5" customHeight="1" outlineLevel="1">
      <c r="A191" s="51" t="s">
        <v>366</v>
      </c>
      <c r="B191" s="18"/>
      <c r="C191" s="18"/>
      <c r="D191" s="20">
        <f t="shared" ref="D191:F191" si="660">SUBTOTAL(9,D188:D190)</f>
        <v>66688124</v>
      </c>
      <c r="E191" s="20">
        <f t="shared" si="660"/>
        <v>14313030</v>
      </c>
      <c r="F191" s="48">
        <f t="shared" si="660"/>
        <v>1</v>
      </c>
      <c r="G191" s="47"/>
      <c r="H191" s="47"/>
      <c r="I191" s="47"/>
      <c r="J191" s="47" t="str">
        <f t="shared" ref="J191:K191" si="661">SUBTOTAL(9,J188:J190)</f>
        <v>#REF!</v>
      </c>
      <c r="K191" s="47" t="str">
        <f t="shared" si="661"/>
        <v>#REF!</v>
      </c>
      <c r="L191" s="47"/>
      <c r="M191" s="47"/>
      <c r="N191" s="48"/>
      <c r="O191" s="49" t="str">
        <f t="shared" ref="O191:S191" si="662">SUBTOTAL(9,O188:O190)</f>
        <v>#REF!</v>
      </c>
      <c r="P191" s="47" t="str">
        <f t="shared" si="662"/>
        <v>#REF!</v>
      </c>
      <c r="Q191" s="47" t="str">
        <f t="shared" si="662"/>
        <v>#REF!</v>
      </c>
      <c r="R191" s="50" t="str">
        <f t="shared" si="662"/>
        <v>#REF!</v>
      </c>
      <c r="S191" s="47" t="str">
        <f t="shared" si="662"/>
        <v>#REF!</v>
      </c>
      <c r="T191" s="48"/>
      <c r="U191" s="48"/>
      <c r="V191" s="48"/>
      <c r="W191" s="48"/>
      <c r="X191" s="48"/>
      <c r="Y191" s="48"/>
      <c r="Z191" s="48"/>
    </row>
    <row r="192" ht="13.5" customHeight="1" outlineLevel="2">
      <c r="A192" s="46" t="s">
        <v>145</v>
      </c>
      <c r="B192" s="18" t="s">
        <v>18</v>
      </c>
      <c r="C192" s="18" t="s">
        <v>19</v>
      </c>
      <c r="D192" s="20">
        <v>5.1296759E7</v>
      </c>
      <c r="E192" s="20">
        <v>1252690.0</v>
      </c>
      <c r="F192" s="47">
        <f>+D192/D194</f>
        <v>1</v>
      </c>
      <c r="G192" s="47" t="str">
        <f t="shared" ref="G192:G193" si="663">VLOOKUP(A192,'[1]Hoja1'!$B$1:$F$126,3,0)</f>
        <v>#REF!</v>
      </c>
      <c r="H192" s="47" t="str">
        <f t="shared" ref="H192:H193" si="664">VLOOKUP(A192,'[1]Hoja1'!$B$1:$F$126,2,0)</f>
        <v>#REF!</v>
      </c>
      <c r="I192" s="47" t="str">
        <f t="shared" ref="I192:I193" si="665">+G192/11</f>
        <v>#REF!</v>
      </c>
      <c r="J192" s="47" t="str">
        <f t="shared" ref="J192:J193" si="666">+F192*I192</f>
        <v>#REF!</v>
      </c>
      <c r="K192" s="47" t="str">
        <f t="shared" ref="K192:K193" si="667">+D192-P192</f>
        <v>#REF!</v>
      </c>
      <c r="L192" s="47" t="str">
        <f t="shared" ref="L192:L193" si="668">VLOOKUP(A192,'[1]Hoja1'!$B$1:$F$126,5,0)</f>
        <v>#REF!</v>
      </c>
      <c r="M192" s="47" t="str">
        <f t="shared" ref="M192:M193" si="669">VLOOKUP(A192,'[1]Hoja1'!$B$1:$F$126,4,0)</f>
        <v>#REF!</v>
      </c>
      <c r="N192" s="48"/>
      <c r="O192" s="49" t="str">
        <f t="shared" ref="O192:O193" si="670">+D192-J192</f>
        <v>#REF!</v>
      </c>
      <c r="P192" s="47" t="str">
        <f t="shared" ref="P192:P193" si="671">+ROUND(O192,0)</f>
        <v>#REF!</v>
      </c>
      <c r="Q192" s="47" t="str">
        <f t="shared" ref="Q192:Q193" si="672">+K192+P192</f>
        <v>#REF!</v>
      </c>
      <c r="R192" s="50" t="str">
        <f t="shared" ref="R192:R193" si="673">+IF(D192-K192-P192&gt;1,D192-K192-P192,0)</f>
        <v>#REF!</v>
      </c>
      <c r="S192" s="47" t="str">
        <f t="shared" ref="S192:S193" si="674">+P192</f>
        <v>#REF!</v>
      </c>
      <c r="T192" s="48"/>
      <c r="U192" s="48"/>
      <c r="V192" s="48"/>
      <c r="W192" s="48"/>
      <c r="X192" s="48"/>
      <c r="Y192" s="48"/>
      <c r="Z192" s="48"/>
    </row>
    <row r="193" ht="13.5" customHeight="1" outlineLevel="2">
      <c r="A193" s="46" t="s">
        <v>145</v>
      </c>
      <c r="B193" s="18" t="s">
        <v>43</v>
      </c>
      <c r="C193" s="18" t="s">
        <v>44</v>
      </c>
      <c r="D193" s="20">
        <v>0.0</v>
      </c>
      <c r="E193" s="20">
        <v>0.0</v>
      </c>
      <c r="F193" s="48">
        <v>0.0</v>
      </c>
      <c r="G193" s="47" t="str">
        <f t="shared" si="663"/>
        <v>#REF!</v>
      </c>
      <c r="H193" s="47" t="str">
        <f t="shared" si="664"/>
        <v>#REF!</v>
      </c>
      <c r="I193" s="47" t="str">
        <f t="shared" si="665"/>
        <v>#REF!</v>
      </c>
      <c r="J193" s="47" t="str">
        <f t="shared" si="666"/>
        <v>#REF!</v>
      </c>
      <c r="K193" s="47" t="str">
        <f t="shared" si="667"/>
        <v>#REF!</v>
      </c>
      <c r="L193" s="47" t="str">
        <f t="shared" si="668"/>
        <v>#REF!</v>
      </c>
      <c r="M193" s="47" t="str">
        <f t="shared" si="669"/>
        <v>#REF!</v>
      </c>
      <c r="N193" s="48"/>
      <c r="O193" s="49" t="str">
        <f t="shared" si="670"/>
        <v>#REF!</v>
      </c>
      <c r="P193" s="47" t="str">
        <f t="shared" si="671"/>
        <v>#REF!</v>
      </c>
      <c r="Q193" s="47" t="str">
        <f t="shared" si="672"/>
        <v>#REF!</v>
      </c>
      <c r="R193" s="50" t="str">
        <f t="shared" si="673"/>
        <v>#REF!</v>
      </c>
      <c r="S193" s="47" t="str">
        <f t="shared" si="674"/>
        <v>#REF!</v>
      </c>
      <c r="T193" s="48"/>
      <c r="U193" s="48"/>
      <c r="V193" s="48"/>
      <c r="W193" s="48"/>
      <c r="X193" s="48"/>
      <c r="Y193" s="48"/>
      <c r="Z193" s="48"/>
    </row>
    <row r="194" ht="13.5" customHeight="1" outlineLevel="1">
      <c r="A194" s="51" t="s">
        <v>367</v>
      </c>
      <c r="B194" s="18"/>
      <c r="C194" s="18"/>
      <c r="D194" s="20">
        <f t="shared" ref="D194:F194" si="675">SUBTOTAL(9,D192:D193)</f>
        <v>51296759</v>
      </c>
      <c r="E194" s="20">
        <f t="shared" si="675"/>
        <v>1252690</v>
      </c>
      <c r="F194" s="48">
        <f t="shared" si="675"/>
        <v>1</v>
      </c>
      <c r="G194" s="47"/>
      <c r="H194" s="47"/>
      <c r="I194" s="47"/>
      <c r="J194" s="47" t="str">
        <f t="shared" ref="J194:K194" si="676">SUBTOTAL(9,J192:J193)</f>
        <v>#REF!</v>
      </c>
      <c r="K194" s="47" t="str">
        <f t="shared" si="676"/>
        <v>#REF!</v>
      </c>
      <c r="L194" s="47"/>
      <c r="M194" s="47"/>
      <c r="N194" s="48"/>
      <c r="O194" s="49" t="str">
        <f t="shared" ref="O194:S194" si="677">SUBTOTAL(9,O192:O193)</f>
        <v>#REF!</v>
      </c>
      <c r="P194" s="47" t="str">
        <f t="shared" si="677"/>
        <v>#REF!</v>
      </c>
      <c r="Q194" s="47" t="str">
        <f t="shared" si="677"/>
        <v>#REF!</v>
      </c>
      <c r="R194" s="50" t="str">
        <f t="shared" si="677"/>
        <v>#REF!</v>
      </c>
      <c r="S194" s="47" t="str">
        <f t="shared" si="677"/>
        <v>#REF!</v>
      </c>
      <c r="T194" s="48"/>
      <c r="U194" s="48"/>
      <c r="V194" s="48"/>
      <c r="W194" s="48"/>
      <c r="X194" s="48"/>
      <c r="Y194" s="48"/>
      <c r="Z194" s="48"/>
    </row>
    <row r="195" ht="13.5" customHeight="1" outlineLevel="2">
      <c r="A195" s="46" t="s">
        <v>147</v>
      </c>
      <c r="B195" s="18" t="s">
        <v>18</v>
      </c>
      <c r="C195" s="18" t="s">
        <v>19</v>
      </c>
      <c r="D195" s="20">
        <v>758212.78</v>
      </c>
      <c r="E195" s="20">
        <v>1110225.21</v>
      </c>
      <c r="F195" s="47">
        <f>+D195/D197</f>
        <v>0.6573810457</v>
      </c>
      <c r="G195" s="47" t="str">
        <f t="shared" ref="G195:G196" si="678">VLOOKUP(A195,'[1]Hoja1'!$B$1:$F$126,3,0)</f>
        <v>#REF!</v>
      </c>
      <c r="H195" s="47" t="str">
        <f t="shared" ref="H195:H196" si="679">VLOOKUP(A195,'[1]Hoja1'!$B$1:$F$126,2,0)</f>
        <v>#REF!</v>
      </c>
      <c r="I195" s="47" t="str">
        <f t="shared" ref="I195:I196" si="680">+G195/11</f>
        <v>#REF!</v>
      </c>
      <c r="J195" s="47" t="str">
        <f t="shared" ref="J195:J196" si="681">+F195*I195</f>
        <v>#REF!</v>
      </c>
      <c r="K195" s="47">
        <v>0.0</v>
      </c>
      <c r="L195" s="47" t="str">
        <f t="shared" ref="L195:L196" si="682">VLOOKUP(A195,'[1]Hoja1'!$B$1:$F$126,5,0)</f>
        <v>#REF!</v>
      </c>
      <c r="M195" s="47" t="str">
        <f t="shared" ref="M195:M196" si="683">VLOOKUP(A195,'[1]Hoja1'!$B$1:$F$126,4,0)</f>
        <v>#REF!</v>
      </c>
      <c r="N195" s="48"/>
      <c r="O195" s="49" t="str">
        <f t="shared" ref="O195:O196" si="684">+D195-J195</f>
        <v>#REF!</v>
      </c>
      <c r="P195" s="47" t="str">
        <f t="shared" ref="P195:P196" si="685">+ROUND(O195,0)</f>
        <v>#REF!</v>
      </c>
      <c r="Q195" s="47" t="str">
        <f t="shared" ref="Q195:Q196" si="686">+K195+P195</f>
        <v>#REF!</v>
      </c>
      <c r="R195" s="50" t="str">
        <f t="shared" ref="R195:R196" si="687">+IF(D195-K195-P195&gt;1,D195-K195-P195,0)</f>
        <v>#REF!</v>
      </c>
      <c r="S195" s="47" t="str">
        <f t="shared" ref="S195:S196" si="688">+P195</f>
        <v>#REF!</v>
      </c>
      <c r="T195" s="48"/>
      <c r="U195" s="48"/>
      <c r="V195" s="48"/>
      <c r="W195" s="48"/>
      <c r="X195" s="48"/>
      <c r="Y195" s="48"/>
      <c r="Z195" s="48"/>
    </row>
    <row r="196" ht="13.5" customHeight="1" outlineLevel="2">
      <c r="A196" s="46" t="s">
        <v>147</v>
      </c>
      <c r="B196" s="18" t="s">
        <v>45</v>
      </c>
      <c r="C196" s="18" t="s">
        <v>46</v>
      </c>
      <c r="D196" s="20">
        <v>395171.22</v>
      </c>
      <c r="E196" s="20">
        <v>578635.79</v>
      </c>
      <c r="F196" s="47">
        <f>+D196/D197</f>
        <v>0.3426189543</v>
      </c>
      <c r="G196" s="47" t="str">
        <f t="shared" si="678"/>
        <v>#REF!</v>
      </c>
      <c r="H196" s="47" t="str">
        <f t="shared" si="679"/>
        <v>#REF!</v>
      </c>
      <c r="I196" s="47" t="str">
        <f t="shared" si="680"/>
        <v>#REF!</v>
      </c>
      <c r="J196" s="47" t="str">
        <f t="shared" si="681"/>
        <v>#REF!</v>
      </c>
      <c r="K196" s="47">
        <v>0.0</v>
      </c>
      <c r="L196" s="47" t="str">
        <f t="shared" si="682"/>
        <v>#REF!</v>
      </c>
      <c r="M196" s="47" t="str">
        <f t="shared" si="683"/>
        <v>#REF!</v>
      </c>
      <c r="N196" s="48"/>
      <c r="O196" s="49" t="str">
        <f t="shared" si="684"/>
        <v>#REF!</v>
      </c>
      <c r="P196" s="47" t="str">
        <f t="shared" si="685"/>
        <v>#REF!</v>
      </c>
      <c r="Q196" s="47" t="str">
        <f t="shared" si="686"/>
        <v>#REF!</v>
      </c>
      <c r="R196" s="50" t="str">
        <f t="shared" si="687"/>
        <v>#REF!</v>
      </c>
      <c r="S196" s="47" t="str">
        <f t="shared" si="688"/>
        <v>#REF!</v>
      </c>
      <c r="T196" s="48"/>
      <c r="U196" s="48"/>
      <c r="V196" s="48"/>
      <c r="W196" s="48"/>
      <c r="X196" s="48"/>
      <c r="Y196" s="48"/>
      <c r="Z196" s="48"/>
    </row>
    <row r="197" ht="13.5" customHeight="1" outlineLevel="1">
      <c r="A197" s="51" t="s">
        <v>368</v>
      </c>
      <c r="B197" s="18"/>
      <c r="C197" s="18"/>
      <c r="D197" s="20">
        <f t="shared" ref="D197:F197" si="689">SUBTOTAL(9,D195:D196)</f>
        <v>1153384</v>
      </c>
      <c r="E197" s="20">
        <f t="shared" si="689"/>
        <v>1688861</v>
      </c>
      <c r="F197" s="48">
        <f t="shared" si="689"/>
        <v>1</v>
      </c>
      <c r="G197" s="47"/>
      <c r="H197" s="47"/>
      <c r="I197" s="47"/>
      <c r="J197" s="47" t="str">
        <f t="shared" ref="J197:K197" si="690">SUBTOTAL(9,J195:J196)</f>
        <v>#REF!</v>
      </c>
      <c r="K197" s="47">
        <f t="shared" si="690"/>
        <v>0</v>
      </c>
      <c r="L197" s="47"/>
      <c r="M197" s="47"/>
      <c r="N197" s="48"/>
      <c r="O197" s="49" t="str">
        <f t="shared" ref="O197:S197" si="691">SUBTOTAL(9,O195:O196)</f>
        <v>#REF!</v>
      </c>
      <c r="P197" s="47" t="str">
        <f t="shared" si="691"/>
        <v>#REF!</v>
      </c>
      <c r="Q197" s="47" t="str">
        <f t="shared" si="691"/>
        <v>#REF!</v>
      </c>
      <c r="R197" s="50" t="str">
        <f t="shared" si="691"/>
        <v>#REF!</v>
      </c>
      <c r="S197" s="47" t="str">
        <f t="shared" si="691"/>
        <v>#REF!</v>
      </c>
      <c r="T197" s="48"/>
      <c r="U197" s="48"/>
      <c r="V197" s="48"/>
      <c r="W197" s="48"/>
      <c r="X197" s="48"/>
      <c r="Y197" s="48"/>
      <c r="Z197" s="48"/>
    </row>
    <row r="198" ht="13.5" customHeight="1" outlineLevel="2">
      <c r="A198" s="46" t="s">
        <v>149</v>
      </c>
      <c r="B198" s="18" t="s">
        <v>18</v>
      </c>
      <c r="C198" s="18" t="s">
        <v>19</v>
      </c>
      <c r="D198" s="20">
        <v>4794564.41</v>
      </c>
      <c r="E198" s="20">
        <v>1200142.6</v>
      </c>
      <c r="F198" s="47">
        <f>+D198/D200</f>
        <v>0.7266782769</v>
      </c>
      <c r="G198" s="47" t="str">
        <f t="shared" ref="G198:G199" si="692">VLOOKUP(A198,'[1]Hoja1'!$B$1:$F$126,3,0)</f>
        <v>#REF!</v>
      </c>
      <c r="H198" s="47" t="str">
        <f t="shared" ref="H198:H199" si="693">VLOOKUP(A198,'[1]Hoja1'!$B$1:$F$126,2,0)</f>
        <v>#REF!</v>
      </c>
      <c r="I198" s="47" t="str">
        <f t="shared" ref="I198:I199" si="694">+G198/11</f>
        <v>#REF!</v>
      </c>
      <c r="J198" s="47" t="str">
        <f t="shared" ref="J198:J199" si="695">+F198*I198</f>
        <v>#REF!</v>
      </c>
      <c r="K198" s="47" t="str">
        <f t="shared" ref="K198:K199" si="696">+D198-P198</f>
        <v>#REF!</v>
      </c>
      <c r="L198" s="47" t="str">
        <f t="shared" ref="L198:L199" si="697">VLOOKUP(A198,'[1]Hoja1'!$B$1:$F$126,5,0)</f>
        <v>#REF!</v>
      </c>
      <c r="M198" s="47" t="str">
        <f t="shared" ref="M198:M199" si="698">VLOOKUP(A198,'[1]Hoja1'!$B$1:$F$126,4,0)</f>
        <v>#REF!</v>
      </c>
      <c r="N198" s="48"/>
      <c r="O198" s="49" t="str">
        <f t="shared" ref="O198:O199" si="699">+D198-J198</f>
        <v>#REF!</v>
      </c>
      <c r="P198" s="47" t="str">
        <f t="shared" ref="P198:P199" si="700">+ROUND(O198,0)</f>
        <v>#REF!</v>
      </c>
      <c r="Q198" s="47" t="str">
        <f t="shared" ref="Q198:Q199" si="701">+K198+P198</f>
        <v>#REF!</v>
      </c>
      <c r="R198" s="50" t="str">
        <f t="shared" ref="R198:R199" si="702">+IF(D198-K198-P198&gt;1,D198-K198-P198,0)</f>
        <v>#REF!</v>
      </c>
      <c r="S198" s="47" t="str">
        <f t="shared" ref="S198:S199" si="703">+P198</f>
        <v>#REF!</v>
      </c>
      <c r="T198" s="48"/>
      <c r="U198" s="48"/>
      <c r="V198" s="48"/>
      <c r="W198" s="48"/>
      <c r="X198" s="48"/>
      <c r="Y198" s="48"/>
      <c r="Z198" s="48"/>
    </row>
    <row r="199" ht="13.5" customHeight="1" outlineLevel="2">
      <c r="A199" s="46" t="s">
        <v>149</v>
      </c>
      <c r="B199" s="18" t="s">
        <v>22</v>
      </c>
      <c r="C199" s="18" t="s">
        <v>23</v>
      </c>
      <c r="D199" s="20">
        <v>1803354.59</v>
      </c>
      <c r="E199" s="20">
        <v>451403.4</v>
      </c>
      <c r="F199" s="47">
        <f>+D199/D200</f>
        <v>0.2733217231</v>
      </c>
      <c r="G199" s="47" t="str">
        <f t="shared" si="692"/>
        <v>#REF!</v>
      </c>
      <c r="H199" s="47" t="str">
        <f t="shared" si="693"/>
        <v>#REF!</v>
      </c>
      <c r="I199" s="47" t="str">
        <f t="shared" si="694"/>
        <v>#REF!</v>
      </c>
      <c r="J199" s="47" t="str">
        <f t="shared" si="695"/>
        <v>#REF!</v>
      </c>
      <c r="K199" s="47" t="str">
        <f t="shared" si="696"/>
        <v>#REF!</v>
      </c>
      <c r="L199" s="47" t="str">
        <f t="shared" si="697"/>
        <v>#REF!</v>
      </c>
      <c r="M199" s="47" t="str">
        <f t="shared" si="698"/>
        <v>#REF!</v>
      </c>
      <c r="N199" s="48"/>
      <c r="O199" s="49" t="str">
        <f t="shared" si="699"/>
        <v>#REF!</v>
      </c>
      <c r="P199" s="47" t="str">
        <f t="shared" si="700"/>
        <v>#REF!</v>
      </c>
      <c r="Q199" s="47" t="str">
        <f t="shared" si="701"/>
        <v>#REF!</v>
      </c>
      <c r="R199" s="50" t="str">
        <f t="shared" si="702"/>
        <v>#REF!</v>
      </c>
      <c r="S199" s="47" t="str">
        <f t="shared" si="703"/>
        <v>#REF!</v>
      </c>
      <c r="T199" s="48"/>
      <c r="U199" s="48"/>
      <c r="V199" s="48"/>
      <c r="W199" s="48"/>
      <c r="X199" s="48"/>
      <c r="Y199" s="48"/>
      <c r="Z199" s="48"/>
    </row>
    <row r="200" ht="13.5" customHeight="1" outlineLevel="1">
      <c r="A200" s="51" t="s">
        <v>369</v>
      </c>
      <c r="B200" s="18"/>
      <c r="C200" s="18"/>
      <c r="D200" s="20">
        <f t="shared" ref="D200:F200" si="704">SUBTOTAL(9,D198:D199)</f>
        <v>6597919</v>
      </c>
      <c r="E200" s="20">
        <f t="shared" si="704"/>
        <v>1651546</v>
      </c>
      <c r="F200" s="48">
        <f t="shared" si="704"/>
        <v>1</v>
      </c>
      <c r="G200" s="47"/>
      <c r="H200" s="47"/>
      <c r="I200" s="47"/>
      <c r="J200" s="47" t="str">
        <f t="shared" ref="J200:K200" si="705">SUBTOTAL(9,J198:J199)</f>
        <v>#REF!</v>
      </c>
      <c r="K200" s="47" t="str">
        <f t="shared" si="705"/>
        <v>#REF!</v>
      </c>
      <c r="L200" s="47"/>
      <c r="M200" s="47"/>
      <c r="N200" s="48"/>
      <c r="O200" s="49" t="str">
        <f t="shared" ref="O200:S200" si="706">SUBTOTAL(9,O198:O199)</f>
        <v>#REF!</v>
      </c>
      <c r="P200" s="47" t="str">
        <f t="shared" si="706"/>
        <v>#REF!</v>
      </c>
      <c r="Q200" s="47" t="str">
        <f t="shared" si="706"/>
        <v>#REF!</v>
      </c>
      <c r="R200" s="50" t="str">
        <f t="shared" si="706"/>
        <v>#REF!</v>
      </c>
      <c r="S200" s="47" t="str">
        <f t="shared" si="706"/>
        <v>#REF!</v>
      </c>
      <c r="T200" s="48"/>
      <c r="U200" s="48"/>
      <c r="V200" s="48"/>
      <c r="W200" s="48"/>
      <c r="X200" s="48"/>
      <c r="Y200" s="48"/>
      <c r="Z200" s="48"/>
    </row>
    <row r="201" ht="13.5" customHeight="1" outlineLevel="2">
      <c r="A201" s="46" t="s">
        <v>151</v>
      </c>
      <c r="B201" s="18" t="s">
        <v>18</v>
      </c>
      <c r="C201" s="18" t="s">
        <v>19</v>
      </c>
      <c r="D201" s="20">
        <v>8325940.03</v>
      </c>
      <c r="E201" s="20">
        <v>1.345455402E7</v>
      </c>
      <c r="F201" s="47">
        <f>+D201/D203</f>
        <v>0.8395940343</v>
      </c>
      <c r="G201" s="47" t="str">
        <f t="shared" ref="G201:G202" si="707">VLOOKUP(A201,'[1]Hoja1'!$B$1:$F$126,3,0)</f>
        <v>#REF!</v>
      </c>
      <c r="H201" s="47" t="str">
        <f t="shared" ref="H201:H202" si="708">VLOOKUP(A201,'[1]Hoja1'!$B$1:$F$126,2,0)</f>
        <v>#REF!</v>
      </c>
      <c r="I201" s="47" t="str">
        <f t="shared" ref="I201:I202" si="709">+G201/11</f>
        <v>#REF!</v>
      </c>
      <c r="J201" s="47" t="str">
        <f t="shared" ref="J201:J202" si="710">+F201*I201</f>
        <v>#REF!</v>
      </c>
      <c r="K201" s="47">
        <v>0.0</v>
      </c>
      <c r="L201" s="47" t="str">
        <f t="shared" ref="L201:L202" si="711">VLOOKUP(A201,'[1]Hoja1'!$B$1:$F$126,5,0)</f>
        <v>#REF!</v>
      </c>
      <c r="M201" s="47" t="str">
        <f t="shared" ref="M201:M202" si="712">VLOOKUP(A201,'[1]Hoja1'!$B$1:$F$126,4,0)</f>
        <v>#REF!</v>
      </c>
      <c r="N201" s="48"/>
      <c r="O201" s="49" t="str">
        <f t="shared" ref="O201:O202" si="713">+D201-J201</f>
        <v>#REF!</v>
      </c>
      <c r="P201" s="47" t="str">
        <f t="shared" ref="P201:P202" si="714">+ROUND(O201,0)</f>
        <v>#REF!</v>
      </c>
      <c r="Q201" s="47" t="str">
        <f t="shared" ref="Q201:Q202" si="715">+K201+P201</f>
        <v>#REF!</v>
      </c>
      <c r="R201" s="50" t="str">
        <f t="shared" ref="R201:R202" si="716">+IF(D201-K201-P201&gt;1,D201-K201-P201,0)</f>
        <v>#REF!</v>
      </c>
      <c r="S201" s="47" t="str">
        <f t="shared" ref="S201:S202" si="717">+P201</f>
        <v>#REF!</v>
      </c>
      <c r="T201" s="48"/>
      <c r="U201" s="48"/>
      <c r="V201" s="48"/>
      <c r="W201" s="48"/>
      <c r="X201" s="48"/>
      <c r="Y201" s="48"/>
      <c r="Z201" s="48"/>
    </row>
    <row r="202" ht="13.5" customHeight="1" outlineLevel="2">
      <c r="A202" s="46" t="s">
        <v>151</v>
      </c>
      <c r="B202" s="18" t="s">
        <v>22</v>
      </c>
      <c r="C202" s="18" t="s">
        <v>23</v>
      </c>
      <c r="D202" s="20">
        <v>1590685.97</v>
      </c>
      <c r="E202" s="20">
        <v>2570516.98</v>
      </c>
      <c r="F202" s="47">
        <f>+D202/D203</f>
        <v>0.1604059657</v>
      </c>
      <c r="G202" s="47" t="str">
        <f t="shared" si="707"/>
        <v>#REF!</v>
      </c>
      <c r="H202" s="47" t="str">
        <f t="shared" si="708"/>
        <v>#REF!</v>
      </c>
      <c r="I202" s="47" t="str">
        <f t="shared" si="709"/>
        <v>#REF!</v>
      </c>
      <c r="J202" s="47" t="str">
        <f t="shared" si="710"/>
        <v>#REF!</v>
      </c>
      <c r="K202" s="47">
        <v>0.0</v>
      </c>
      <c r="L202" s="47" t="str">
        <f t="shared" si="711"/>
        <v>#REF!</v>
      </c>
      <c r="M202" s="47" t="str">
        <f t="shared" si="712"/>
        <v>#REF!</v>
      </c>
      <c r="N202" s="48"/>
      <c r="O202" s="49" t="str">
        <f t="shared" si="713"/>
        <v>#REF!</v>
      </c>
      <c r="P202" s="47" t="str">
        <f t="shared" si="714"/>
        <v>#REF!</v>
      </c>
      <c r="Q202" s="47" t="str">
        <f t="shared" si="715"/>
        <v>#REF!</v>
      </c>
      <c r="R202" s="50" t="str">
        <f t="shared" si="716"/>
        <v>#REF!</v>
      </c>
      <c r="S202" s="47" t="str">
        <f t="shared" si="717"/>
        <v>#REF!</v>
      </c>
      <c r="T202" s="48"/>
      <c r="U202" s="48"/>
      <c r="V202" s="48"/>
      <c r="W202" s="48"/>
      <c r="X202" s="48"/>
      <c r="Y202" s="48"/>
      <c r="Z202" s="48"/>
    </row>
    <row r="203" ht="13.5" customHeight="1" outlineLevel="1">
      <c r="A203" s="51" t="s">
        <v>370</v>
      </c>
      <c r="B203" s="18"/>
      <c r="C203" s="18"/>
      <c r="D203" s="20">
        <f t="shared" ref="D203:F203" si="718">SUBTOTAL(9,D201:D202)</f>
        <v>9916626</v>
      </c>
      <c r="E203" s="20">
        <f t="shared" si="718"/>
        <v>16025071</v>
      </c>
      <c r="F203" s="48">
        <f t="shared" si="718"/>
        <v>1</v>
      </c>
      <c r="G203" s="47"/>
      <c r="H203" s="47"/>
      <c r="I203" s="47"/>
      <c r="J203" s="47" t="str">
        <f t="shared" ref="J203:K203" si="719">SUBTOTAL(9,J201:J202)</f>
        <v>#REF!</v>
      </c>
      <c r="K203" s="47">
        <f t="shared" si="719"/>
        <v>0</v>
      </c>
      <c r="L203" s="47"/>
      <c r="M203" s="47"/>
      <c r="N203" s="48"/>
      <c r="O203" s="49" t="str">
        <f t="shared" ref="O203:S203" si="720">SUBTOTAL(9,O201:O202)</f>
        <v>#REF!</v>
      </c>
      <c r="P203" s="47" t="str">
        <f t="shared" si="720"/>
        <v>#REF!</v>
      </c>
      <c r="Q203" s="47" t="str">
        <f t="shared" si="720"/>
        <v>#REF!</v>
      </c>
      <c r="R203" s="50" t="str">
        <f t="shared" si="720"/>
        <v>#REF!</v>
      </c>
      <c r="S203" s="47" t="str">
        <f t="shared" si="720"/>
        <v>#REF!</v>
      </c>
      <c r="T203" s="48"/>
      <c r="U203" s="48"/>
      <c r="V203" s="48"/>
      <c r="W203" s="48"/>
      <c r="X203" s="48"/>
      <c r="Y203" s="48"/>
      <c r="Z203" s="48"/>
    </row>
    <row r="204" ht="13.5" customHeight="1" outlineLevel="2">
      <c r="A204" s="46" t="s">
        <v>153</v>
      </c>
      <c r="B204" s="18" t="s">
        <v>18</v>
      </c>
      <c r="C204" s="18" t="s">
        <v>19</v>
      </c>
      <c r="D204" s="20">
        <v>0.0</v>
      </c>
      <c r="E204" s="20">
        <v>687572.0</v>
      </c>
      <c r="F204" s="48">
        <v>0.0</v>
      </c>
      <c r="G204" s="47" t="str">
        <f t="shared" ref="G204:G205" si="721">VLOOKUP(A204,'[1]Hoja1'!$B$1:$F$126,3,0)</f>
        <v>#REF!</v>
      </c>
      <c r="H204" s="47" t="str">
        <f t="shared" ref="H204:H205" si="722">VLOOKUP(A204,'[1]Hoja1'!$B$1:$F$126,2,0)</f>
        <v>#REF!</v>
      </c>
      <c r="I204" s="47" t="str">
        <f t="shared" ref="I204:I205" si="723">+G204/11</f>
        <v>#REF!</v>
      </c>
      <c r="J204" s="47" t="str">
        <f t="shared" ref="J204:J205" si="724">+F204*I204</f>
        <v>#REF!</v>
      </c>
      <c r="K204" s="47" t="str">
        <f t="shared" ref="K204:K205" si="725">+D204-P204</f>
        <v>#REF!</v>
      </c>
      <c r="L204" s="47" t="str">
        <f t="shared" ref="L204:L205" si="726">VLOOKUP(A204,'[1]Hoja1'!$B$1:$F$126,5,0)</f>
        <v>#REF!</v>
      </c>
      <c r="M204" s="47" t="str">
        <f t="shared" ref="M204:M205" si="727">VLOOKUP(A204,'[1]Hoja1'!$B$1:$F$126,4,0)</f>
        <v>#REF!</v>
      </c>
      <c r="N204" s="48"/>
      <c r="O204" s="49" t="str">
        <f t="shared" ref="O204:O205" si="728">+D204-J204</f>
        <v>#REF!</v>
      </c>
      <c r="P204" s="47" t="str">
        <f t="shared" ref="P204:P205" si="729">+ROUND(O204,0)</f>
        <v>#REF!</v>
      </c>
      <c r="Q204" s="47" t="str">
        <f t="shared" ref="Q204:Q205" si="730">+K204+P204</f>
        <v>#REF!</v>
      </c>
      <c r="R204" s="50" t="str">
        <f t="shared" ref="R204:R205" si="731">+IF(D204-K204-P204&gt;1,D204-K204-P204,0)</f>
        <v>#REF!</v>
      </c>
      <c r="S204" s="47" t="str">
        <f t="shared" ref="S204:S205" si="732">+P204</f>
        <v>#REF!</v>
      </c>
      <c r="T204" s="48"/>
      <c r="U204" s="48"/>
      <c r="V204" s="48"/>
      <c r="W204" s="48"/>
      <c r="X204" s="48"/>
      <c r="Y204" s="48"/>
      <c r="Z204" s="48"/>
    </row>
    <row r="205" ht="13.5" customHeight="1" outlineLevel="2">
      <c r="A205" s="46" t="s">
        <v>153</v>
      </c>
      <c r="B205" s="18" t="s">
        <v>43</v>
      </c>
      <c r="C205" s="18" t="s">
        <v>44</v>
      </c>
      <c r="D205" s="20">
        <v>0.0</v>
      </c>
      <c r="E205" s="20">
        <v>0.0</v>
      </c>
      <c r="F205" s="48">
        <v>0.0</v>
      </c>
      <c r="G205" s="47" t="str">
        <f t="shared" si="721"/>
        <v>#REF!</v>
      </c>
      <c r="H205" s="47" t="str">
        <f t="shared" si="722"/>
        <v>#REF!</v>
      </c>
      <c r="I205" s="47" t="str">
        <f t="shared" si="723"/>
        <v>#REF!</v>
      </c>
      <c r="J205" s="47" t="str">
        <f t="shared" si="724"/>
        <v>#REF!</v>
      </c>
      <c r="K205" s="47" t="str">
        <f t="shared" si="725"/>
        <v>#REF!</v>
      </c>
      <c r="L205" s="47" t="str">
        <f t="shared" si="726"/>
        <v>#REF!</v>
      </c>
      <c r="M205" s="47" t="str">
        <f t="shared" si="727"/>
        <v>#REF!</v>
      </c>
      <c r="N205" s="48"/>
      <c r="O205" s="49" t="str">
        <f t="shared" si="728"/>
        <v>#REF!</v>
      </c>
      <c r="P205" s="47" t="str">
        <f t="shared" si="729"/>
        <v>#REF!</v>
      </c>
      <c r="Q205" s="47" t="str">
        <f t="shared" si="730"/>
        <v>#REF!</v>
      </c>
      <c r="R205" s="50" t="str">
        <f t="shared" si="731"/>
        <v>#REF!</v>
      </c>
      <c r="S205" s="47" t="str">
        <f t="shared" si="732"/>
        <v>#REF!</v>
      </c>
      <c r="T205" s="48"/>
      <c r="U205" s="48"/>
      <c r="V205" s="48"/>
      <c r="W205" s="48"/>
      <c r="X205" s="48"/>
      <c r="Y205" s="48"/>
      <c r="Z205" s="48"/>
    </row>
    <row r="206" ht="13.5" customHeight="1" outlineLevel="1">
      <c r="A206" s="51" t="s">
        <v>371</v>
      </c>
      <c r="B206" s="18"/>
      <c r="C206" s="18"/>
      <c r="D206" s="20">
        <f t="shared" ref="D206:E206" si="733">SUBTOTAL(9,D204:D205)</f>
        <v>0</v>
      </c>
      <c r="E206" s="20">
        <f t="shared" si="733"/>
        <v>687572</v>
      </c>
      <c r="F206" s="48">
        <v>1.0</v>
      </c>
      <c r="G206" s="47"/>
      <c r="H206" s="47"/>
      <c r="I206" s="47"/>
      <c r="J206" s="47" t="str">
        <f t="shared" ref="J206:K206" si="734">SUBTOTAL(9,J204:J205)</f>
        <v>#REF!</v>
      </c>
      <c r="K206" s="47" t="str">
        <f t="shared" si="734"/>
        <v>#REF!</v>
      </c>
      <c r="L206" s="47"/>
      <c r="M206" s="47"/>
      <c r="N206" s="48"/>
      <c r="O206" s="49" t="str">
        <f t="shared" ref="O206:S206" si="735">SUBTOTAL(9,O204:O205)</f>
        <v>#REF!</v>
      </c>
      <c r="P206" s="47" t="str">
        <f t="shared" si="735"/>
        <v>#REF!</v>
      </c>
      <c r="Q206" s="47" t="str">
        <f t="shared" si="735"/>
        <v>#REF!</v>
      </c>
      <c r="R206" s="50" t="str">
        <f t="shared" si="735"/>
        <v>#REF!</v>
      </c>
      <c r="S206" s="47" t="str">
        <f t="shared" si="735"/>
        <v>#REF!</v>
      </c>
      <c r="T206" s="48"/>
      <c r="U206" s="48"/>
      <c r="V206" s="48"/>
      <c r="W206" s="48"/>
      <c r="X206" s="48"/>
      <c r="Y206" s="48"/>
      <c r="Z206" s="48"/>
    </row>
    <row r="207" ht="13.5" customHeight="1" outlineLevel="2">
      <c r="A207" s="46" t="s">
        <v>155</v>
      </c>
      <c r="B207" s="18" t="s">
        <v>18</v>
      </c>
      <c r="C207" s="18" t="s">
        <v>19</v>
      </c>
      <c r="D207" s="20">
        <v>2.301111911E7</v>
      </c>
      <c r="E207" s="20">
        <v>781708.84</v>
      </c>
      <c r="F207" s="47">
        <f>+D207/D210</f>
        <v>0.739159841</v>
      </c>
      <c r="G207" s="47" t="str">
        <f t="shared" ref="G207:G209" si="736">VLOOKUP(A207,'[1]Hoja1'!$B$1:$F$126,3,0)</f>
        <v>#REF!</v>
      </c>
      <c r="H207" s="47" t="str">
        <f t="shared" ref="H207:H209" si="737">VLOOKUP(A207,'[1]Hoja1'!$B$1:$F$126,2,0)</f>
        <v>#REF!</v>
      </c>
      <c r="I207" s="47" t="str">
        <f t="shared" ref="I207:I209" si="738">+G207/11</f>
        <v>#REF!</v>
      </c>
      <c r="J207" s="47" t="str">
        <f t="shared" ref="J207:J209" si="739">+F207*I207</f>
        <v>#REF!</v>
      </c>
      <c r="K207" s="47" t="str">
        <f t="shared" ref="K207:K209" si="740">+D207-P207</f>
        <v>#REF!</v>
      </c>
      <c r="L207" s="47" t="str">
        <f t="shared" ref="L207:L209" si="741">VLOOKUP(A207,'[1]Hoja1'!$B$1:$F$126,5,0)</f>
        <v>#REF!</v>
      </c>
      <c r="M207" s="47" t="str">
        <f t="shared" ref="M207:M209" si="742">VLOOKUP(A207,'[1]Hoja1'!$B$1:$F$126,4,0)</f>
        <v>#REF!</v>
      </c>
      <c r="N207" s="48"/>
      <c r="O207" s="49" t="str">
        <f t="shared" ref="O207:O209" si="743">+D207-J207</f>
        <v>#REF!</v>
      </c>
      <c r="P207" s="47" t="str">
        <f t="shared" ref="P207:P209" si="744">+ROUND(O207,0)</f>
        <v>#REF!</v>
      </c>
      <c r="Q207" s="47" t="str">
        <f t="shared" ref="Q207:Q209" si="745">+K207+P207</f>
        <v>#REF!</v>
      </c>
      <c r="R207" s="50" t="str">
        <f t="shared" ref="R207:R209" si="746">+IF(D207-K207-P207&gt;1,D207-K207-P207,0)</f>
        <v>#REF!</v>
      </c>
      <c r="S207" s="47" t="str">
        <f t="shared" ref="S207:S209" si="747">+P207</f>
        <v>#REF!</v>
      </c>
      <c r="T207" s="48"/>
      <c r="U207" s="48"/>
      <c r="V207" s="48"/>
      <c r="W207" s="48"/>
      <c r="X207" s="48"/>
      <c r="Y207" s="48"/>
      <c r="Z207" s="48"/>
    </row>
    <row r="208" ht="13.5" customHeight="1" outlineLevel="2">
      <c r="A208" s="46" t="s">
        <v>155</v>
      </c>
      <c r="B208" s="18" t="s">
        <v>22</v>
      </c>
      <c r="C208" s="18" t="s">
        <v>23</v>
      </c>
      <c r="D208" s="20">
        <v>8120332.89</v>
      </c>
      <c r="E208" s="20">
        <v>275855.16</v>
      </c>
      <c r="F208" s="47">
        <f>+D208/D210</f>
        <v>0.260840159</v>
      </c>
      <c r="G208" s="47" t="str">
        <f t="shared" si="736"/>
        <v>#REF!</v>
      </c>
      <c r="H208" s="47" t="str">
        <f t="shared" si="737"/>
        <v>#REF!</v>
      </c>
      <c r="I208" s="47" t="str">
        <f t="shared" si="738"/>
        <v>#REF!</v>
      </c>
      <c r="J208" s="47" t="str">
        <f t="shared" si="739"/>
        <v>#REF!</v>
      </c>
      <c r="K208" s="47" t="str">
        <f t="shared" si="740"/>
        <v>#REF!</v>
      </c>
      <c r="L208" s="47" t="str">
        <f t="shared" si="741"/>
        <v>#REF!</v>
      </c>
      <c r="M208" s="47" t="str">
        <f t="shared" si="742"/>
        <v>#REF!</v>
      </c>
      <c r="N208" s="48"/>
      <c r="O208" s="49" t="str">
        <f t="shared" si="743"/>
        <v>#REF!</v>
      </c>
      <c r="P208" s="47" t="str">
        <f t="shared" si="744"/>
        <v>#REF!</v>
      </c>
      <c r="Q208" s="47" t="str">
        <f t="shared" si="745"/>
        <v>#REF!</v>
      </c>
      <c r="R208" s="50" t="str">
        <f t="shared" si="746"/>
        <v>#REF!</v>
      </c>
      <c r="S208" s="47" t="str">
        <f t="shared" si="747"/>
        <v>#REF!</v>
      </c>
      <c r="T208" s="48"/>
      <c r="U208" s="48"/>
      <c r="V208" s="48"/>
      <c r="W208" s="48"/>
      <c r="X208" s="48"/>
      <c r="Y208" s="48"/>
      <c r="Z208" s="48"/>
    </row>
    <row r="209" ht="13.5" customHeight="1" outlineLevel="2">
      <c r="A209" s="46" t="s">
        <v>155</v>
      </c>
      <c r="B209" s="18" t="s">
        <v>64</v>
      </c>
      <c r="C209" s="18" t="s">
        <v>65</v>
      </c>
      <c r="D209" s="20">
        <v>0.0</v>
      </c>
      <c r="E209" s="20">
        <v>0.0</v>
      </c>
      <c r="F209" s="47">
        <f>+D209/D210</f>
        <v>0</v>
      </c>
      <c r="G209" s="47" t="str">
        <f t="shared" si="736"/>
        <v>#REF!</v>
      </c>
      <c r="H209" s="47" t="str">
        <f t="shared" si="737"/>
        <v>#REF!</v>
      </c>
      <c r="I209" s="47" t="str">
        <f t="shared" si="738"/>
        <v>#REF!</v>
      </c>
      <c r="J209" s="47" t="str">
        <f t="shared" si="739"/>
        <v>#REF!</v>
      </c>
      <c r="K209" s="47" t="str">
        <f t="shared" si="740"/>
        <v>#REF!</v>
      </c>
      <c r="L209" s="47" t="str">
        <f t="shared" si="741"/>
        <v>#REF!</v>
      </c>
      <c r="M209" s="47" t="str">
        <f t="shared" si="742"/>
        <v>#REF!</v>
      </c>
      <c r="N209" s="48"/>
      <c r="O209" s="49" t="str">
        <f t="shared" si="743"/>
        <v>#REF!</v>
      </c>
      <c r="P209" s="47" t="str">
        <f t="shared" si="744"/>
        <v>#REF!</v>
      </c>
      <c r="Q209" s="47" t="str">
        <f t="shared" si="745"/>
        <v>#REF!</v>
      </c>
      <c r="R209" s="50" t="str">
        <f t="shared" si="746"/>
        <v>#REF!</v>
      </c>
      <c r="S209" s="47" t="str">
        <f t="shared" si="747"/>
        <v>#REF!</v>
      </c>
      <c r="T209" s="48"/>
      <c r="U209" s="48"/>
      <c r="V209" s="48"/>
      <c r="W209" s="48"/>
      <c r="X209" s="48"/>
      <c r="Y209" s="48"/>
      <c r="Z209" s="48"/>
    </row>
    <row r="210" ht="13.5" customHeight="1" outlineLevel="1">
      <c r="A210" s="51" t="s">
        <v>372</v>
      </c>
      <c r="B210" s="18"/>
      <c r="C210" s="18"/>
      <c r="D210" s="20">
        <f t="shared" ref="D210:F210" si="748">SUBTOTAL(9,D207:D209)</f>
        <v>31131452</v>
      </c>
      <c r="E210" s="20">
        <f t="shared" si="748"/>
        <v>1057564</v>
      </c>
      <c r="F210" s="48">
        <f t="shared" si="748"/>
        <v>1</v>
      </c>
      <c r="G210" s="47"/>
      <c r="H210" s="47"/>
      <c r="I210" s="47"/>
      <c r="J210" s="47" t="str">
        <f t="shared" ref="J210:K210" si="749">SUBTOTAL(9,J207:J209)</f>
        <v>#REF!</v>
      </c>
      <c r="K210" s="47" t="str">
        <f t="shared" si="749"/>
        <v>#REF!</v>
      </c>
      <c r="L210" s="47"/>
      <c r="M210" s="47"/>
      <c r="N210" s="48"/>
      <c r="O210" s="49" t="str">
        <f t="shared" ref="O210:S210" si="750">SUBTOTAL(9,O207:O209)</f>
        <v>#REF!</v>
      </c>
      <c r="P210" s="47" t="str">
        <f t="shared" si="750"/>
        <v>#REF!</v>
      </c>
      <c r="Q210" s="47" t="str">
        <f t="shared" si="750"/>
        <v>#REF!</v>
      </c>
      <c r="R210" s="50" t="str">
        <f t="shared" si="750"/>
        <v>#REF!</v>
      </c>
      <c r="S210" s="47" t="str">
        <f t="shared" si="750"/>
        <v>#REF!</v>
      </c>
      <c r="T210" s="48"/>
      <c r="U210" s="48"/>
      <c r="V210" s="48"/>
      <c r="W210" s="48"/>
      <c r="X210" s="48"/>
      <c r="Y210" s="48"/>
      <c r="Z210" s="48"/>
    </row>
    <row r="211" ht="13.5" customHeight="1" outlineLevel="2">
      <c r="A211" s="46" t="s">
        <v>157</v>
      </c>
      <c r="B211" s="18" t="s">
        <v>18</v>
      </c>
      <c r="C211" s="18" t="s">
        <v>19</v>
      </c>
      <c r="D211" s="20">
        <v>1108739.31</v>
      </c>
      <c r="E211" s="20">
        <v>366148.24</v>
      </c>
      <c r="F211" s="47">
        <f>+D211/D213</f>
        <v>0.1169068013</v>
      </c>
      <c r="G211" s="47" t="str">
        <f t="shared" ref="G211:G212" si="751">VLOOKUP(A211,'[1]Hoja1'!$B$1:$F$126,3,0)</f>
        <v>#REF!</v>
      </c>
      <c r="H211" s="47" t="str">
        <f t="shared" ref="H211:H212" si="752">VLOOKUP(A211,'[1]Hoja1'!$B$1:$F$126,2,0)</f>
        <v>#REF!</v>
      </c>
      <c r="I211" s="47" t="str">
        <f t="shared" ref="I211:I212" si="753">+G211/11</f>
        <v>#REF!</v>
      </c>
      <c r="J211" s="47" t="str">
        <f t="shared" ref="J211:J212" si="754">+F211*I211</f>
        <v>#REF!</v>
      </c>
      <c r="K211" s="47">
        <v>0.0</v>
      </c>
      <c r="L211" s="47" t="str">
        <f t="shared" ref="L211:L212" si="755">VLOOKUP(A211,'[1]Hoja1'!$B$1:$F$126,5,0)</f>
        <v>#REF!</v>
      </c>
      <c r="M211" s="47" t="str">
        <f t="shared" ref="M211:M212" si="756">VLOOKUP(A211,'[1]Hoja1'!$B$1:$F$126,4,0)</f>
        <v>#REF!</v>
      </c>
      <c r="N211" s="48"/>
      <c r="O211" s="49" t="str">
        <f t="shared" ref="O211:O212" si="757">+D211-J211</f>
        <v>#REF!</v>
      </c>
      <c r="P211" s="47" t="str">
        <f t="shared" ref="P211:P212" si="758">+ROUND(O211,0)</f>
        <v>#REF!</v>
      </c>
      <c r="Q211" s="47" t="str">
        <f t="shared" ref="Q211:Q212" si="759">+K211+P211</f>
        <v>#REF!</v>
      </c>
      <c r="R211" s="50" t="str">
        <f t="shared" ref="R211:R212" si="760">+IF(D211-K211-P211&gt;1,D211-K211-P211,0)</f>
        <v>#REF!</v>
      </c>
      <c r="S211" s="47" t="str">
        <f t="shared" ref="S211:S212" si="761">+P211</f>
        <v>#REF!</v>
      </c>
      <c r="T211" s="48"/>
      <c r="U211" s="48"/>
      <c r="V211" s="48"/>
      <c r="W211" s="48"/>
      <c r="X211" s="48"/>
      <c r="Y211" s="48"/>
      <c r="Z211" s="48"/>
    </row>
    <row r="212" ht="13.5" customHeight="1" outlineLevel="2">
      <c r="A212" s="46" t="s">
        <v>157</v>
      </c>
      <c r="B212" s="18" t="s">
        <v>30</v>
      </c>
      <c r="C212" s="18" t="s">
        <v>31</v>
      </c>
      <c r="D212" s="20">
        <v>8375219.69</v>
      </c>
      <c r="E212" s="20">
        <v>2765818.76</v>
      </c>
      <c r="F212" s="47">
        <f>+D212/D213</f>
        <v>0.8830931987</v>
      </c>
      <c r="G212" s="47" t="str">
        <f t="shared" si="751"/>
        <v>#REF!</v>
      </c>
      <c r="H212" s="47" t="str">
        <f t="shared" si="752"/>
        <v>#REF!</v>
      </c>
      <c r="I212" s="47" t="str">
        <f t="shared" si="753"/>
        <v>#REF!</v>
      </c>
      <c r="J212" s="47" t="str">
        <f t="shared" si="754"/>
        <v>#REF!</v>
      </c>
      <c r="K212" s="47">
        <v>0.0</v>
      </c>
      <c r="L212" s="47" t="str">
        <f t="shared" si="755"/>
        <v>#REF!</v>
      </c>
      <c r="M212" s="47" t="str">
        <f t="shared" si="756"/>
        <v>#REF!</v>
      </c>
      <c r="N212" s="48"/>
      <c r="O212" s="49" t="str">
        <f t="shared" si="757"/>
        <v>#REF!</v>
      </c>
      <c r="P212" s="47" t="str">
        <f t="shared" si="758"/>
        <v>#REF!</v>
      </c>
      <c r="Q212" s="47" t="str">
        <f t="shared" si="759"/>
        <v>#REF!</v>
      </c>
      <c r="R212" s="50" t="str">
        <f t="shared" si="760"/>
        <v>#REF!</v>
      </c>
      <c r="S212" s="47" t="str">
        <f t="shared" si="761"/>
        <v>#REF!</v>
      </c>
      <c r="T212" s="48"/>
      <c r="U212" s="48"/>
      <c r="V212" s="48"/>
      <c r="W212" s="48"/>
      <c r="X212" s="48"/>
      <c r="Y212" s="48"/>
      <c r="Z212" s="48"/>
    </row>
    <row r="213" ht="13.5" customHeight="1" outlineLevel="1">
      <c r="A213" s="51" t="s">
        <v>373</v>
      </c>
      <c r="B213" s="18"/>
      <c r="C213" s="18"/>
      <c r="D213" s="20">
        <f t="shared" ref="D213:F213" si="762">SUBTOTAL(9,D211:D212)</f>
        <v>9483959</v>
      </c>
      <c r="E213" s="20">
        <f t="shared" si="762"/>
        <v>3131967</v>
      </c>
      <c r="F213" s="48">
        <f t="shared" si="762"/>
        <v>1</v>
      </c>
      <c r="G213" s="47"/>
      <c r="H213" s="47"/>
      <c r="I213" s="47"/>
      <c r="J213" s="47" t="str">
        <f t="shared" ref="J213:K213" si="763">SUBTOTAL(9,J211:J212)</f>
        <v>#REF!</v>
      </c>
      <c r="K213" s="47">
        <f t="shared" si="763"/>
        <v>0</v>
      </c>
      <c r="L213" s="47"/>
      <c r="M213" s="47"/>
      <c r="N213" s="48"/>
      <c r="O213" s="49" t="str">
        <f t="shared" ref="O213:S213" si="764">SUBTOTAL(9,O211:O212)</f>
        <v>#REF!</v>
      </c>
      <c r="P213" s="47" t="str">
        <f t="shared" si="764"/>
        <v>#REF!</v>
      </c>
      <c r="Q213" s="47" t="str">
        <f t="shared" si="764"/>
        <v>#REF!</v>
      </c>
      <c r="R213" s="50" t="str">
        <f t="shared" si="764"/>
        <v>#REF!</v>
      </c>
      <c r="S213" s="47" t="str">
        <f t="shared" si="764"/>
        <v>#REF!</v>
      </c>
      <c r="T213" s="48"/>
      <c r="U213" s="48"/>
      <c r="V213" s="48"/>
      <c r="W213" s="48"/>
      <c r="X213" s="48"/>
      <c r="Y213" s="48"/>
      <c r="Z213" s="48"/>
    </row>
    <row r="214" ht="13.5" customHeight="1" outlineLevel="2">
      <c r="A214" s="46" t="s">
        <v>159</v>
      </c>
      <c r="B214" s="18" t="s">
        <v>18</v>
      </c>
      <c r="C214" s="18" t="s">
        <v>19</v>
      </c>
      <c r="D214" s="20">
        <v>3.1730055028E8</v>
      </c>
      <c r="E214" s="20">
        <v>6.540446816E7</v>
      </c>
      <c r="F214" s="47">
        <f>+D214/D217</f>
        <v>0.9232538018</v>
      </c>
      <c r="G214" s="47" t="str">
        <f t="shared" ref="G214:G216" si="765">VLOOKUP(A214,'[1]Hoja1'!$B$1:$F$126,3,0)</f>
        <v>#REF!</v>
      </c>
      <c r="H214" s="47" t="str">
        <f t="shared" ref="H214:H216" si="766">VLOOKUP(A214,'[1]Hoja1'!$B$1:$F$126,2,0)</f>
        <v>#REF!</v>
      </c>
      <c r="I214" s="47" t="str">
        <f t="shared" ref="I214:I216" si="767">+G214/11</f>
        <v>#REF!</v>
      </c>
      <c r="J214" s="47" t="str">
        <f t="shared" ref="J214:J216" si="768">+F214*I214</f>
        <v>#REF!</v>
      </c>
      <c r="K214" s="47" t="str">
        <f t="shared" ref="K214:K216" si="769">+D214-P214</f>
        <v>#REF!</v>
      </c>
      <c r="L214" s="47" t="str">
        <f t="shared" ref="L214:L216" si="770">VLOOKUP(A214,'[1]Hoja1'!$B$1:$F$126,5,0)</f>
        <v>#REF!</v>
      </c>
      <c r="M214" s="47" t="str">
        <f t="shared" ref="M214:M216" si="771">VLOOKUP(A214,'[1]Hoja1'!$B$1:$F$126,4,0)</f>
        <v>#REF!</v>
      </c>
      <c r="N214" s="48"/>
      <c r="O214" s="49" t="str">
        <f t="shared" ref="O214:O216" si="772">+D214-J214</f>
        <v>#REF!</v>
      </c>
      <c r="P214" s="47" t="str">
        <f t="shared" ref="P214:P216" si="773">+ROUND(O214,0)</f>
        <v>#REF!</v>
      </c>
      <c r="Q214" s="47" t="str">
        <f t="shared" ref="Q214:Q216" si="774">+K214+P214</f>
        <v>#REF!</v>
      </c>
      <c r="R214" s="50" t="str">
        <f t="shared" ref="R214:R216" si="775">+IF(D214-K214-P214&gt;1,D214-K214-P214,0)</f>
        <v>#REF!</v>
      </c>
      <c r="S214" s="47" t="str">
        <f t="shared" ref="S214:S216" si="776">+P214</f>
        <v>#REF!</v>
      </c>
      <c r="T214" s="48"/>
      <c r="U214" s="48"/>
      <c r="V214" s="48"/>
      <c r="W214" s="48"/>
      <c r="X214" s="48"/>
      <c r="Y214" s="48"/>
      <c r="Z214" s="48"/>
    </row>
    <row r="215" ht="13.5" customHeight="1" outlineLevel="2">
      <c r="A215" s="46" t="s">
        <v>159</v>
      </c>
      <c r="B215" s="18" t="s">
        <v>22</v>
      </c>
      <c r="C215" s="18" t="s">
        <v>23</v>
      </c>
      <c r="D215" s="20">
        <v>2.637585772E7</v>
      </c>
      <c r="E215" s="20">
        <v>5436797.84</v>
      </c>
      <c r="F215" s="47">
        <f>+D215/D217</f>
        <v>0.07674619819</v>
      </c>
      <c r="G215" s="47" t="str">
        <f t="shared" si="765"/>
        <v>#REF!</v>
      </c>
      <c r="H215" s="47" t="str">
        <f t="shared" si="766"/>
        <v>#REF!</v>
      </c>
      <c r="I215" s="47" t="str">
        <f t="shared" si="767"/>
        <v>#REF!</v>
      </c>
      <c r="J215" s="47" t="str">
        <f t="shared" si="768"/>
        <v>#REF!</v>
      </c>
      <c r="K215" s="47" t="str">
        <f t="shared" si="769"/>
        <v>#REF!</v>
      </c>
      <c r="L215" s="47" t="str">
        <f t="shared" si="770"/>
        <v>#REF!</v>
      </c>
      <c r="M215" s="47" t="str">
        <f t="shared" si="771"/>
        <v>#REF!</v>
      </c>
      <c r="N215" s="48"/>
      <c r="O215" s="49" t="str">
        <f t="shared" si="772"/>
        <v>#REF!</v>
      </c>
      <c r="P215" s="47" t="str">
        <f t="shared" si="773"/>
        <v>#REF!</v>
      </c>
      <c r="Q215" s="47" t="str">
        <f t="shared" si="774"/>
        <v>#REF!</v>
      </c>
      <c r="R215" s="50" t="str">
        <f t="shared" si="775"/>
        <v>#REF!</v>
      </c>
      <c r="S215" s="47" t="str">
        <f t="shared" si="776"/>
        <v>#REF!</v>
      </c>
      <c r="T215" s="48"/>
      <c r="U215" s="48"/>
      <c r="V215" s="48"/>
      <c r="W215" s="48"/>
      <c r="X215" s="48"/>
      <c r="Y215" s="48"/>
      <c r="Z215" s="48"/>
    </row>
    <row r="216" ht="13.5" customHeight="1" outlineLevel="2">
      <c r="A216" s="46" t="s">
        <v>159</v>
      </c>
      <c r="B216" s="18" t="s">
        <v>43</v>
      </c>
      <c r="C216" s="18" t="s">
        <v>44</v>
      </c>
      <c r="D216" s="20">
        <v>0.0</v>
      </c>
      <c r="E216" s="20">
        <v>0.0</v>
      </c>
      <c r="F216" s="48">
        <v>0.0</v>
      </c>
      <c r="G216" s="47" t="str">
        <f t="shared" si="765"/>
        <v>#REF!</v>
      </c>
      <c r="H216" s="47" t="str">
        <f t="shared" si="766"/>
        <v>#REF!</v>
      </c>
      <c r="I216" s="47" t="str">
        <f t="shared" si="767"/>
        <v>#REF!</v>
      </c>
      <c r="J216" s="47" t="str">
        <f t="shared" si="768"/>
        <v>#REF!</v>
      </c>
      <c r="K216" s="47" t="str">
        <f t="shared" si="769"/>
        <v>#REF!</v>
      </c>
      <c r="L216" s="47" t="str">
        <f t="shared" si="770"/>
        <v>#REF!</v>
      </c>
      <c r="M216" s="47" t="str">
        <f t="shared" si="771"/>
        <v>#REF!</v>
      </c>
      <c r="N216" s="48"/>
      <c r="O216" s="49" t="str">
        <f t="shared" si="772"/>
        <v>#REF!</v>
      </c>
      <c r="P216" s="47" t="str">
        <f t="shared" si="773"/>
        <v>#REF!</v>
      </c>
      <c r="Q216" s="47" t="str">
        <f t="shared" si="774"/>
        <v>#REF!</v>
      </c>
      <c r="R216" s="50" t="str">
        <f t="shared" si="775"/>
        <v>#REF!</v>
      </c>
      <c r="S216" s="47" t="str">
        <f t="shared" si="776"/>
        <v>#REF!</v>
      </c>
      <c r="T216" s="48"/>
      <c r="U216" s="48"/>
      <c r="V216" s="48"/>
      <c r="W216" s="48"/>
      <c r="X216" s="48"/>
      <c r="Y216" s="48"/>
      <c r="Z216" s="48"/>
    </row>
    <row r="217" ht="13.5" customHeight="1" outlineLevel="1">
      <c r="A217" s="51" t="s">
        <v>374</v>
      </c>
      <c r="B217" s="18"/>
      <c r="C217" s="18"/>
      <c r="D217" s="20">
        <f t="shared" ref="D217:F217" si="777">SUBTOTAL(9,D214:D216)</f>
        <v>343676408</v>
      </c>
      <c r="E217" s="20">
        <f t="shared" si="777"/>
        <v>70841266</v>
      </c>
      <c r="F217" s="48">
        <f t="shared" si="777"/>
        <v>1</v>
      </c>
      <c r="G217" s="47"/>
      <c r="H217" s="47"/>
      <c r="I217" s="47"/>
      <c r="J217" s="47" t="str">
        <f t="shared" ref="J217:K217" si="778">SUBTOTAL(9,J214:J216)</f>
        <v>#REF!</v>
      </c>
      <c r="K217" s="47" t="str">
        <f t="shared" si="778"/>
        <v>#REF!</v>
      </c>
      <c r="L217" s="47"/>
      <c r="M217" s="47"/>
      <c r="N217" s="48"/>
      <c r="O217" s="49" t="str">
        <f t="shared" ref="O217:S217" si="779">SUBTOTAL(9,O214:O216)</f>
        <v>#REF!</v>
      </c>
      <c r="P217" s="47" t="str">
        <f t="shared" si="779"/>
        <v>#REF!</v>
      </c>
      <c r="Q217" s="47" t="str">
        <f t="shared" si="779"/>
        <v>#REF!</v>
      </c>
      <c r="R217" s="50" t="str">
        <f t="shared" si="779"/>
        <v>#REF!</v>
      </c>
      <c r="S217" s="47" t="str">
        <f t="shared" si="779"/>
        <v>#REF!</v>
      </c>
      <c r="T217" s="48"/>
      <c r="U217" s="48"/>
      <c r="V217" s="48"/>
      <c r="W217" s="48"/>
      <c r="X217" s="48"/>
      <c r="Y217" s="48"/>
      <c r="Z217" s="48"/>
    </row>
    <row r="218" ht="13.5" customHeight="1" outlineLevel="2">
      <c r="A218" s="46" t="s">
        <v>161</v>
      </c>
      <c r="B218" s="18" t="s">
        <v>18</v>
      </c>
      <c r="C218" s="18" t="s">
        <v>19</v>
      </c>
      <c r="D218" s="20">
        <v>1.815755932E7</v>
      </c>
      <c r="E218" s="20">
        <v>5058258.35</v>
      </c>
      <c r="F218" s="47">
        <f>+D218/D220</f>
        <v>0.9915861301</v>
      </c>
      <c r="G218" s="47" t="str">
        <f t="shared" ref="G218:G219" si="780">VLOOKUP(A218,'[1]Hoja1'!$B$1:$F$126,3,0)</f>
        <v>#REF!</v>
      </c>
      <c r="H218" s="47" t="str">
        <f t="shared" ref="H218:H219" si="781">VLOOKUP(A218,'[1]Hoja1'!$B$1:$F$126,2,0)</f>
        <v>#REF!</v>
      </c>
      <c r="I218" s="47" t="str">
        <f t="shared" ref="I218:I219" si="782">+G218/11</f>
        <v>#REF!</v>
      </c>
      <c r="J218" s="47" t="str">
        <f t="shared" ref="J218:J219" si="783">+F218*I218</f>
        <v>#REF!</v>
      </c>
      <c r="K218" s="47">
        <v>0.0</v>
      </c>
      <c r="L218" s="47" t="str">
        <f t="shared" ref="L218:L219" si="784">VLOOKUP(A218,'[1]Hoja1'!$B$1:$F$126,5,0)</f>
        <v>#REF!</v>
      </c>
      <c r="M218" s="47" t="str">
        <f t="shared" ref="M218:M219" si="785">VLOOKUP(A218,'[1]Hoja1'!$B$1:$F$126,4,0)</f>
        <v>#REF!</v>
      </c>
      <c r="N218" s="48"/>
      <c r="O218" s="49" t="str">
        <f t="shared" ref="O218:O219" si="786">+D218-J218</f>
        <v>#REF!</v>
      </c>
      <c r="P218" s="47" t="str">
        <f t="shared" ref="P218:P219" si="787">+ROUND(O218,0)</f>
        <v>#REF!</v>
      </c>
      <c r="Q218" s="47" t="str">
        <f t="shared" ref="Q218:Q219" si="788">+K218+P218</f>
        <v>#REF!</v>
      </c>
      <c r="R218" s="50" t="str">
        <f t="shared" ref="R218:R219" si="789">+IF(D218-K218-P218&gt;1,D218-K218-P218,0)</f>
        <v>#REF!</v>
      </c>
      <c r="S218" s="47" t="str">
        <f t="shared" ref="S218:S219" si="790">+P218</f>
        <v>#REF!</v>
      </c>
      <c r="T218" s="48"/>
      <c r="U218" s="48"/>
      <c r="V218" s="48"/>
      <c r="W218" s="48"/>
      <c r="X218" s="48"/>
      <c r="Y218" s="48"/>
      <c r="Z218" s="48"/>
    </row>
    <row r="219" ht="13.5" customHeight="1" outlineLevel="2">
      <c r="A219" s="46" t="s">
        <v>161</v>
      </c>
      <c r="B219" s="18" t="s">
        <v>22</v>
      </c>
      <c r="C219" s="18" t="s">
        <v>23</v>
      </c>
      <c r="D219" s="20">
        <v>154071.68</v>
      </c>
      <c r="E219" s="20">
        <v>42920.65</v>
      </c>
      <c r="F219" s="47">
        <f>+D219/D220</f>
        <v>0.008413869851</v>
      </c>
      <c r="G219" s="47" t="str">
        <f t="shared" si="780"/>
        <v>#REF!</v>
      </c>
      <c r="H219" s="47" t="str">
        <f t="shared" si="781"/>
        <v>#REF!</v>
      </c>
      <c r="I219" s="47" t="str">
        <f t="shared" si="782"/>
        <v>#REF!</v>
      </c>
      <c r="J219" s="47" t="str">
        <f t="shared" si="783"/>
        <v>#REF!</v>
      </c>
      <c r="K219" s="47">
        <v>0.0</v>
      </c>
      <c r="L219" s="47" t="str">
        <f t="shared" si="784"/>
        <v>#REF!</v>
      </c>
      <c r="M219" s="47" t="str">
        <f t="shared" si="785"/>
        <v>#REF!</v>
      </c>
      <c r="N219" s="48"/>
      <c r="O219" s="49" t="str">
        <f t="shared" si="786"/>
        <v>#REF!</v>
      </c>
      <c r="P219" s="47" t="str">
        <f t="shared" si="787"/>
        <v>#REF!</v>
      </c>
      <c r="Q219" s="47" t="str">
        <f t="shared" si="788"/>
        <v>#REF!</v>
      </c>
      <c r="R219" s="50" t="str">
        <f t="shared" si="789"/>
        <v>#REF!</v>
      </c>
      <c r="S219" s="47" t="str">
        <f t="shared" si="790"/>
        <v>#REF!</v>
      </c>
      <c r="T219" s="48"/>
      <c r="U219" s="48"/>
      <c r="V219" s="48"/>
      <c r="W219" s="48"/>
      <c r="X219" s="48"/>
      <c r="Y219" s="48"/>
      <c r="Z219" s="48"/>
    </row>
    <row r="220" ht="13.5" customHeight="1" outlineLevel="1">
      <c r="A220" s="51" t="s">
        <v>375</v>
      </c>
      <c r="B220" s="18"/>
      <c r="C220" s="18"/>
      <c r="D220" s="20">
        <f t="shared" ref="D220:F220" si="791">SUBTOTAL(9,D218:D219)</f>
        <v>18311631</v>
      </c>
      <c r="E220" s="20">
        <f t="shared" si="791"/>
        <v>5101179</v>
      </c>
      <c r="F220" s="48">
        <f t="shared" si="791"/>
        <v>1</v>
      </c>
      <c r="G220" s="47"/>
      <c r="H220" s="47"/>
      <c r="I220" s="47"/>
      <c r="J220" s="47" t="str">
        <f t="shared" ref="J220:K220" si="792">SUBTOTAL(9,J218:J219)</f>
        <v>#REF!</v>
      </c>
      <c r="K220" s="47">
        <f t="shared" si="792"/>
        <v>0</v>
      </c>
      <c r="L220" s="47"/>
      <c r="M220" s="47"/>
      <c r="N220" s="48"/>
      <c r="O220" s="49" t="str">
        <f t="shared" ref="O220:S220" si="793">SUBTOTAL(9,O218:O219)</f>
        <v>#REF!</v>
      </c>
      <c r="P220" s="47" t="str">
        <f t="shared" si="793"/>
        <v>#REF!</v>
      </c>
      <c r="Q220" s="47" t="str">
        <f t="shared" si="793"/>
        <v>#REF!</v>
      </c>
      <c r="R220" s="50" t="str">
        <f t="shared" si="793"/>
        <v>#REF!</v>
      </c>
      <c r="S220" s="47" t="str">
        <f t="shared" si="793"/>
        <v>#REF!</v>
      </c>
      <c r="T220" s="48"/>
      <c r="U220" s="48"/>
      <c r="V220" s="48"/>
      <c r="W220" s="48"/>
      <c r="X220" s="48"/>
      <c r="Y220" s="48"/>
      <c r="Z220" s="48"/>
    </row>
    <row r="221" ht="13.5" customHeight="1" outlineLevel="2">
      <c r="A221" s="46" t="s">
        <v>163</v>
      </c>
      <c r="B221" s="18" t="s">
        <v>18</v>
      </c>
      <c r="C221" s="18" t="s">
        <v>19</v>
      </c>
      <c r="D221" s="20">
        <v>2.900619237E7</v>
      </c>
      <c r="E221" s="20">
        <v>8295354.19</v>
      </c>
      <c r="F221" s="47">
        <f>+D221/D224</f>
        <v>0.8296626891</v>
      </c>
      <c r="G221" s="47" t="str">
        <f t="shared" ref="G221:G223" si="794">VLOOKUP(A221,'[1]Hoja1'!$B$1:$F$126,3,0)</f>
        <v>#REF!</v>
      </c>
      <c r="H221" s="47" t="str">
        <f t="shared" ref="H221:H223" si="795">VLOOKUP(A221,'[1]Hoja1'!$B$1:$F$126,2,0)</f>
        <v>#REF!</v>
      </c>
      <c r="I221" s="47" t="str">
        <f t="shared" ref="I221:I223" si="796">+G221/11</f>
        <v>#REF!</v>
      </c>
      <c r="J221" s="47" t="str">
        <f t="shared" ref="J221:J223" si="797">+F221*I221</f>
        <v>#REF!</v>
      </c>
      <c r="K221" s="47">
        <v>0.0</v>
      </c>
      <c r="L221" s="47" t="str">
        <f t="shared" ref="L221:L223" si="798">VLOOKUP(A221,'[1]Hoja1'!$B$1:$F$126,5,0)</f>
        <v>#REF!</v>
      </c>
      <c r="M221" s="47" t="str">
        <f t="shared" ref="M221:M223" si="799">VLOOKUP(A221,'[1]Hoja1'!$B$1:$F$126,4,0)</f>
        <v>#REF!</v>
      </c>
      <c r="N221" s="48"/>
      <c r="O221" s="49" t="str">
        <f t="shared" ref="O221:O223" si="800">+D221-J221</f>
        <v>#REF!</v>
      </c>
      <c r="P221" s="47" t="str">
        <f t="shared" ref="P221:P223" si="801">+ROUND(O221,0)</f>
        <v>#REF!</v>
      </c>
      <c r="Q221" s="47" t="str">
        <f t="shared" ref="Q221:Q223" si="802">+K221+P221</f>
        <v>#REF!</v>
      </c>
      <c r="R221" s="50" t="str">
        <f t="shared" ref="R221:R223" si="803">+IF(D221-K221-P221&gt;1,D221-K221-P221,0)</f>
        <v>#REF!</v>
      </c>
      <c r="S221" s="47" t="str">
        <f t="shared" ref="S221:S223" si="804">+P221</f>
        <v>#REF!</v>
      </c>
      <c r="T221" s="48"/>
      <c r="U221" s="48"/>
      <c r="V221" s="48"/>
      <c r="W221" s="48"/>
      <c r="X221" s="48"/>
      <c r="Y221" s="48"/>
      <c r="Z221" s="48"/>
    </row>
    <row r="222" ht="13.5" customHeight="1" outlineLevel="2">
      <c r="A222" s="46" t="s">
        <v>163</v>
      </c>
      <c r="B222" s="18" t="s">
        <v>22</v>
      </c>
      <c r="C222" s="18" t="s">
        <v>23</v>
      </c>
      <c r="D222" s="20">
        <v>1216032.06</v>
      </c>
      <c r="E222" s="20">
        <v>347767.69</v>
      </c>
      <c r="F222" s="47">
        <f>+D222/D224</f>
        <v>0.03478210501</v>
      </c>
      <c r="G222" s="47" t="str">
        <f t="shared" si="794"/>
        <v>#REF!</v>
      </c>
      <c r="H222" s="47" t="str">
        <f t="shared" si="795"/>
        <v>#REF!</v>
      </c>
      <c r="I222" s="47" t="str">
        <f t="shared" si="796"/>
        <v>#REF!</v>
      </c>
      <c r="J222" s="47" t="str">
        <f t="shared" si="797"/>
        <v>#REF!</v>
      </c>
      <c r="K222" s="47">
        <v>0.0</v>
      </c>
      <c r="L222" s="47" t="str">
        <f t="shared" si="798"/>
        <v>#REF!</v>
      </c>
      <c r="M222" s="47" t="str">
        <f t="shared" si="799"/>
        <v>#REF!</v>
      </c>
      <c r="N222" s="48"/>
      <c r="O222" s="49" t="str">
        <f t="shared" si="800"/>
        <v>#REF!</v>
      </c>
      <c r="P222" s="47" t="str">
        <f t="shared" si="801"/>
        <v>#REF!</v>
      </c>
      <c r="Q222" s="47" t="str">
        <f t="shared" si="802"/>
        <v>#REF!</v>
      </c>
      <c r="R222" s="50" t="str">
        <f t="shared" si="803"/>
        <v>#REF!</v>
      </c>
      <c r="S222" s="47" t="str">
        <f t="shared" si="804"/>
        <v>#REF!</v>
      </c>
      <c r="T222" s="48"/>
      <c r="U222" s="48"/>
      <c r="V222" s="48"/>
      <c r="W222" s="48"/>
      <c r="X222" s="48"/>
      <c r="Y222" s="48"/>
      <c r="Z222" s="48"/>
    </row>
    <row r="223" ht="13.5" customHeight="1" outlineLevel="2">
      <c r="A223" s="46" t="s">
        <v>163</v>
      </c>
      <c r="B223" s="18" t="s">
        <v>58</v>
      </c>
      <c r="C223" s="18" t="s">
        <v>59</v>
      </c>
      <c r="D223" s="20">
        <v>4739203.57</v>
      </c>
      <c r="E223" s="20">
        <v>1355344.12</v>
      </c>
      <c r="F223" s="47">
        <f>+D223/D224</f>
        <v>0.1355552059</v>
      </c>
      <c r="G223" s="47" t="str">
        <f t="shared" si="794"/>
        <v>#REF!</v>
      </c>
      <c r="H223" s="47" t="str">
        <f t="shared" si="795"/>
        <v>#REF!</v>
      </c>
      <c r="I223" s="47" t="str">
        <f t="shared" si="796"/>
        <v>#REF!</v>
      </c>
      <c r="J223" s="47" t="str">
        <f t="shared" si="797"/>
        <v>#REF!</v>
      </c>
      <c r="K223" s="47">
        <v>0.0</v>
      </c>
      <c r="L223" s="47" t="str">
        <f t="shared" si="798"/>
        <v>#REF!</v>
      </c>
      <c r="M223" s="47" t="str">
        <f t="shared" si="799"/>
        <v>#REF!</v>
      </c>
      <c r="N223" s="48"/>
      <c r="O223" s="49" t="str">
        <f t="shared" si="800"/>
        <v>#REF!</v>
      </c>
      <c r="P223" s="47" t="str">
        <f t="shared" si="801"/>
        <v>#REF!</v>
      </c>
      <c r="Q223" s="47" t="str">
        <f t="shared" si="802"/>
        <v>#REF!</v>
      </c>
      <c r="R223" s="50" t="str">
        <f t="shared" si="803"/>
        <v>#REF!</v>
      </c>
      <c r="S223" s="47" t="str">
        <f t="shared" si="804"/>
        <v>#REF!</v>
      </c>
      <c r="T223" s="48"/>
      <c r="U223" s="48"/>
      <c r="V223" s="48"/>
      <c r="W223" s="48"/>
      <c r="X223" s="48"/>
      <c r="Y223" s="48"/>
      <c r="Z223" s="48"/>
    </row>
    <row r="224" ht="13.5" customHeight="1" outlineLevel="1">
      <c r="A224" s="51" t="s">
        <v>376</v>
      </c>
      <c r="B224" s="18"/>
      <c r="C224" s="18"/>
      <c r="D224" s="20">
        <f t="shared" ref="D224:F224" si="805">SUBTOTAL(9,D221:D223)</f>
        <v>34961428</v>
      </c>
      <c r="E224" s="20">
        <f t="shared" si="805"/>
        <v>9998466</v>
      </c>
      <c r="F224" s="48">
        <f t="shared" si="805"/>
        <v>1</v>
      </c>
      <c r="G224" s="47"/>
      <c r="H224" s="47"/>
      <c r="I224" s="47"/>
      <c r="J224" s="47" t="str">
        <f t="shared" ref="J224:K224" si="806">SUBTOTAL(9,J221:J223)</f>
        <v>#REF!</v>
      </c>
      <c r="K224" s="47">
        <f t="shared" si="806"/>
        <v>0</v>
      </c>
      <c r="L224" s="47"/>
      <c r="M224" s="47"/>
      <c r="N224" s="48"/>
      <c r="O224" s="49" t="str">
        <f t="shared" ref="O224:S224" si="807">SUBTOTAL(9,O221:O223)</f>
        <v>#REF!</v>
      </c>
      <c r="P224" s="47" t="str">
        <f t="shared" si="807"/>
        <v>#REF!</v>
      </c>
      <c r="Q224" s="47" t="str">
        <f t="shared" si="807"/>
        <v>#REF!</v>
      </c>
      <c r="R224" s="50" t="str">
        <f t="shared" si="807"/>
        <v>#REF!</v>
      </c>
      <c r="S224" s="47" t="str">
        <f t="shared" si="807"/>
        <v>#REF!</v>
      </c>
      <c r="T224" s="48"/>
      <c r="U224" s="48"/>
      <c r="V224" s="48"/>
      <c r="W224" s="48"/>
      <c r="X224" s="48"/>
      <c r="Y224" s="48"/>
      <c r="Z224" s="48"/>
    </row>
    <row r="225" ht="13.5" customHeight="1" outlineLevel="2">
      <c r="A225" s="46" t="s">
        <v>165</v>
      </c>
      <c r="B225" s="18" t="s">
        <v>30</v>
      </c>
      <c r="C225" s="18" t="s">
        <v>31</v>
      </c>
      <c r="D225" s="20">
        <v>3.3721827E7</v>
      </c>
      <c r="E225" s="20">
        <v>4053533.0</v>
      </c>
      <c r="F225" s="47">
        <f>+D225/D226</f>
        <v>1</v>
      </c>
      <c r="G225" s="47" t="str">
        <f>VLOOKUP(A225,'[1]Hoja1'!$B$1:$F$126,3,0)</f>
        <v>#REF!</v>
      </c>
      <c r="H225" s="47" t="str">
        <f>VLOOKUP(A225,'[1]Hoja1'!$B$1:$F$126,2,0)</f>
        <v>#REF!</v>
      </c>
      <c r="I225" s="47" t="str">
        <f>+G225/11</f>
        <v>#REF!</v>
      </c>
      <c r="J225" s="47" t="str">
        <f>+F225*I225</f>
        <v>#REF!</v>
      </c>
      <c r="K225" s="47" t="str">
        <f>+D225-P225</f>
        <v>#REF!</v>
      </c>
      <c r="L225" s="47" t="str">
        <f>VLOOKUP(A225,'[1]Hoja1'!$B$1:$F$126,5,0)</f>
        <v>#REF!</v>
      </c>
      <c r="M225" s="47" t="str">
        <f>VLOOKUP(A225,'[1]Hoja1'!$B$1:$F$126,4,0)</f>
        <v>#REF!</v>
      </c>
      <c r="N225" s="48"/>
      <c r="O225" s="49" t="str">
        <f>+D225-J225</f>
        <v>#REF!</v>
      </c>
      <c r="P225" s="47" t="str">
        <f>+ROUND(O225,0)</f>
        <v>#REF!</v>
      </c>
      <c r="Q225" s="47" t="str">
        <f>+K225+P225</f>
        <v>#REF!</v>
      </c>
      <c r="R225" s="50" t="str">
        <f>+IF(D225-K225-P225&gt;1,D225-K225-P225,0)</f>
        <v>#REF!</v>
      </c>
      <c r="S225" s="47" t="str">
        <f>+P225</f>
        <v>#REF!</v>
      </c>
      <c r="T225" s="48"/>
      <c r="U225" s="48"/>
      <c r="V225" s="48"/>
      <c r="W225" s="48"/>
      <c r="X225" s="48"/>
      <c r="Y225" s="48"/>
      <c r="Z225" s="48"/>
    </row>
    <row r="226" ht="13.5" customHeight="1" outlineLevel="1">
      <c r="A226" s="51" t="s">
        <v>377</v>
      </c>
      <c r="B226" s="18"/>
      <c r="C226" s="18"/>
      <c r="D226" s="20">
        <f t="shared" ref="D226:F226" si="808">SUBTOTAL(9,D225)</f>
        <v>33721827</v>
      </c>
      <c r="E226" s="20">
        <f t="shared" si="808"/>
        <v>4053533</v>
      </c>
      <c r="F226" s="48">
        <f t="shared" si="808"/>
        <v>1</v>
      </c>
      <c r="G226" s="47"/>
      <c r="H226" s="47"/>
      <c r="I226" s="47"/>
      <c r="J226" s="47" t="str">
        <f t="shared" ref="J226:K226" si="809">SUBTOTAL(9,J225)</f>
        <v>#REF!</v>
      </c>
      <c r="K226" s="47" t="str">
        <f t="shared" si="809"/>
        <v>#REF!</v>
      </c>
      <c r="L226" s="47"/>
      <c r="M226" s="47"/>
      <c r="N226" s="48"/>
      <c r="O226" s="49" t="str">
        <f t="shared" ref="O226:S226" si="810">SUBTOTAL(9,O225)</f>
        <v>#REF!</v>
      </c>
      <c r="P226" s="47" t="str">
        <f t="shared" si="810"/>
        <v>#REF!</v>
      </c>
      <c r="Q226" s="47" t="str">
        <f t="shared" si="810"/>
        <v>#REF!</v>
      </c>
      <c r="R226" s="50" t="str">
        <f t="shared" si="810"/>
        <v>#REF!</v>
      </c>
      <c r="S226" s="47" t="str">
        <f t="shared" si="810"/>
        <v>#REF!</v>
      </c>
      <c r="T226" s="48"/>
      <c r="U226" s="48"/>
      <c r="V226" s="48"/>
      <c r="W226" s="48"/>
      <c r="X226" s="48"/>
      <c r="Y226" s="48"/>
      <c r="Z226" s="48"/>
    </row>
    <row r="227" ht="13.5" customHeight="1" outlineLevel="2">
      <c r="A227" s="46" t="s">
        <v>167</v>
      </c>
      <c r="B227" s="18" t="s">
        <v>18</v>
      </c>
      <c r="C227" s="18" t="s">
        <v>19</v>
      </c>
      <c r="D227" s="20">
        <v>1.403413399E7</v>
      </c>
      <c r="E227" s="20">
        <v>5957274.99</v>
      </c>
      <c r="F227" s="47">
        <f>+D227/D231</f>
        <v>0.3368387362</v>
      </c>
      <c r="G227" s="47" t="str">
        <f t="shared" ref="G227:G230" si="811">VLOOKUP(A227,'[1]Hoja1'!$B$1:$F$126,3,0)</f>
        <v>#REF!</v>
      </c>
      <c r="H227" s="47" t="str">
        <f t="shared" ref="H227:H230" si="812">VLOOKUP(A227,'[1]Hoja1'!$B$1:$F$126,2,0)</f>
        <v>#REF!</v>
      </c>
      <c r="I227" s="47" t="str">
        <f t="shared" ref="I227:I230" si="813">+G227/11</f>
        <v>#REF!</v>
      </c>
      <c r="J227" s="47" t="str">
        <f t="shared" ref="J227:J230" si="814">+F227*I227</f>
        <v>#REF!</v>
      </c>
      <c r="K227" s="47">
        <v>0.0</v>
      </c>
      <c r="L227" s="47" t="str">
        <f t="shared" ref="L227:L230" si="815">VLOOKUP(A227,'[1]Hoja1'!$B$1:$F$126,5,0)</f>
        <v>#REF!</v>
      </c>
      <c r="M227" s="47" t="str">
        <f t="shared" ref="M227:M230" si="816">VLOOKUP(A227,'[1]Hoja1'!$B$1:$F$126,4,0)</f>
        <v>#REF!</v>
      </c>
      <c r="N227" s="48"/>
      <c r="O227" s="49" t="str">
        <f t="shared" ref="O227:O230" si="817">+D227-J227</f>
        <v>#REF!</v>
      </c>
      <c r="P227" s="47" t="str">
        <f t="shared" ref="P227:P230" si="818">+ROUND(O227,0)</f>
        <v>#REF!</v>
      </c>
      <c r="Q227" s="47" t="str">
        <f t="shared" ref="Q227:Q230" si="819">+K227+P227</f>
        <v>#REF!</v>
      </c>
      <c r="R227" s="50" t="str">
        <f t="shared" ref="R227:R230" si="820">+IF(D227-K227-P227&gt;1,D227-K227-P227,0)</f>
        <v>#REF!</v>
      </c>
      <c r="S227" s="47" t="str">
        <f t="shared" ref="S227:S230" si="821">+P227</f>
        <v>#REF!</v>
      </c>
      <c r="T227" s="48"/>
      <c r="U227" s="48"/>
      <c r="V227" s="48"/>
      <c r="W227" s="48"/>
      <c r="X227" s="48"/>
      <c r="Y227" s="48"/>
      <c r="Z227" s="48"/>
    </row>
    <row r="228" ht="13.5" customHeight="1" outlineLevel="2">
      <c r="A228" s="46" t="s">
        <v>167</v>
      </c>
      <c r="B228" s="18" t="s">
        <v>22</v>
      </c>
      <c r="C228" s="18" t="s">
        <v>23</v>
      </c>
      <c r="D228" s="20">
        <v>9601476.02</v>
      </c>
      <c r="E228" s="20">
        <v>4075679.55</v>
      </c>
      <c r="F228" s="47">
        <f>+D228/D231</f>
        <v>0.2304487794</v>
      </c>
      <c r="G228" s="47" t="str">
        <f t="shared" si="811"/>
        <v>#REF!</v>
      </c>
      <c r="H228" s="47" t="str">
        <f t="shared" si="812"/>
        <v>#REF!</v>
      </c>
      <c r="I228" s="47" t="str">
        <f t="shared" si="813"/>
        <v>#REF!</v>
      </c>
      <c r="J228" s="47" t="str">
        <f t="shared" si="814"/>
        <v>#REF!</v>
      </c>
      <c r="K228" s="47">
        <v>0.0</v>
      </c>
      <c r="L228" s="47" t="str">
        <f t="shared" si="815"/>
        <v>#REF!</v>
      </c>
      <c r="M228" s="47" t="str">
        <f t="shared" si="816"/>
        <v>#REF!</v>
      </c>
      <c r="N228" s="48"/>
      <c r="O228" s="49" t="str">
        <f t="shared" si="817"/>
        <v>#REF!</v>
      </c>
      <c r="P228" s="47" t="str">
        <f t="shared" si="818"/>
        <v>#REF!</v>
      </c>
      <c r="Q228" s="47" t="str">
        <f t="shared" si="819"/>
        <v>#REF!</v>
      </c>
      <c r="R228" s="50" t="str">
        <f t="shared" si="820"/>
        <v>#REF!</v>
      </c>
      <c r="S228" s="47" t="str">
        <f t="shared" si="821"/>
        <v>#REF!</v>
      </c>
      <c r="T228" s="48"/>
      <c r="U228" s="48"/>
      <c r="V228" s="48"/>
      <c r="W228" s="48"/>
      <c r="X228" s="48"/>
      <c r="Y228" s="48"/>
      <c r="Z228" s="48"/>
    </row>
    <row r="229" ht="13.5" customHeight="1" outlineLevel="2">
      <c r="A229" s="46" t="s">
        <v>167</v>
      </c>
      <c r="B229" s="18" t="s">
        <v>64</v>
      </c>
      <c r="C229" s="18" t="s">
        <v>65</v>
      </c>
      <c r="D229" s="20">
        <v>0.0</v>
      </c>
      <c r="E229" s="20">
        <v>0.0</v>
      </c>
      <c r="F229" s="48">
        <v>0.0</v>
      </c>
      <c r="G229" s="47" t="str">
        <f t="shared" si="811"/>
        <v>#REF!</v>
      </c>
      <c r="H229" s="47" t="str">
        <f t="shared" si="812"/>
        <v>#REF!</v>
      </c>
      <c r="I229" s="47" t="str">
        <f t="shared" si="813"/>
        <v>#REF!</v>
      </c>
      <c r="J229" s="47" t="str">
        <f t="shared" si="814"/>
        <v>#REF!</v>
      </c>
      <c r="K229" s="47">
        <v>0.0</v>
      </c>
      <c r="L229" s="47" t="str">
        <f t="shared" si="815"/>
        <v>#REF!</v>
      </c>
      <c r="M229" s="47" t="str">
        <f t="shared" si="816"/>
        <v>#REF!</v>
      </c>
      <c r="N229" s="48"/>
      <c r="O229" s="49" t="str">
        <f t="shared" si="817"/>
        <v>#REF!</v>
      </c>
      <c r="P229" s="47" t="str">
        <f t="shared" si="818"/>
        <v>#REF!</v>
      </c>
      <c r="Q229" s="47" t="str">
        <f t="shared" si="819"/>
        <v>#REF!</v>
      </c>
      <c r="R229" s="50" t="str">
        <f t="shared" si="820"/>
        <v>#REF!</v>
      </c>
      <c r="S229" s="47" t="str">
        <f t="shared" si="821"/>
        <v>#REF!</v>
      </c>
      <c r="T229" s="48"/>
      <c r="U229" s="48"/>
      <c r="V229" s="48"/>
      <c r="W229" s="48"/>
      <c r="X229" s="48"/>
      <c r="Y229" s="48"/>
      <c r="Z229" s="48"/>
    </row>
    <row r="230" ht="13.5" customHeight="1" outlineLevel="2">
      <c r="A230" s="46" t="s">
        <v>167</v>
      </c>
      <c r="B230" s="18" t="s">
        <v>45</v>
      </c>
      <c r="C230" s="18" t="s">
        <v>46</v>
      </c>
      <c r="D230" s="20">
        <v>1.802864199E7</v>
      </c>
      <c r="E230" s="20">
        <v>7652882.46</v>
      </c>
      <c r="F230" s="47">
        <f>+D230/D231</f>
        <v>0.4327124843</v>
      </c>
      <c r="G230" s="47" t="str">
        <f t="shared" si="811"/>
        <v>#REF!</v>
      </c>
      <c r="H230" s="47" t="str">
        <f t="shared" si="812"/>
        <v>#REF!</v>
      </c>
      <c r="I230" s="47" t="str">
        <f t="shared" si="813"/>
        <v>#REF!</v>
      </c>
      <c r="J230" s="47" t="str">
        <f t="shared" si="814"/>
        <v>#REF!</v>
      </c>
      <c r="K230" s="47">
        <v>0.0</v>
      </c>
      <c r="L230" s="47" t="str">
        <f t="shared" si="815"/>
        <v>#REF!</v>
      </c>
      <c r="M230" s="47" t="str">
        <f t="shared" si="816"/>
        <v>#REF!</v>
      </c>
      <c r="N230" s="48"/>
      <c r="O230" s="49" t="str">
        <f t="shared" si="817"/>
        <v>#REF!</v>
      </c>
      <c r="P230" s="47" t="str">
        <f t="shared" si="818"/>
        <v>#REF!</v>
      </c>
      <c r="Q230" s="47" t="str">
        <f t="shared" si="819"/>
        <v>#REF!</v>
      </c>
      <c r="R230" s="50" t="str">
        <f t="shared" si="820"/>
        <v>#REF!</v>
      </c>
      <c r="S230" s="47" t="str">
        <f t="shared" si="821"/>
        <v>#REF!</v>
      </c>
      <c r="T230" s="48"/>
      <c r="U230" s="48"/>
      <c r="V230" s="48"/>
      <c r="W230" s="48"/>
      <c r="X230" s="48"/>
      <c r="Y230" s="48"/>
      <c r="Z230" s="48"/>
    </row>
    <row r="231" ht="13.5" customHeight="1" outlineLevel="1">
      <c r="A231" s="51" t="s">
        <v>378</v>
      </c>
      <c r="B231" s="18"/>
      <c r="C231" s="18"/>
      <c r="D231" s="20">
        <f t="shared" ref="D231:F231" si="822">SUBTOTAL(9,D227:D230)</f>
        <v>41664252</v>
      </c>
      <c r="E231" s="20">
        <f t="shared" si="822"/>
        <v>17685837</v>
      </c>
      <c r="F231" s="48">
        <f t="shared" si="822"/>
        <v>1</v>
      </c>
      <c r="G231" s="47"/>
      <c r="H231" s="47"/>
      <c r="I231" s="47"/>
      <c r="J231" s="47" t="str">
        <f t="shared" ref="J231:K231" si="823">SUBTOTAL(9,J227:J230)</f>
        <v>#REF!</v>
      </c>
      <c r="K231" s="47">
        <f t="shared" si="823"/>
        <v>0</v>
      </c>
      <c r="L231" s="47"/>
      <c r="M231" s="47"/>
      <c r="N231" s="48"/>
      <c r="O231" s="49" t="str">
        <f t="shared" ref="O231:S231" si="824">SUBTOTAL(9,O227:O230)</f>
        <v>#REF!</v>
      </c>
      <c r="P231" s="47" t="str">
        <f t="shared" si="824"/>
        <v>#REF!</v>
      </c>
      <c r="Q231" s="47" t="str">
        <f t="shared" si="824"/>
        <v>#REF!</v>
      </c>
      <c r="R231" s="50" t="str">
        <f t="shared" si="824"/>
        <v>#REF!</v>
      </c>
      <c r="S231" s="47" t="str">
        <f t="shared" si="824"/>
        <v>#REF!</v>
      </c>
      <c r="T231" s="48"/>
      <c r="U231" s="48"/>
      <c r="V231" s="48"/>
      <c r="W231" s="48"/>
      <c r="X231" s="48"/>
      <c r="Y231" s="48"/>
      <c r="Z231" s="48"/>
    </row>
    <row r="232" ht="13.5" customHeight="1" outlineLevel="2">
      <c r="A232" s="46" t="s">
        <v>169</v>
      </c>
      <c r="B232" s="18" t="s">
        <v>18</v>
      </c>
      <c r="C232" s="18" t="s">
        <v>19</v>
      </c>
      <c r="D232" s="20">
        <v>9.802577862E7</v>
      </c>
      <c r="E232" s="20">
        <v>1598804.04</v>
      </c>
      <c r="F232" s="47">
        <f>+D232/D235</f>
        <v>0.7650684278</v>
      </c>
      <c r="G232" s="47" t="str">
        <f t="shared" ref="G232:G234" si="825">VLOOKUP(A232,'[1]Hoja1'!$B$1:$F$126,3,0)</f>
        <v>#REF!</v>
      </c>
      <c r="H232" s="47" t="str">
        <f t="shared" ref="H232:H234" si="826">VLOOKUP(A232,'[1]Hoja1'!$B$1:$F$126,2,0)</f>
        <v>#REF!</v>
      </c>
      <c r="I232" s="47" t="str">
        <f t="shared" ref="I232:I234" si="827">+G232/11</f>
        <v>#REF!</v>
      </c>
      <c r="J232" s="47" t="str">
        <f t="shared" ref="J232:J234" si="828">+F232*I232</f>
        <v>#REF!</v>
      </c>
      <c r="K232" s="47" t="str">
        <f t="shared" ref="K232:K234" si="829">+D232-P232</f>
        <v>#REF!</v>
      </c>
      <c r="L232" s="47" t="str">
        <f t="shared" ref="L232:L234" si="830">VLOOKUP(A232,'[1]Hoja1'!$B$1:$F$126,5,0)</f>
        <v>#REF!</v>
      </c>
      <c r="M232" s="47" t="str">
        <f t="shared" ref="M232:M234" si="831">VLOOKUP(A232,'[1]Hoja1'!$B$1:$F$126,4,0)</f>
        <v>#REF!</v>
      </c>
      <c r="N232" s="48"/>
      <c r="O232" s="49" t="str">
        <f t="shared" ref="O232:O234" si="832">+D232-J232</f>
        <v>#REF!</v>
      </c>
      <c r="P232" s="47" t="str">
        <f t="shared" ref="P232:P234" si="833">+ROUND(O232,0)</f>
        <v>#REF!</v>
      </c>
      <c r="Q232" s="47" t="str">
        <f t="shared" ref="Q232:Q234" si="834">+K232+P232</f>
        <v>#REF!</v>
      </c>
      <c r="R232" s="50" t="str">
        <f t="shared" ref="R232:R234" si="835">+IF(D232-K232-P232&gt;1,D232-K232-P232,0)</f>
        <v>#REF!</v>
      </c>
      <c r="S232" s="47" t="str">
        <f t="shared" ref="S232:S234" si="836">+P232</f>
        <v>#REF!</v>
      </c>
      <c r="T232" s="48"/>
      <c r="U232" s="48"/>
      <c r="V232" s="48"/>
      <c r="W232" s="48"/>
      <c r="X232" s="48"/>
      <c r="Y232" s="48"/>
      <c r="Z232" s="48"/>
    </row>
    <row r="233" ht="13.5" customHeight="1" outlineLevel="2">
      <c r="A233" s="46" t="s">
        <v>169</v>
      </c>
      <c r="B233" s="18" t="s">
        <v>22</v>
      </c>
      <c r="C233" s="18" t="s">
        <v>23</v>
      </c>
      <c r="D233" s="20">
        <v>3.010103338E7</v>
      </c>
      <c r="E233" s="20">
        <v>490948.96</v>
      </c>
      <c r="F233" s="47">
        <f>+D233/D235</f>
        <v>0.2349315722</v>
      </c>
      <c r="G233" s="47" t="str">
        <f t="shared" si="825"/>
        <v>#REF!</v>
      </c>
      <c r="H233" s="47" t="str">
        <f t="shared" si="826"/>
        <v>#REF!</v>
      </c>
      <c r="I233" s="47" t="str">
        <f t="shared" si="827"/>
        <v>#REF!</v>
      </c>
      <c r="J233" s="47" t="str">
        <f t="shared" si="828"/>
        <v>#REF!</v>
      </c>
      <c r="K233" s="47" t="str">
        <f t="shared" si="829"/>
        <v>#REF!</v>
      </c>
      <c r="L233" s="47" t="str">
        <f t="shared" si="830"/>
        <v>#REF!</v>
      </c>
      <c r="M233" s="47" t="str">
        <f t="shared" si="831"/>
        <v>#REF!</v>
      </c>
      <c r="N233" s="48"/>
      <c r="O233" s="49" t="str">
        <f t="shared" si="832"/>
        <v>#REF!</v>
      </c>
      <c r="P233" s="47" t="str">
        <f t="shared" si="833"/>
        <v>#REF!</v>
      </c>
      <c r="Q233" s="47" t="str">
        <f t="shared" si="834"/>
        <v>#REF!</v>
      </c>
      <c r="R233" s="50" t="str">
        <f t="shared" si="835"/>
        <v>#REF!</v>
      </c>
      <c r="S233" s="47" t="str">
        <f t="shared" si="836"/>
        <v>#REF!</v>
      </c>
      <c r="T233" s="48"/>
      <c r="U233" s="48"/>
      <c r="V233" s="48"/>
      <c r="W233" s="48"/>
      <c r="X233" s="48"/>
      <c r="Y233" s="48"/>
      <c r="Z233" s="48"/>
    </row>
    <row r="234" ht="13.5" customHeight="1" outlineLevel="2">
      <c r="A234" s="46" t="s">
        <v>169</v>
      </c>
      <c r="B234" s="18" t="s">
        <v>43</v>
      </c>
      <c r="C234" s="18" t="s">
        <v>44</v>
      </c>
      <c r="D234" s="20">
        <v>0.0</v>
      </c>
      <c r="E234" s="20">
        <v>0.0</v>
      </c>
      <c r="F234" s="48">
        <v>0.0</v>
      </c>
      <c r="G234" s="47" t="str">
        <f t="shared" si="825"/>
        <v>#REF!</v>
      </c>
      <c r="H234" s="47" t="str">
        <f t="shared" si="826"/>
        <v>#REF!</v>
      </c>
      <c r="I234" s="47" t="str">
        <f t="shared" si="827"/>
        <v>#REF!</v>
      </c>
      <c r="J234" s="47" t="str">
        <f t="shared" si="828"/>
        <v>#REF!</v>
      </c>
      <c r="K234" s="47" t="str">
        <f t="shared" si="829"/>
        <v>#REF!</v>
      </c>
      <c r="L234" s="47" t="str">
        <f t="shared" si="830"/>
        <v>#REF!</v>
      </c>
      <c r="M234" s="47" t="str">
        <f t="shared" si="831"/>
        <v>#REF!</v>
      </c>
      <c r="N234" s="48"/>
      <c r="O234" s="49" t="str">
        <f t="shared" si="832"/>
        <v>#REF!</v>
      </c>
      <c r="P234" s="47" t="str">
        <f t="shared" si="833"/>
        <v>#REF!</v>
      </c>
      <c r="Q234" s="47" t="str">
        <f t="shared" si="834"/>
        <v>#REF!</v>
      </c>
      <c r="R234" s="50" t="str">
        <f t="shared" si="835"/>
        <v>#REF!</v>
      </c>
      <c r="S234" s="47" t="str">
        <f t="shared" si="836"/>
        <v>#REF!</v>
      </c>
      <c r="T234" s="48"/>
      <c r="U234" s="48"/>
      <c r="V234" s="48"/>
      <c r="W234" s="48"/>
      <c r="X234" s="48"/>
      <c r="Y234" s="48"/>
      <c r="Z234" s="48"/>
    </row>
    <row r="235" ht="13.5" customHeight="1" outlineLevel="1">
      <c r="A235" s="51" t="s">
        <v>379</v>
      </c>
      <c r="B235" s="18"/>
      <c r="C235" s="18"/>
      <c r="D235" s="20">
        <f t="shared" ref="D235:F235" si="837">SUBTOTAL(9,D232:D234)</f>
        <v>128126812</v>
      </c>
      <c r="E235" s="20">
        <f t="shared" si="837"/>
        <v>2089753</v>
      </c>
      <c r="F235" s="48">
        <f t="shared" si="837"/>
        <v>1</v>
      </c>
      <c r="G235" s="47"/>
      <c r="H235" s="47"/>
      <c r="I235" s="47"/>
      <c r="J235" s="47" t="str">
        <f t="shared" ref="J235:K235" si="838">SUBTOTAL(9,J232:J234)</f>
        <v>#REF!</v>
      </c>
      <c r="K235" s="47" t="str">
        <f t="shared" si="838"/>
        <v>#REF!</v>
      </c>
      <c r="L235" s="47"/>
      <c r="M235" s="47"/>
      <c r="N235" s="48"/>
      <c r="O235" s="49" t="str">
        <f t="shared" ref="O235:S235" si="839">SUBTOTAL(9,O232:O234)</f>
        <v>#REF!</v>
      </c>
      <c r="P235" s="47" t="str">
        <f t="shared" si="839"/>
        <v>#REF!</v>
      </c>
      <c r="Q235" s="47" t="str">
        <f t="shared" si="839"/>
        <v>#REF!</v>
      </c>
      <c r="R235" s="50" t="str">
        <f t="shared" si="839"/>
        <v>#REF!</v>
      </c>
      <c r="S235" s="47" t="str">
        <f t="shared" si="839"/>
        <v>#REF!</v>
      </c>
      <c r="T235" s="48"/>
      <c r="U235" s="48"/>
      <c r="V235" s="48"/>
      <c r="W235" s="48"/>
      <c r="X235" s="48"/>
      <c r="Y235" s="48"/>
      <c r="Z235" s="48"/>
    </row>
    <row r="236" ht="13.5" customHeight="1" outlineLevel="2">
      <c r="A236" s="46" t="s">
        <v>171</v>
      </c>
      <c r="B236" s="18" t="s">
        <v>18</v>
      </c>
      <c r="C236" s="18" t="s">
        <v>19</v>
      </c>
      <c r="D236" s="20">
        <v>7.369466545E7</v>
      </c>
      <c r="E236" s="20">
        <v>3998662.42</v>
      </c>
      <c r="F236" s="47">
        <f>+D236/D239</f>
        <v>0.9998690775</v>
      </c>
      <c r="G236" s="47" t="str">
        <f t="shared" ref="G236:G238" si="840">VLOOKUP(A236,'[1]Hoja1'!$B$1:$F$126,3,0)</f>
        <v>#REF!</v>
      </c>
      <c r="H236" s="47" t="str">
        <f t="shared" ref="H236:H238" si="841">VLOOKUP(A236,'[1]Hoja1'!$B$1:$F$126,2,0)</f>
        <v>#REF!</v>
      </c>
      <c r="I236" s="47" t="str">
        <f t="shared" ref="I236:I238" si="842">+G236/11</f>
        <v>#REF!</v>
      </c>
      <c r="J236" s="47" t="str">
        <f t="shared" ref="J236:J238" si="843">+F236*I236</f>
        <v>#REF!</v>
      </c>
      <c r="K236" s="47">
        <v>0.0</v>
      </c>
      <c r="L236" s="47" t="str">
        <f t="shared" ref="L236:L238" si="844">VLOOKUP(A236,'[1]Hoja1'!$B$1:$F$126,5,0)</f>
        <v>#REF!</v>
      </c>
      <c r="M236" s="47" t="str">
        <f t="shared" ref="M236:M238" si="845">VLOOKUP(A236,'[1]Hoja1'!$B$1:$F$126,4,0)</f>
        <v>#REF!</v>
      </c>
      <c r="N236" s="48"/>
      <c r="O236" s="49" t="str">
        <f>+D236-J236</f>
        <v>#REF!</v>
      </c>
      <c r="P236" s="47" t="str">
        <f t="shared" ref="P236:P238" si="846">+ROUND(O236,0)</f>
        <v>#REF!</v>
      </c>
      <c r="Q236" s="47" t="str">
        <f t="shared" ref="Q236:Q238" si="847">+K236+P236</f>
        <v>#REF!</v>
      </c>
      <c r="R236" s="50" t="str">
        <f t="shared" ref="R236:R238" si="848">+IF(D236-K236-P236&gt;1,D236-K236-P236,0)</f>
        <v>#REF!</v>
      </c>
      <c r="S236" s="47" t="str">
        <f t="shared" ref="S236:S238" si="849">+P236</f>
        <v>#REF!</v>
      </c>
      <c r="T236" s="48"/>
      <c r="U236" s="48"/>
      <c r="V236" s="48"/>
      <c r="W236" s="48"/>
      <c r="X236" s="48"/>
      <c r="Y236" s="48"/>
      <c r="Z236" s="48"/>
    </row>
    <row r="237" ht="13.5" customHeight="1" outlineLevel="2">
      <c r="A237" s="46" t="s">
        <v>171</v>
      </c>
      <c r="B237" s="18" t="s">
        <v>22</v>
      </c>
      <c r="C237" s="18" t="s">
        <v>23</v>
      </c>
      <c r="D237" s="20">
        <v>9649.55</v>
      </c>
      <c r="E237" s="20">
        <v>523.58</v>
      </c>
      <c r="F237" s="47">
        <f>+D237/D239</f>
        <v>0.0001309224568</v>
      </c>
      <c r="G237" s="47" t="str">
        <f t="shared" si="840"/>
        <v>#REF!</v>
      </c>
      <c r="H237" s="47" t="str">
        <f t="shared" si="841"/>
        <v>#REF!</v>
      </c>
      <c r="I237" s="47" t="str">
        <f t="shared" si="842"/>
        <v>#REF!</v>
      </c>
      <c r="J237" s="47" t="str">
        <f t="shared" si="843"/>
        <v>#REF!</v>
      </c>
      <c r="K237" s="47">
        <v>0.0</v>
      </c>
      <c r="L237" s="47" t="str">
        <f t="shared" si="844"/>
        <v>#REF!</v>
      </c>
      <c r="M237" s="47" t="str">
        <f t="shared" si="845"/>
        <v>#REF!</v>
      </c>
      <c r="N237" s="48"/>
      <c r="O237" s="49">
        <v>0.0</v>
      </c>
      <c r="P237" s="47">
        <f t="shared" si="846"/>
        <v>0</v>
      </c>
      <c r="Q237" s="47">
        <f t="shared" si="847"/>
        <v>0</v>
      </c>
      <c r="R237" s="50">
        <f t="shared" si="848"/>
        <v>9649.55</v>
      </c>
      <c r="S237" s="47">
        <f t="shared" si="849"/>
        <v>0</v>
      </c>
      <c r="T237" s="48"/>
      <c r="U237" s="48"/>
      <c r="V237" s="48"/>
      <c r="W237" s="48"/>
      <c r="X237" s="48"/>
      <c r="Y237" s="48"/>
      <c r="Z237" s="48"/>
    </row>
    <row r="238" ht="13.5" customHeight="1" outlineLevel="2">
      <c r="A238" s="46" t="s">
        <v>171</v>
      </c>
      <c r="B238" s="18" t="s">
        <v>64</v>
      </c>
      <c r="C238" s="18" t="s">
        <v>65</v>
      </c>
      <c r="D238" s="20">
        <v>0.0</v>
      </c>
      <c r="E238" s="20">
        <v>0.0</v>
      </c>
      <c r="F238" s="48">
        <v>0.0</v>
      </c>
      <c r="G238" s="47" t="str">
        <f t="shared" si="840"/>
        <v>#REF!</v>
      </c>
      <c r="H238" s="47" t="str">
        <f t="shared" si="841"/>
        <v>#REF!</v>
      </c>
      <c r="I238" s="47" t="str">
        <f t="shared" si="842"/>
        <v>#REF!</v>
      </c>
      <c r="J238" s="47" t="str">
        <f t="shared" si="843"/>
        <v>#REF!</v>
      </c>
      <c r="K238" s="47" t="str">
        <f>+D238-P238</f>
        <v>#REF!</v>
      </c>
      <c r="L238" s="47" t="str">
        <f t="shared" si="844"/>
        <v>#REF!</v>
      </c>
      <c r="M238" s="47" t="str">
        <f t="shared" si="845"/>
        <v>#REF!</v>
      </c>
      <c r="N238" s="48"/>
      <c r="O238" s="49" t="str">
        <f>+D238-J238</f>
        <v>#REF!</v>
      </c>
      <c r="P238" s="47" t="str">
        <f t="shared" si="846"/>
        <v>#REF!</v>
      </c>
      <c r="Q238" s="47" t="str">
        <f t="shared" si="847"/>
        <v>#REF!</v>
      </c>
      <c r="R238" s="50" t="str">
        <f t="shared" si="848"/>
        <v>#REF!</v>
      </c>
      <c r="S238" s="47" t="str">
        <f t="shared" si="849"/>
        <v>#REF!</v>
      </c>
      <c r="T238" s="48"/>
      <c r="U238" s="48"/>
      <c r="V238" s="48"/>
      <c r="W238" s="48"/>
      <c r="X238" s="48"/>
      <c r="Y238" s="48"/>
      <c r="Z238" s="48"/>
    </row>
    <row r="239" ht="13.5" customHeight="1" outlineLevel="1">
      <c r="A239" s="51" t="s">
        <v>380</v>
      </c>
      <c r="B239" s="18"/>
      <c r="C239" s="18"/>
      <c r="D239" s="20">
        <f t="shared" ref="D239:F239" si="850">SUBTOTAL(9,D236:D238)</f>
        <v>73704315</v>
      </c>
      <c r="E239" s="20">
        <f t="shared" si="850"/>
        <v>3999186</v>
      </c>
      <c r="F239" s="48">
        <f t="shared" si="850"/>
        <v>1</v>
      </c>
      <c r="G239" s="47"/>
      <c r="H239" s="47"/>
      <c r="I239" s="47"/>
      <c r="J239" s="47" t="str">
        <f t="shared" ref="J239:K239" si="851">SUBTOTAL(9,J236:J238)</f>
        <v>#REF!</v>
      </c>
      <c r="K239" s="47" t="str">
        <f t="shared" si="851"/>
        <v>#REF!</v>
      </c>
      <c r="L239" s="47"/>
      <c r="M239" s="47"/>
      <c r="N239" s="48"/>
      <c r="O239" s="49" t="str">
        <f t="shared" ref="O239:S239" si="852">SUBTOTAL(9,O236:O238)</f>
        <v>#REF!</v>
      </c>
      <c r="P239" s="47" t="str">
        <f t="shared" si="852"/>
        <v>#REF!</v>
      </c>
      <c r="Q239" s="47" t="str">
        <f t="shared" si="852"/>
        <v>#REF!</v>
      </c>
      <c r="R239" s="50" t="str">
        <f t="shared" si="852"/>
        <v>#REF!</v>
      </c>
      <c r="S239" s="47" t="str">
        <f t="shared" si="852"/>
        <v>#REF!</v>
      </c>
      <c r="T239" s="48"/>
      <c r="U239" s="48"/>
      <c r="V239" s="48"/>
      <c r="W239" s="48"/>
      <c r="X239" s="48"/>
      <c r="Y239" s="48"/>
      <c r="Z239" s="48"/>
    </row>
    <row r="240" ht="13.5" customHeight="1" outlineLevel="2">
      <c r="A240" s="46" t="s">
        <v>173</v>
      </c>
      <c r="B240" s="18" t="s">
        <v>18</v>
      </c>
      <c r="C240" s="18" t="s">
        <v>19</v>
      </c>
      <c r="D240" s="20">
        <v>6928021.03</v>
      </c>
      <c r="E240" s="20">
        <v>7138642.43</v>
      </c>
      <c r="F240" s="47">
        <f>+D240/D243</f>
        <v>0.6255127559</v>
      </c>
      <c r="G240" s="47" t="str">
        <f t="shared" ref="G240:G242" si="853">VLOOKUP(A240,'[1]Hoja1'!$B$1:$F$126,3,0)</f>
        <v>#REF!</v>
      </c>
      <c r="H240" s="47" t="str">
        <f t="shared" ref="H240:H242" si="854">VLOOKUP(A240,'[1]Hoja1'!$B$1:$F$126,2,0)</f>
        <v>#REF!</v>
      </c>
      <c r="I240" s="47" t="str">
        <f t="shared" ref="I240:I242" si="855">+G240/11</f>
        <v>#REF!</v>
      </c>
      <c r="J240" s="47" t="str">
        <f t="shared" ref="J240:J242" si="856">+F240*I240</f>
        <v>#REF!</v>
      </c>
      <c r="K240" s="47">
        <v>0.0</v>
      </c>
      <c r="L240" s="47" t="str">
        <f t="shared" ref="L240:L242" si="857">VLOOKUP(A240,'[1]Hoja1'!$B$1:$F$126,5,0)</f>
        <v>#REF!</v>
      </c>
      <c r="M240" s="47" t="str">
        <f t="shared" ref="M240:M242" si="858">VLOOKUP(A240,'[1]Hoja1'!$B$1:$F$126,4,0)</f>
        <v>#REF!</v>
      </c>
      <c r="N240" s="48"/>
      <c r="O240" s="49" t="str">
        <f t="shared" ref="O240:O242" si="859">+D240-J240</f>
        <v>#REF!</v>
      </c>
      <c r="P240" s="47" t="str">
        <f t="shared" ref="P240:P242" si="860">+ROUND(O240,0)</f>
        <v>#REF!</v>
      </c>
      <c r="Q240" s="47" t="str">
        <f t="shared" ref="Q240:Q242" si="861">+K240+P240</f>
        <v>#REF!</v>
      </c>
      <c r="R240" s="50" t="str">
        <f t="shared" ref="R240:R242" si="862">+IF(D240-K240-P240&gt;1,D240-K240-P240,0)</f>
        <v>#REF!</v>
      </c>
      <c r="S240" s="47" t="str">
        <f t="shared" ref="S240:S242" si="863">+P240</f>
        <v>#REF!</v>
      </c>
      <c r="T240" s="48"/>
      <c r="U240" s="48"/>
      <c r="V240" s="48"/>
      <c r="W240" s="48"/>
      <c r="X240" s="48"/>
      <c r="Y240" s="48"/>
      <c r="Z240" s="48"/>
    </row>
    <row r="241" ht="13.5" customHeight="1" outlineLevel="2">
      <c r="A241" s="46" t="s">
        <v>173</v>
      </c>
      <c r="B241" s="18" t="s">
        <v>22</v>
      </c>
      <c r="C241" s="18" t="s">
        <v>23</v>
      </c>
      <c r="D241" s="20">
        <v>4147725.97</v>
      </c>
      <c r="E241" s="20">
        <v>4273822.57</v>
      </c>
      <c r="F241" s="47">
        <f>+D241/D243</f>
        <v>0.3744872441</v>
      </c>
      <c r="G241" s="47" t="str">
        <f t="shared" si="853"/>
        <v>#REF!</v>
      </c>
      <c r="H241" s="47" t="str">
        <f t="shared" si="854"/>
        <v>#REF!</v>
      </c>
      <c r="I241" s="47" t="str">
        <f t="shared" si="855"/>
        <v>#REF!</v>
      </c>
      <c r="J241" s="47" t="str">
        <f t="shared" si="856"/>
        <v>#REF!</v>
      </c>
      <c r="K241" s="47">
        <v>0.0</v>
      </c>
      <c r="L241" s="47" t="str">
        <f t="shared" si="857"/>
        <v>#REF!</v>
      </c>
      <c r="M241" s="47" t="str">
        <f t="shared" si="858"/>
        <v>#REF!</v>
      </c>
      <c r="N241" s="48"/>
      <c r="O241" s="49" t="str">
        <f t="shared" si="859"/>
        <v>#REF!</v>
      </c>
      <c r="P241" s="47" t="str">
        <f t="shared" si="860"/>
        <v>#REF!</v>
      </c>
      <c r="Q241" s="47" t="str">
        <f t="shared" si="861"/>
        <v>#REF!</v>
      </c>
      <c r="R241" s="50" t="str">
        <f t="shared" si="862"/>
        <v>#REF!</v>
      </c>
      <c r="S241" s="47" t="str">
        <f t="shared" si="863"/>
        <v>#REF!</v>
      </c>
      <c r="T241" s="48"/>
      <c r="U241" s="48"/>
      <c r="V241" s="48"/>
      <c r="W241" s="48"/>
      <c r="X241" s="48"/>
      <c r="Y241" s="48"/>
      <c r="Z241" s="48"/>
    </row>
    <row r="242" ht="13.5" customHeight="1" outlineLevel="2">
      <c r="A242" s="46" t="s">
        <v>173</v>
      </c>
      <c r="B242" s="18" t="s">
        <v>43</v>
      </c>
      <c r="C242" s="18" t="s">
        <v>44</v>
      </c>
      <c r="D242" s="20">
        <v>0.0</v>
      </c>
      <c r="E242" s="20">
        <v>0.0</v>
      </c>
      <c r="F242" s="47">
        <f>+D242/D243</f>
        <v>0</v>
      </c>
      <c r="G242" s="47" t="str">
        <f t="shared" si="853"/>
        <v>#REF!</v>
      </c>
      <c r="H242" s="47" t="str">
        <f t="shared" si="854"/>
        <v>#REF!</v>
      </c>
      <c r="I242" s="47" t="str">
        <f t="shared" si="855"/>
        <v>#REF!</v>
      </c>
      <c r="J242" s="47" t="str">
        <f t="shared" si="856"/>
        <v>#REF!</v>
      </c>
      <c r="K242" s="47">
        <v>0.0</v>
      </c>
      <c r="L242" s="47" t="str">
        <f t="shared" si="857"/>
        <v>#REF!</v>
      </c>
      <c r="M242" s="47" t="str">
        <f t="shared" si="858"/>
        <v>#REF!</v>
      </c>
      <c r="N242" s="48"/>
      <c r="O242" s="49" t="str">
        <f t="shared" si="859"/>
        <v>#REF!</v>
      </c>
      <c r="P242" s="47" t="str">
        <f t="shared" si="860"/>
        <v>#REF!</v>
      </c>
      <c r="Q242" s="47" t="str">
        <f t="shared" si="861"/>
        <v>#REF!</v>
      </c>
      <c r="R242" s="50" t="str">
        <f t="shared" si="862"/>
        <v>#REF!</v>
      </c>
      <c r="S242" s="47" t="str">
        <f t="shared" si="863"/>
        <v>#REF!</v>
      </c>
      <c r="T242" s="48"/>
      <c r="U242" s="48"/>
      <c r="V242" s="48"/>
      <c r="W242" s="48"/>
      <c r="X242" s="48"/>
      <c r="Y242" s="48"/>
      <c r="Z242" s="48"/>
    </row>
    <row r="243" ht="13.5" customHeight="1" outlineLevel="1">
      <c r="A243" s="51" t="s">
        <v>381</v>
      </c>
      <c r="B243" s="18"/>
      <c r="C243" s="18"/>
      <c r="D243" s="20">
        <f t="shared" ref="D243:F243" si="864">SUBTOTAL(9,D240:D242)</f>
        <v>11075747</v>
      </c>
      <c r="E243" s="20">
        <f t="shared" si="864"/>
        <v>11412465</v>
      </c>
      <c r="F243" s="48">
        <f t="shared" si="864"/>
        <v>1</v>
      </c>
      <c r="G243" s="47"/>
      <c r="H243" s="47"/>
      <c r="I243" s="47"/>
      <c r="J243" s="47" t="str">
        <f t="shared" ref="J243:K243" si="865">SUBTOTAL(9,J240:J242)</f>
        <v>#REF!</v>
      </c>
      <c r="K243" s="47">
        <f t="shared" si="865"/>
        <v>0</v>
      </c>
      <c r="L243" s="47"/>
      <c r="M243" s="47"/>
      <c r="N243" s="48"/>
      <c r="O243" s="49" t="str">
        <f t="shared" ref="O243:S243" si="866">SUBTOTAL(9,O240:O242)</f>
        <v>#REF!</v>
      </c>
      <c r="P243" s="47" t="str">
        <f t="shared" si="866"/>
        <v>#REF!</v>
      </c>
      <c r="Q243" s="47" t="str">
        <f t="shared" si="866"/>
        <v>#REF!</v>
      </c>
      <c r="R243" s="50" t="str">
        <f t="shared" si="866"/>
        <v>#REF!</v>
      </c>
      <c r="S243" s="47" t="str">
        <f t="shared" si="866"/>
        <v>#REF!</v>
      </c>
      <c r="T243" s="48"/>
      <c r="U243" s="48"/>
      <c r="V243" s="48"/>
      <c r="W243" s="48"/>
      <c r="X243" s="48"/>
      <c r="Y243" s="48"/>
      <c r="Z243" s="48"/>
    </row>
    <row r="244" ht="13.5" customHeight="1" outlineLevel="2">
      <c r="A244" s="46" t="s">
        <v>175</v>
      </c>
      <c r="B244" s="18" t="s">
        <v>18</v>
      </c>
      <c r="C244" s="18" t="s">
        <v>19</v>
      </c>
      <c r="D244" s="20">
        <v>4.404772702E7</v>
      </c>
      <c r="E244" s="20">
        <v>2117604.47</v>
      </c>
      <c r="F244" s="47">
        <f>+D244/D246</f>
        <v>0.7956112473</v>
      </c>
      <c r="G244" s="47" t="str">
        <f t="shared" ref="G244:G245" si="867">VLOOKUP(A244,'[1]Hoja1'!$B$1:$F$126,3,0)</f>
        <v>#REF!</v>
      </c>
      <c r="H244" s="47" t="str">
        <f t="shared" ref="H244:H245" si="868">VLOOKUP(A244,'[1]Hoja1'!$B$1:$F$126,2,0)</f>
        <v>#REF!</v>
      </c>
      <c r="I244" s="47" t="str">
        <f t="shared" ref="I244:I245" si="869">+G244/11</f>
        <v>#REF!</v>
      </c>
      <c r="J244" s="47" t="str">
        <f t="shared" ref="J244:J245" si="870">+F244*I244</f>
        <v>#REF!</v>
      </c>
      <c r="K244" s="47">
        <v>0.0</v>
      </c>
      <c r="L244" s="47" t="str">
        <f t="shared" ref="L244:L245" si="871">VLOOKUP(A244,'[1]Hoja1'!$B$1:$F$126,5,0)</f>
        <v>#REF!</v>
      </c>
      <c r="M244" s="47" t="str">
        <f t="shared" ref="M244:M245" si="872">VLOOKUP(A244,'[1]Hoja1'!$B$1:$F$126,4,0)</f>
        <v>#REF!</v>
      </c>
      <c r="N244" s="48"/>
      <c r="O244" s="49" t="str">
        <f t="shared" ref="O244:O245" si="873">+D244-J244</f>
        <v>#REF!</v>
      </c>
      <c r="P244" s="47" t="str">
        <f t="shared" ref="P244:P245" si="874">+ROUND(O244,0)</f>
        <v>#REF!</v>
      </c>
      <c r="Q244" s="47" t="str">
        <f t="shared" ref="Q244:Q245" si="875">+K244+P244</f>
        <v>#REF!</v>
      </c>
      <c r="R244" s="50" t="str">
        <f t="shared" ref="R244:R245" si="876">+IF(D244-K244-P244&gt;1,D244-K244-P244,0)</f>
        <v>#REF!</v>
      </c>
      <c r="S244" s="47" t="str">
        <f t="shared" ref="S244:S245" si="877">+P244</f>
        <v>#REF!</v>
      </c>
      <c r="T244" s="48"/>
      <c r="U244" s="48"/>
      <c r="V244" s="48"/>
      <c r="W244" s="48"/>
      <c r="X244" s="48"/>
      <c r="Y244" s="48"/>
      <c r="Z244" s="48"/>
    </row>
    <row r="245" ht="13.5" customHeight="1" outlineLevel="2">
      <c r="A245" s="46" t="s">
        <v>175</v>
      </c>
      <c r="B245" s="18" t="s">
        <v>22</v>
      </c>
      <c r="C245" s="18" t="s">
        <v>23</v>
      </c>
      <c r="D245" s="20">
        <v>1.131565198E7</v>
      </c>
      <c r="E245" s="20">
        <v>544002.53</v>
      </c>
      <c r="F245" s="47">
        <f>+D245/D246</f>
        <v>0.2043887527</v>
      </c>
      <c r="G245" s="47" t="str">
        <f t="shared" si="867"/>
        <v>#REF!</v>
      </c>
      <c r="H245" s="47" t="str">
        <f t="shared" si="868"/>
        <v>#REF!</v>
      </c>
      <c r="I245" s="47" t="str">
        <f t="shared" si="869"/>
        <v>#REF!</v>
      </c>
      <c r="J245" s="47" t="str">
        <f t="shared" si="870"/>
        <v>#REF!</v>
      </c>
      <c r="K245" s="47">
        <v>0.0</v>
      </c>
      <c r="L245" s="47" t="str">
        <f t="shared" si="871"/>
        <v>#REF!</v>
      </c>
      <c r="M245" s="47" t="str">
        <f t="shared" si="872"/>
        <v>#REF!</v>
      </c>
      <c r="N245" s="48"/>
      <c r="O245" s="49" t="str">
        <f t="shared" si="873"/>
        <v>#REF!</v>
      </c>
      <c r="P245" s="47" t="str">
        <f t="shared" si="874"/>
        <v>#REF!</v>
      </c>
      <c r="Q245" s="47" t="str">
        <f t="shared" si="875"/>
        <v>#REF!</v>
      </c>
      <c r="R245" s="50" t="str">
        <f t="shared" si="876"/>
        <v>#REF!</v>
      </c>
      <c r="S245" s="47" t="str">
        <f t="shared" si="877"/>
        <v>#REF!</v>
      </c>
      <c r="T245" s="48"/>
      <c r="U245" s="48"/>
      <c r="V245" s="48"/>
      <c r="W245" s="48"/>
      <c r="X245" s="48"/>
      <c r="Y245" s="48"/>
      <c r="Z245" s="48"/>
    </row>
    <row r="246" ht="13.5" customHeight="1" outlineLevel="1">
      <c r="A246" s="51" t="s">
        <v>382</v>
      </c>
      <c r="B246" s="18"/>
      <c r="C246" s="18"/>
      <c r="D246" s="20">
        <f t="shared" ref="D246:F246" si="878">SUBTOTAL(9,D244:D245)</f>
        <v>55363379</v>
      </c>
      <c r="E246" s="20">
        <f t="shared" si="878"/>
        <v>2661607</v>
      </c>
      <c r="F246" s="48">
        <f t="shared" si="878"/>
        <v>1</v>
      </c>
      <c r="G246" s="47"/>
      <c r="H246" s="47"/>
      <c r="I246" s="47"/>
      <c r="J246" s="47" t="str">
        <f t="shared" ref="J246:K246" si="879">SUBTOTAL(9,J244:J245)</f>
        <v>#REF!</v>
      </c>
      <c r="K246" s="47">
        <f t="shared" si="879"/>
        <v>0</v>
      </c>
      <c r="L246" s="47"/>
      <c r="M246" s="47"/>
      <c r="N246" s="48"/>
      <c r="O246" s="49" t="str">
        <f t="shared" ref="O246:S246" si="880">SUBTOTAL(9,O244:O245)</f>
        <v>#REF!</v>
      </c>
      <c r="P246" s="47" t="str">
        <f t="shared" si="880"/>
        <v>#REF!</v>
      </c>
      <c r="Q246" s="47" t="str">
        <f t="shared" si="880"/>
        <v>#REF!</v>
      </c>
      <c r="R246" s="50" t="str">
        <f t="shared" si="880"/>
        <v>#REF!</v>
      </c>
      <c r="S246" s="47" t="str">
        <f t="shared" si="880"/>
        <v>#REF!</v>
      </c>
      <c r="T246" s="48"/>
      <c r="U246" s="48"/>
      <c r="V246" s="48"/>
      <c r="W246" s="48"/>
      <c r="X246" s="48"/>
      <c r="Y246" s="48"/>
      <c r="Z246" s="48"/>
    </row>
    <row r="247" ht="13.5" customHeight="1" outlineLevel="2">
      <c r="A247" s="46" t="s">
        <v>177</v>
      </c>
      <c r="B247" s="18" t="s">
        <v>18</v>
      </c>
      <c r="C247" s="18" t="s">
        <v>19</v>
      </c>
      <c r="D247" s="20">
        <v>5.667400585E7</v>
      </c>
      <c r="E247" s="20">
        <v>3213463.28</v>
      </c>
      <c r="F247" s="47">
        <f>+D247/D249</f>
        <v>0.9977865186</v>
      </c>
      <c r="G247" s="47" t="str">
        <f t="shared" ref="G247:G248" si="881">VLOOKUP(A247,'[1]Hoja1'!$B$1:$F$126,3,0)</f>
        <v>#REF!</v>
      </c>
      <c r="H247" s="47" t="str">
        <f t="shared" ref="H247:H248" si="882">VLOOKUP(A247,'[1]Hoja1'!$B$1:$F$126,2,0)</f>
        <v>#REF!</v>
      </c>
      <c r="I247" s="47" t="str">
        <f t="shared" ref="I247:I248" si="883">+G247/11</f>
        <v>#REF!</v>
      </c>
      <c r="J247" s="47" t="str">
        <f t="shared" ref="J247:J248" si="884">+F247*I247</f>
        <v>#REF!</v>
      </c>
      <c r="K247" s="47">
        <v>0.0</v>
      </c>
      <c r="L247" s="47" t="str">
        <f t="shared" ref="L247:L248" si="885">VLOOKUP(A247,'[1]Hoja1'!$B$1:$F$126,5,0)</f>
        <v>#REF!</v>
      </c>
      <c r="M247" s="47" t="str">
        <f t="shared" ref="M247:M248" si="886">VLOOKUP(A247,'[1]Hoja1'!$B$1:$F$126,4,0)</f>
        <v>#REF!</v>
      </c>
      <c r="N247" s="48"/>
      <c r="O247" s="49" t="str">
        <f t="shared" ref="O247:O248" si="887">+D247-J247</f>
        <v>#REF!</v>
      </c>
      <c r="P247" s="47" t="str">
        <f t="shared" ref="P247:P248" si="888">+ROUND(O247,0)</f>
        <v>#REF!</v>
      </c>
      <c r="Q247" s="47" t="str">
        <f t="shared" ref="Q247:Q248" si="889">+K247+P247</f>
        <v>#REF!</v>
      </c>
      <c r="R247" s="50" t="str">
        <f t="shared" ref="R247:R248" si="890">+IF(D247-K247-P247&gt;1,D247-K247-P247,0)</f>
        <v>#REF!</v>
      </c>
      <c r="S247" s="47" t="str">
        <f t="shared" ref="S247:S248" si="891">+P247</f>
        <v>#REF!</v>
      </c>
      <c r="T247" s="48"/>
      <c r="U247" s="48"/>
      <c r="V247" s="48"/>
      <c r="W247" s="48"/>
      <c r="X247" s="48"/>
      <c r="Y247" s="48"/>
      <c r="Z247" s="48"/>
    </row>
    <row r="248" ht="13.5" customHeight="1" outlineLevel="2">
      <c r="A248" s="46" t="s">
        <v>177</v>
      </c>
      <c r="B248" s="18" t="s">
        <v>22</v>
      </c>
      <c r="C248" s="18" t="s">
        <v>23</v>
      </c>
      <c r="D248" s="20">
        <v>125725.15</v>
      </c>
      <c r="E248" s="20">
        <v>7128.72</v>
      </c>
      <c r="F248" s="47">
        <f>+D248/D249</f>
        <v>0.002213481434</v>
      </c>
      <c r="G248" s="47" t="str">
        <f t="shared" si="881"/>
        <v>#REF!</v>
      </c>
      <c r="H248" s="47" t="str">
        <f t="shared" si="882"/>
        <v>#REF!</v>
      </c>
      <c r="I248" s="47" t="str">
        <f t="shared" si="883"/>
        <v>#REF!</v>
      </c>
      <c r="J248" s="47" t="str">
        <f t="shared" si="884"/>
        <v>#REF!</v>
      </c>
      <c r="K248" s="47">
        <v>0.0</v>
      </c>
      <c r="L248" s="47" t="str">
        <f t="shared" si="885"/>
        <v>#REF!</v>
      </c>
      <c r="M248" s="47" t="str">
        <f t="shared" si="886"/>
        <v>#REF!</v>
      </c>
      <c r="N248" s="48"/>
      <c r="O248" s="49" t="str">
        <f t="shared" si="887"/>
        <v>#REF!</v>
      </c>
      <c r="P248" s="47" t="str">
        <f t="shared" si="888"/>
        <v>#REF!</v>
      </c>
      <c r="Q248" s="47" t="str">
        <f t="shared" si="889"/>
        <v>#REF!</v>
      </c>
      <c r="R248" s="50" t="str">
        <f t="shared" si="890"/>
        <v>#REF!</v>
      </c>
      <c r="S248" s="47" t="str">
        <f t="shared" si="891"/>
        <v>#REF!</v>
      </c>
      <c r="T248" s="48"/>
      <c r="U248" s="48"/>
      <c r="V248" s="48"/>
      <c r="W248" s="48"/>
      <c r="X248" s="48"/>
      <c r="Y248" s="48"/>
      <c r="Z248" s="48"/>
    </row>
    <row r="249" ht="13.5" customHeight="1" outlineLevel="1">
      <c r="A249" s="51" t="s">
        <v>383</v>
      </c>
      <c r="B249" s="18"/>
      <c r="C249" s="18"/>
      <c r="D249" s="20">
        <f t="shared" ref="D249:F249" si="892">SUBTOTAL(9,D247:D248)</f>
        <v>56799731</v>
      </c>
      <c r="E249" s="20">
        <f t="shared" si="892"/>
        <v>3220592</v>
      </c>
      <c r="F249" s="48">
        <f t="shared" si="892"/>
        <v>1</v>
      </c>
      <c r="G249" s="47"/>
      <c r="H249" s="47"/>
      <c r="I249" s="47"/>
      <c r="J249" s="47" t="str">
        <f t="shared" ref="J249:K249" si="893">SUBTOTAL(9,J247:J248)</f>
        <v>#REF!</v>
      </c>
      <c r="K249" s="47">
        <f t="shared" si="893"/>
        <v>0</v>
      </c>
      <c r="L249" s="47"/>
      <c r="M249" s="47"/>
      <c r="N249" s="48"/>
      <c r="O249" s="49" t="str">
        <f t="shared" ref="O249:S249" si="894">SUBTOTAL(9,O247:O248)</f>
        <v>#REF!</v>
      </c>
      <c r="P249" s="47" t="str">
        <f t="shared" si="894"/>
        <v>#REF!</v>
      </c>
      <c r="Q249" s="47" t="str">
        <f t="shared" si="894"/>
        <v>#REF!</v>
      </c>
      <c r="R249" s="50" t="str">
        <f t="shared" si="894"/>
        <v>#REF!</v>
      </c>
      <c r="S249" s="47" t="str">
        <f t="shared" si="894"/>
        <v>#REF!</v>
      </c>
      <c r="T249" s="48"/>
      <c r="U249" s="48"/>
      <c r="V249" s="48"/>
      <c r="W249" s="48"/>
      <c r="X249" s="48"/>
      <c r="Y249" s="48"/>
      <c r="Z249" s="48"/>
    </row>
    <row r="250" ht="13.5" customHeight="1" outlineLevel="2">
      <c r="A250" s="46" t="s">
        <v>179</v>
      </c>
      <c r="B250" s="18" t="s">
        <v>22</v>
      </c>
      <c r="C250" s="18" t="s">
        <v>23</v>
      </c>
      <c r="D250" s="20">
        <v>8.7729465E7</v>
      </c>
      <c r="E250" s="20">
        <v>1.5814996E7</v>
      </c>
      <c r="F250" s="47">
        <f>+D250/D252</f>
        <v>1</v>
      </c>
      <c r="G250" s="47" t="str">
        <f t="shared" ref="G250:G251" si="895">VLOOKUP(A250,'[1]Hoja1'!$B$1:$F$126,3,0)</f>
        <v>#REF!</v>
      </c>
      <c r="H250" s="47" t="str">
        <f t="shared" ref="H250:H251" si="896">VLOOKUP(A250,'[1]Hoja1'!$B$1:$F$126,2,0)</f>
        <v>#REF!</v>
      </c>
      <c r="I250" s="47" t="str">
        <f t="shared" ref="I250:I251" si="897">+G250/11</f>
        <v>#REF!</v>
      </c>
      <c r="J250" s="47" t="str">
        <f t="shared" ref="J250:J251" si="898">+F250*I250</f>
        <v>#REF!</v>
      </c>
      <c r="K250" s="47" t="str">
        <f t="shared" ref="K250:K251" si="899">+D250-P250</f>
        <v>#REF!</v>
      </c>
      <c r="L250" s="47" t="str">
        <f t="shared" ref="L250:L251" si="900">VLOOKUP(A250,'[1]Hoja1'!$B$1:$F$126,5,0)</f>
        <v>#REF!</v>
      </c>
      <c r="M250" s="47" t="str">
        <f t="shared" ref="M250:M251" si="901">VLOOKUP(A250,'[1]Hoja1'!$B$1:$F$126,4,0)</f>
        <v>#REF!</v>
      </c>
      <c r="N250" s="48"/>
      <c r="O250" s="49" t="str">
        <f t="shared" ref="O250:O251" si="902">+D250-J250</f>
        <v>#REF!</v>
      </c>
      <c r="P250" s="47" t="str">
        <f t="shared" ref="P250:P251" si="903">+ROUND(O250,0)</f>
        <v>#REF!</v>
      </c>
      <c r="Q250" s="47" t="str">
        <f t="shared" ref="Q250:Q251" si="904">+K250+P250</f>
        <v>#REF!</v>
      </c>
      <c r="R250" s="50" t="str">
        <f t="shared" ref="R250:R251" si="905">+IF(D250-K250-P250&gt;1,D250-K250-P250,0)</f>
        <v>#REF!</v>
      </c>
      <c r="S250" s="47" t="str">
        <f t="shared" ref="S250:S251" si="906">+P250</f>
        <v>#REF!</v>
      </c>
      <c r="T250" s="48"/>
      <c r="U250" s="48"/>
      <c r="V250" s="48"/>
      <c r="W250" s="48"/>
      <c r="X250" s="48"/>
      <c r="Y250" s="48"/>
      <c r="Z250" s="48"/>
    </row>
    <row r="251" ht="13.5" customHeight="1" outlineLevel="2">
      <c r="A251" s="46" t="s">
        <v>179</v>
      </c>
      <c r="B251" s="18" t="s">
        <v>64</v>
      </c>
      <c r="C251" s="18" t="s">
        <v>65</v>
      </c>
      <c r="D251" s="20">
        <v>0.0</v>
      </c>
      <c r="E251" s="20">
        <v>0.0</v>
      </c>
      <c r="F251" s="48">
        <v>0.0</v>
      </c>
      <c r="G251" s="47" t="str">
        <f t="shared" si="895"/>
        <v>#REF!</v>
      </c>
      <c r="H251" s="47" t="str">
        <f t="shared" si="896"/>
        <v>#REF!</v>
      </c>
      <c r="I251" s="47" t="str">
        <f t="shared" si="897"/>
        <v>#REF!</v>
      </c>
      <c r="J251" s="47" t="str">
        <f t="shared" si="898"/>
        <v>#REF!</v>
      </c>
      <c r="K251" s="47" t="str">
        <f t="shared" si="899"/>
        <v>#REF!</v>
      </c>
      <c r="L251" s="47" t="str">
        <f t="shared" si="900"/>
        <v>#REF!</v>
      </c>
      <c r="M251" s="47" t="str">
        <f t="shared" si="901"/>
        <v>#REF!</v>
      </c>
      <c r="N251" s="48"/>
      <c r="O251" s="49" t="str">
        <f t="shared" si="902"/>
        <v>#REF!</v>
      </c>
      <c r="P251" s="47" t="str">
        <f t="shared" si="903"/>
        <v>#REF!</v>
      </c>
      <c r="Q251" s="47" t="str">
        <f t="shared" si="904"/>
        <v>#REF!</v>
      </c>
      <c r="R251" s="50" t="str">
        <f t="shared" si="905"/>
        <v>#REF!</v>
      </c>
      <c r="S251" s="47" t="str">
        <f t="shared" si="906"/>
        <v>#REF!</v>
      </c>
      <c r="T251" s="48"/>
      <c r="U251" s="48"/>
      <c r="V251" s="48"/>
      <c r="W251" s="48"/>
      <c r="X251" s="48"/>
      <c r="Y251" s="48"/>
      <c r="Z251" s="48"/>
    </row>
    <row r="252" ht="13.5" customHeight="1" outlineLevel="1">
      <c r="A252" s="51" t="s">
        <v>384</v>
      </c>
      <c r="B252" s="18"/>
      <c r="C252" s="18"/>
      <c r="D252" s="20">
        <f t="shared" ref="D252:F252" si="907">SUBTOTAL(9,D250:D251)</f>
        <v>87729465</v>
      </c>
      <c r="E252" s="20">
        <f t="shared" si="907"/>
        <v>15814996</v>
      </c>
      <c r="F252" s="48">
        <f t="shared" si="907"/>
        <v>1</v>
      </c>
      <c r="G252" s="47"/>
      <c r="H252" s="47"/>
      <c r="I252" s="47"/>
      <c r="J252" s="47" t="str">
        <f t="shared" ref="J252:K252" si="908">SUBTOTAL(9,J250:J251)</f>
        <v>#REF!</v>
      </c>
      <c r="K252" s="47" t="str">
        <f t="shared" si="908"/>
        <v>#REF!</v>
      </c>
      <c r="L252" s="47"/>
      <c r="M252" s="47"/>
      <c r="N252" s="48"/>
      <c r="O252" s="49" t="str">
        <f t="shared" ref="O252:S252" si="909">SUBTOTAL(9,O250:O251)</f>
        <v>#REF!</v>
      </c>
      <c r="P252" s="47" t="str">
        <f t="shared" si="909"/>
        <v>#REF!</v>
      </c>
      <c r="Q252" s="47" t="str">
        <f t="shared" si="909"/>
        <v>#REF!</v>
      </c>
      <c r="R252" s="50" t="str">
        <f t="shared" si="909"/>
        <v>#REF!</v>
      </c>
      <c r="S252" s="47" t="str">
        <f t="shared" si="909"/>
        <v>#REF!</v>
      </c>
      <c r="T252" s="48"/>
      <c r="U252" s="48"/>
      <c r="V252" s="48"/>
      <c r="W252" s="48"/>
      <c r="X252" s="48"/>
      <c r="Y252" s="48"/>
      <c r="Z252" s="48"/>
    </row>
    <row r="253" ht="13.5" customHeight="1" outlineLevel="2">
      <c r="A253" s="46" t="s">
        <v>181</v>
      </c>
      <c r="B253" s="18" t="s">
        <v>22</v>
      </c>
      <c r="C253" s="18" t="s">
        <v>23</v>
      </c>
      <c r="D253" s="20">
        <v>1.9569513E7</v>
      </c>
      <c r="E253" s="20">
        <v>2184791.0</v>
      </c>
      <c r="F253" s="47">
        <f>+D253/D254</f>
        <v>1</v>
      </c>
      <c r="G253" s="47" t="str">
        <f>VLOOKUP(A253,'[1]Hoja1'!$B$1:$F$126,3,0)</f>
        <v>#REF!</v>
      </c>
      <c r="H253" s="47" t="str">
        <f>VLOOKUP(A253,'[1]Hoja1'!$B$1:$F$126,2,0)</f>
        <v>#REF!</v>
      </c>
      <c r="I253" s="47" t="str">
        <f>+G253/11</f>
        <v>#REF!</v>
      </c>
      <c r="J253" s="47" t="str">
        <f>+F253*I253</f>
        <v>#REF!</v>
      </c>
      <c r="K253" s="47" t="str">
        <f>+D253-P253</f>
        <v>#REF!</v>
      </c>
      <c r="L253" s="47" t="str">
        <f>VLOOKUP(A253,'[1]Hoja1'!$B$1:$F$126,5,0)</f>
        <v>#REF!</v>
      </c>
      <c r="M253" s="47" t="str">
        <f>VLOOKUP(A253,'[1]Hoja1'!$B$1:$F$126,4,0)</f>
        <v>#REF!</v>
      </c>
      <c r="N253" s="48"/>
      <c r="O253" s="49" t="str">
        <f>+D253-J253</f>
        <v>#REF!</v>
      </c>
      <c r="P253" s="47" t="str">
        <f>+ROUND(O253,0)</f>
        <v>#REF!</v>
      </c>
      <c r="Q253" s="47" t="str">
        <f>+K253+P253</f>
        <v>#REF!</v>
      </c>
      <c r="R253" s="50" t="str">
        <f>+IF(D253-K253-P253&gt;1,D253-K253-P253,0)</f>
        <v>#REF!</v>
      </c>
      <c r="S253" s="47" t="str">
        <f>+P253</f>
        <v>#REF!</v>
      </c>
      <c r="T253" s="48"/>
      <c r="U253" s="48"/>
      <c r="V253" s="48"/>
      <c r="W253" s="48"/>
      <c r="X253" s="48"/>
      <c r="Y253" s="48"/>
      <c r="Z253" s="48"/>
    </row>
    <row r="254" ht="13.5" customHeight="1" outlineLevel="1">
      <c r="A254" s="51" t="s">
        <v>385</v>
      </c>
      <c r="B254" s="18"/>
      <c r="C254" s="18"/>
      <c r="D254" s="20">
        <f t="shared" ref="D254:F254" si="910">SUBTOTAL(9,D253)</f>
        <v>19569513</v>
      </c>
      <c r="E254" s="20">
        <f t="shared" si="910"/>
        <v>2184791</v>
      </c>
      <c r="F254" s="48">
        <f t="shared" si="910"/>
        <v>1</v>
      </c>
      <c r="G254" s="47"/>
      <c r="H254" s="47"/>
      <c r="I254" s="47"/>
      <c r="J254" s="47" t="str">
        <f t="shared" ref="J254:K254" si="911">SUBTOTAL(9,J253)</f>
        <v>#REF!</v>
      </c>
      <c r="K254" s="47" t="str">
        <f t="shared" si="911"/>
        <v>#REF!</v>
      </c>
      <c r="L254" s="47"/>
      <c r="M254" s="47"/>
      <c r="N254" s="48"/>
      <c r="O254" s="49" t="str">
        <f t="shared" ref="O254:S254" si="912">SUBTOTAL(9,O253)</f>
        <v>#REF!</v>
      </c>
      <c r="P254" s="47" t="str">
        <f t="shared" si="912"/>
        <v>#REF!</v>
      </c>
      <c r="Q254" s="47" t="str">
        <f t="shared" si="912"/>
        <v>#REF!</v>
      </c>
      <c r="R254" s="50" t="str">
        <f t="shared" si="912"/>
        <v>#REF!</v>
      </c>
      <c r="S254" s="47" t="str">
        <f t="shared" si="912"/>
        <v>#REF!</v>
      </c>
      <c r="T254" s="48"/>
      <c r="U254" s="48"/>
      <c r="V254" s="48"/>
      <c r="W254" s="48"/>
      <c r="X254" s="48"/>
      <c r="Y254" s="48"/>
      <c r="Z254" s="48"/>
    </row>
    <row r="255" ht="13.5" customHeight="1" outlineLevel="2">
      <c r="A255" s="46" t="s">
        <v>183</v>
      </c>
      <c r="B255" s="18" t="s">
        <v>18</v>
      </c>
      <c r="C255" s="18" t="s">
        <v>19</v>
      </c>
      <c r="D255" s="20">
        <v>5549742.37</v>
      </c>
      <c r="E255" s="20">
        <v>337623.68</v>
      </c>
      <c r="F255" s="47">
        <f>+D255/D257</f>
        <v>0.6152427389</v>
      </c>
      <c r="G255" s="47" t="str">
        <f t="shared" ref="G255:G256" si="913">VLOOKUP(A255,'[1]Hoja1'!$B$1:$F$126,3,0)</f>
        <v>#REF!</v>
      </c>
      <c r="H255" s="47" t="str">
        <f t="shared" ref="H255:H256" si="914">VLOOKUP(A255,'[1]Hoja1'!$B$1:$F$126,2,0)</f>
        <v>#REF!</v>
      </c>
      <c r="I255" s="47" t="str">
        <f t="shared" ref="I255:I256" si="915">+G255/11</f>
        <v>#REF!</v>
      </c>
      <c r="J255" s="47" t="str">
        <f t="shared" ref="J255:J256" si="916">+F255*I255</f>
        <v>#REF!</v>
      </c>
      <c r="K255" s="47">
        <v>0.0</v>
      </c>
      <c r="L255" s="47" t="str">
        <f t="shared" ref="L255:L256" si="917">VLOOKUP(A255,'[1]Hoja1'!$B$1:$F$126,5,0)</f>
        <v>#REF!</v>
      </c>
      <c r="M255" s="47" t="str">
        <f t="shared" ref="M255:M256" si="918">VLOOKUP(A255,'[1]Hoja1'!$B$1:$F$126,4,0)</f>
        <v>#REF!</v>
      </c>
      <c r="N255" s="48"/>
      <c r="O255" s="49" t="str">
        <f t="shared" ref="O255:O256" si="919">+D255-J255</f>
        <v>#REF!</v>
      </c>
      <c r="P255" s="47" t="str">
        <f t="shared" ref="P255:P256" si="920">+ROUND(O255,0)</f>
        <v>#REF!</v>
      </c>
      <c r="Q255" s="47" t="str">
        <f t="shared" ref="Q255:Q256" si="921">+K255+P255</f>
        <v>#REF!</v>
      </c>
      <c r="R255" s="50" t="str">
        <f t="shared" ref="R255:R256" si="922">+IF(D255-K255-P255&gt;1,D255-K255-P255,0)</f>
        <v>#REF!</v>
      </c>
      <c r="S255" s="47" t="str">
        <f t="shared" ref="S255:S256" si="923">+P255</f>
        <v>#REF!</v>
      </c>
      <c r="T255" s="48"/>
      <c r="U255" s="48"/>
      <c r="V255" s="48"/>
      <c r="W255" s="48"/>
      <c r="X255" s="48"/>
      <c r="Y255" s="48"/>
      <c r="Z255" s="48"/>
    </row>
    <row r="256" ht="13.5" customHeight="1" outlineLevel="2">
      <c r="A256" s="46" t="s">
        <v>183</v>
      </c>
      <c r="B256" s="18" t="s">
        <v>58</v>
      </c>
      <c r="C256" s="18" t="s">
        <v>59</v>
      </c>
      <c r="D256" s="20">
        <v>3470668.63</v>
      </c>
      <c r="E256" s="20">
        <v>211141.32</v>
      </c>
      <c r="F256" s="47">
        <f>+D256/D257</f>
        <v>0.3847572611</v>
      </c>
      <c r="G256" s="47" t="str">
        <f t="shared" si="913"/>
        <v>#REF!</v>
      </c>
      <c r="H256" s="47" t="str">
        <f t="shared" si="914"/>
        <v>#REF!</v>
      </c>
      <c r="I256" s="47" t="str">
        <f t="shared" si="915"/>
        <v>#REF!</v>
      </c>
      <c r="J256" s="47" t="str">
        <f t="shared" si="916"/>
        <v>#REF!</v>
      </c>
      <c r="K256" s="47">
        <v>0.0</v>
      </c>
      <c r="L256" s="47" t="str">
        <f t="shared" si="917"/>
        <v>#REF!</v>
      </c>
      <c r="M256" s="47" t="str">
        <f t="shared" si="918"/>
        <v>#REF!</v>
      </c>
      <c r="N256" s="48"/>
      <c r="O256" s="49" t="str">
        <f t="shared" si="919"/>
        <v>#REF!</v>
      </c>
      <c r="P256" s="47" t="str">
        <f t="shared" si="920"/>
        <v>#REF!</v>
      </c>
      <c r="Q256" s="47" t="str">
        <f t="shared" si="921"/>
        <v>#REF!</v>
      </c>
      <c r="R256" s="50" t="str">
        <f t="shared" si="922"/>
        <v>#REF!</v>
      </c>
      <c r="S256" s="47" t="str">
        <f t="shared" si="923"/>
        <v>#REF!</v>
      </c>
      <c r="T256" s="48"/>
      <c r="U256" s="48"/>
      <c r="V256" s="48"/>
      <c r="W256" s="48"/>
      <c r="X256" s="48"/>
      <c r="Y256" s="48"/>
      <c r="Z256" s="48"/>
    </row>
    <row r="257" ht="13.5" customHeight="1" outlineLevel="1">
      <c r="A257" s="51" t="s">
        <v>386</v>
      </c>
      <c r="B257" s="18"/>
      <c r="C257" s="18"/>
      <c r="D257" s="20">
        <f t="shared" ref="D257:F257" si="924">SUBTOTAL(9,D255:D256)</f>
        <v>9020411</v>
      </c>
      <c r="E257" s="20">
        <f t="shared" si="924"/>
        <v>548765</v>
      </c>
      <c r="F257" s="48">
        <f t="shared" si="924"/>
        <v>1</v>
      </c>
      <c r="G257" s="47"/>
      <c r="H257" s="47"/>
      <c r="I257" s="47"/>
      <c r="J257" s="47" t="str">
        <f t="shared" ref="J257:K257" si="925">SUBTOTAL(9,J255:J256)</f>
        <v>#REF!</v>
      </c>
      <c r="K257" s="47">
        <f t="shared" si="925"/>
        <v>0</v>
      </c>
      <c r="L257" s="47"/>
      <c r="M257" s="47"/>
      <c r="N257" s="48"/>
      <c r="O257" s="49" t="str">
        <f t="shared" ref="O257:S257" si="926">SUBTOTAL(9,O255:O256)</f>
        <v>#REF!</v>
      </c>
      <c r="P257" s="47" t="str">
        <f t="shared" si="926"/>
        <v>#REF!</v>
      </c>
      <c r="Q257" s="47" t="str">
        <f t="shared" si="926"/>
        <v>#REF!</v>
      </c>
      <c r="R257" s="50" t="str">
        <f t="shared" si="926"/>
        <v>#REF!</v>
      </c>
      <c r="S257" s="47" t="str">
        <f t="shared" si="926"/>
        <v>#REF!</v>
      </c>
      <c r="T257" s="48"/>
      <c r="U257" s="48"/>
      <c r="V257" s="48"/>
      <c r="W257" s="48"/>
      <c r="X257" s="48"/>
      <c r="Y257" s="48"/>
      <c r="Z257" s="48"/>
    </row>
    <row r="258" ht="13.5" customHeight="1" outlineLevel="2">
      <c r="A258" s="46" t="s">
        <v>185</v>
      </c>
      <c r="B258" s="18" t="s">
        <v>18</v>
      </c>
      <c r="C258" s="18" t="s">
        <v>19</v>
      </c>
      <c r="D258" s="20">
        <v>4.700346257E7</v>
      </c>
      <c r="E258" s="20">
        <v>3054640.75</v>
      </c>
      <c r="F258" s="47">
        <f>+D258/D261</f>
        <v>0.7968262911</v>
      </c>
      <c r="G258" s="47" t="str">
        <f t="shared" ref="G258:G260" si="927">VLOOKUP(A258,'[1]Hoja1'!$B$1:$F$126,3,0)</f>
        <v>#REF!</v>
      </c>
      <c r="H258" s="47" t="str">
        <f t="shared" ref="H258:H260" si="928">VLOOKUP(A258,'[1]Hoja1'!$B$1:$F$126,2,0)</f>
        <v>#REF!</v>
      </c>
      <c r="I258" s="47" t="str">
        <f t="shared" ref="I258:I260" si="929">+G258/11</f>
        <v>#REF!</v>
      </c>
      <c r="J258" s="47" t="str">
        <f t="shared" ref="J258:J260" si="930">+F258*I258</f>
        <v>#REF!</v>
      </c>
      <c r="K258" s="47">
        <v>0.0</v>
      </c>
      <c r="L258" s="47" t="str">
        <f t="shared" ref="L258:L260" si="931">VLOOKUP(A258,'[1]Hoja1'!$B$1:$F$126,5,0)</f>
        <v>#REF!</v>
      </c>
      <c r="M258" s="47" t="str">
        <f t="shared" ref="M258:M260" si="932">VLOOKUP(A258,'[1]Hoja1'!$B$1:$F$126,4,0)</f>
        <v>#REF!</v>
      </c>
      <c r="N258" s="48"/>
      <c r="O258" s="49" t="str">
        <f t="shared" ref="O258:O260" si="933">+D258-J258</f>
        <v>#REF!</v>
      </c>
      <c r="P258" s="47" t="str">
        <f t="shared" ref="P258:P260" si="934">+ROUND(O258,0)</f>
        <v>#REF!</v>
      </c>
      <c r="Q258" s="47" t="str">
        <f t="shared" ref="Q258:Q260" si="935">+K258+P258</f>
        <v>#REF!</v>
      </c>
      <c r="R258" s="50" t="str">
        <f t="shared" ref="R258:R260" si="936">+IF(D258-K258-P258&gt;1,D258-K258-P258,0)</f>
        <v>#REF!</v>
      </c>
      <c r="S258" s="47" t="str">
        <f t="shared" ref="S258:S260" si="937">+P258</f>
        <v>#REF!</v>
      </c>
      <c r="T258" s="48"/>
      <c r="U258" s="48"/>
      <c r="V258" s="48"/>
      <c r="W258" s="48"/>
      <c r="X258" s="48"/>
      <c r="Y258" s="48"/>
      <c r="Z258" s="48"/>
    </row>
    <row r="259" ht="13.5" customHeight="1" outlineLevel="2">
      <c r="A259" s="46" t="s">
        <v>185</v>
      </c>
      <c r="B259" s="18" t="s">
        <v>22</v>
      </c>
      <c r="C259" s="18" t="s">
        <v>23</v>
      </c>
      <c r="D259" s="20">
        <v>5560933.32</v>
      </c>
      <c r="E259" s="20">
        <v>361391.54</v>
      </c>
      <c r="F259" s="47">
        <f>+D259/D261</f>
        <v>0.09427173298</v>
      </c>
      <c r="G259" s="47" t="str">
        <f t="shared" si="927"/>
        <v>#REF!</v>
      </c>
      <c r="H259" s="47" t="str">
        <f t="shared" si="928"/>
        <v>#REF!</v>
      </c>
      <c r="I259" s="47" t="str">
        <f t="shared" si="929"/>
        <v>#REF!</v>
      </c>
      <c r="J259" s="47" t="str">
        <f t="shared" si="930"/>
        <v>#REF!</v>
      </c>
      <c r="K259" s="47">
        <v>0.0</v>
      </c>
      <c r="L259" s="47" t="str">
        <f t="shared" si="931"/>
        <v>#REF!</v>
      </c>
      <c r="M259" s="47" t="str">
        <f t="shared" si="932"/>
        <v>#REF!</v>
      </c>
      <c r="N259" s="48"/>
      <c r="O259" s="49" t="str">
        <f t="shared" si="933"/>
        <v>#REF!</v>
      </c>
      <c r="P259" s="47" t="str">
        <f t="shared" si="934"/>
        <v>#REF!</v>
      </c>
      <c r="Q259" s="47" t="str">
        <f t="shared" si="935"/>
        <v>#REF!</v>
      </c>
      <c r="R259" s="50" t="str">
        <f t="shared" si="936"/>
        <v>#REF!</v>
      </c>
      <c r="S259" s="47" t="str">
        <f t="shared" si="937"/>
        <v>#REF!</v>
      </c>
      <c r="T259" s="48"/>
      <c r="U259" s="48"/>
      <c r="V259" s="48"/>
      <c r="W259" s="48"/>
      <c r="X259" s="48"/>
      <c r="Y259" s="48"/>
      <c r="Z259" s="48"/>
    </row>
    <row r="260" ht="13.5" customHeight="1" outlineLevel="2">
      <c r="A260" s="46" t="s">
        <v>185</v>
      </c>
      <c r="B260" s="18" t="s">
        <v>58</v>
      </c>
      <c r="C260" s="18" t="s">
        <v>59</v>
      </c>
      <c r="D260" s="20">
        <v>6423947.11</v>
      </c>
      <c r="E260" s="20">
        <v>417476.71</v>
      </c>
      <c r="F260" s="47">
        <f>+D260/D261</f>
        <v>0.1089019759</v>
      </c>
      <c r="G260" s="47" t="str">
        <f t="shared" si="927"/>
        <v>#REF!</v>
      </c>
      <c r="H260" s="47" t="str">
        <f t="shared" si="928"/>
        <v>#REF!</v>
      </c>
      <c r="I260" s="47" t="str">
        <f t="shared" si="929"/>
        <v>#REF!</v>
      </c>
      <c r="J260" s="47" t="str">
        <f t="shared" si="930"/>
        <v>#REF!</v>
      </c>
      <c r="K260" s="47">
        <v>0.0</v>
      </c>
      <c r="L260" s="47" t="str">
        <f t="shared" si="931"/>
        <v>#REF!</v>
      </c>
      <c r="M260" s="47" t="str">
        <f t="shared" si="932"/>
        <v>#REF!</v>
      </c>
      <c r="N260" s="48"/>
      <c r="O260" s="49" t="str">
        <f t="shared" si="933"/>
        <v>#REF!</v>
      </c>
      <c r="P260" s="47" t="str">
        <f t="shared" si="934"/>
        <v>#REF!</v>
      </c>
      <c r="Q260" s="47" t="str">
        <f t="shared" si="935"/>
        <v>#REF!</v>
      </c>
      <c r="R260" s="50" t="str">
        <f t="shared" si="936"/>
        <v>#REF!</v>
      </c>
      <c r="S260" s="47" t="str">
        <f t="shared" si="937"/>
        <v>#REF!</v>
      </c>
      <c r="T260" s="48"/>
      <c r="U260" s="48"/>
      <c r="V260" s="48"/>
      <c r="W260" s="48"/>
      <c r="X260" s="48"/>
      <c r="Y260" s="48"/>
      <c r="Z260" s="48"/>
    </row>
    <row r="261" ht="13.5" customHeight="1" outlineLevel="1">
      <c r="A261" s="51" t="s">
        <v>387</v>
      </c>
      <c r="B261" s="18"/>
      <c r="C261" s="18"/>
      <c r="D261" s="20">
        <f t="shared" ref="D261:F261" si="938">SUBTOTAL(9,D258:D260)</f>
        <v>58988343</v>
      </c>
      <c r="E261" s="20">
        <f t="shared" si="938"/>
        <v>3833509</v>
      </c>
      <c r="F261" s="48">
        <f t="shared" si="938"/>
        <v>1</v>
      </c>
      <c r="G261" s="47"/>
      <c r="H261" s="47"/>
      <c r="I261" s="47"/>
      <c r="J261" s="47" t="str">
        <f t="shared" ref="J261:K261" si="939">SUBTOTAL(9,J258:J260)</f>
        <v>#REF!</v>
      </c>
      <c r="K261" s="47">
        <f t="shared" si="939"/>
        <v>0</v>
      </c>
      <c r="L261" s="47"/>
      <c r="M261" s="47"/>
      <c r="N261" s="48"/>
      <c r="O261" s="49" t="str">
        <f t="shared" ref="O261:S261" si="940">SUBTOTAL(9,O258:O260)</f>
        <v>#REF!</v>
      </c>
      <c r="P261" s="47" t="str">
        <f t="shared" si="940"/>
        <v>#REF!</v>
      </c>
      <c r="Q261" s="47" t="str">
        <f t="shared" si="940"/>
        <v>#REF!</v>
      </c>
      <c r="R261" s="50" t="str">
        <f t="shared" si="940"/>
        <v>#REF!</v>
      </c>
      <c r="S261" s="47" t="str">
        <f t="shared" si="940"/>
        <v>#REF!</v>
      </c>
      <c r="T261" s="48"/>
      <c r="U261" s="48"/>
      <c r="V261" s="48"/>
      <c r="W261" s="48"/>
      <c r="X261" s="48"/>
      <c r="Y261" s="48"/>
      <c r="Z261" s="48"/>
    </row>
    <row r="262" ht="13.5" customHeight="1" outlineLevel="2">
      <c r="A262" s="46" t="s">
        <v>187</v>
      </c>
      <c r="B262" s="18" t="s">
        <v>18</v>
      </c>
      <c r="C262" s="18" t="s">
        <v>19</v>
      </c>
      <c r="D262" s="20">
        <v>4.647539797E7</v>
      </c>
      <c r="E262" s="20">
        <v>2189813.91</v>
      </c>
      <c r="F262" s="47">
        <f>+D262/D265</f>
        <v>0.9472980269</v>
      </c>
      <c r="G262" s="47" t="str">
        <f t="shared" ref="G262:G264" si="941">VLOOKUP(A262,'[1]Hoja1'!$B$1:$F$126,3,0)</f>
        <v>#REF!</v>
      </c>
      <c r="H262" s="47" t="str">
        <f t="shared" ref="H262:H264" si="942">VLOOKUP(A262,'[1]Hoja1'!$B$1:$F$126,2,0)</f>
        <v>#REF!</v>
      </c>
      <c r="I262" s="47" t="str">
        <f t="shared" ref="I262:I264" si="943">+G262/11</f>
        <v>#REF!</v>
      </c>
      <c r="J262" s="47" t="str">
        <f t="shared" ref="J262:J264" si="944">+F262*I262</f>
        <v>#REF!</v>
      </c>
      <c r="K262" s="47" t="str">
        <f t="shared" ref="K262:K264" si="945">+D262-P262</f>
        <v>#REF!</v>
      </c>
      <c r="L262" s="47" t="str">
        <f t="shared" ref="L262:L264" si="946">VLOOKUP(A262,'[1]Hoja1'!$B$1:$F$126,5,0)</f>
        <v>#REF!</v>
      </c>
      <c r="M262" s="47" t="str">
        <f t="shared" ref="M262:M264" si="947">VLOOKUP(A262,'[1]Hoja1'!$B$1:$F$126,4,0)</f>
        <v>#REF!</v>
      </c>
      <c r="N262" s="48"/>
      <c r="O262" s="49" t="str">
        <f t="shared" ref="O262:O264" si="948">+D262-J262</f>
        <v>#REF!</v>
      </c>
      <c r="P262" s="47" t="str">
        <f t="shared" ref="P262:P264" si="949">+ROUND(O262,0)</f>
        <v>#REF!</v>
      </c>
      <c r="Q262" s="47" t="str">
        <f t="shared" ref="Q262:Q264" si="950">+K262+P262</f>
        <v>#REF!</v>
      </c>
      <c r="R262" s="50" t="str">
        <f t="shared" ref="R262:R264" si="951">+IF(D262-K262-P262&gt;1,D262-K262-P262,0)</f>
        <v>#REF!</v>
      </c>
      <c r="S262" s="47" t="str">
        <f t="shared" ref="S262:S264" si="952">+P262</f>
        <v>#REF!</v>
      </c>
      <c r="T262" s="48"/>
      <c r="U262" s="48"/>
      <c r="V262" s="48"/>
      <c r="W262" s="48"/>
      <c r="X262" s="48"/>
      <c r="Y262" s="48"/>
      <c r="Z262" s="48"/>
    </row>
    <row r="263" ht="13.5" customHeight="1" outlineLevel="2">
      <c r="A263" s="46" t="s">
        <v>187</v>
      </c>
      <c r="B263" s="18" t="s">
        <v>64</v>
      </c>
      <c r="C263" s="18" t="s">
        <v>65</v>
      </c>
      <c r="D263" s="20">
        <v>0.0</v>
      </c>
      <c r="E263" s="20">
        <v>0.0</v>
      </c>
      <c r="F263" s="48">
        <v>0.0</v>
      </c>
      <c r="G263" s="47" t="str">
        <f t="shared" si="941"/>
        <v>#REF!</v>
      </c>
      <c r="H263" s="47" t="str">
        <f t="shared" si="942"/>
        <v>#REF!</v>
      </c>
      <c r="I263" s="47" t="str">
        <f t="shared" si="943"/>
        <v>#REF!</v>
      </c>
      <c r="J263" s="47" t="str">
        <f t="shared" si="944"/>
        <v>#REF!</v>
      </c>
      <c r="K263" s="47" t="str">
        <f t="shared" si="945"/>
        <v>#REF!</v>
      </c>
      <c r="L263" s="47" t="str">
        <f t="shared" si="946"/>
        <v>#REF!</v>
      </c>
      <c r="M263" s="47" t="str">
        <f t="shared" si="947"/>
        <v>#REF!</v>
      </c>
      <c r="N263" s="48"/>
      <c r="O263" s="49" t="str">
        <f t="shared" si="948"/>
        <v>#REF!</v>
      </c>
      <c r="P263" s="47" t="str">
        <f t="shared" si="949"/>
        <v>#REF!</v>
      </c>
      <c r="Q263" s="47" t="str">
        <f t="shared" si="950"/>
        <v>#REF!</v>
      </c>
      <c r="R263" s="50" t="str">
        <f t="shared" si="951"/>
        <v>#REF!</v>
      </c>
      <c r="S263" s="47" t="str">
        <f t="shared" si="952"/>
        <v>#REF!</v>
      </c>
      <c r="T263" s="48"/>
      <c r="U263" s="48"/>
      <c r="V263" s="48"/>
      <c r="W263" s="48"/>
      <c r="X263" s="48"/>
      <c r="Y263" s="48"/>
      <c r="Z263" s="48"/>
    </row>
    <row r="264" ht="13.5" customHeight="1" outlineLevel="2">
      <c r="A264" s="46" t="s">
        <v>187</v>
      </c>
      <c r="B264" s="18" t="s">
        <v>45</v>
      </c>
      <c r="C264" s="18" t="s">
        <v>46</v>
      </c>
      <c r="D264" s="20">
        <v>2585612.03</v>
      </c>
      <c r="E264" s="20">
        <v>121828.09</v>
      </c>
      <c r="F264" s="47">
        <f>+D264/D265</f>
        <v>0.05270197311</v>
      </c>
      <c r="G264" s="47" t="str">
        <f t="shared" si="941"/>
        <v>#REF!</v>
      </c>
      <c r="H264" s="47" t="str">
        <f t="shared" si="942"/>
        <v>#REF!</v>
      </c>
      <c r="I264" s="47" t="str">
        <f t="shared" si="943"/>
        <v>#REF!</v>
      </c>
      <c r="J264" s="47" t="str">
        <f t="shared" si="944"/>
        <v>#REF!</v>
      </c>
      <c r="K264" s="47" t="str">
        <f t="shared" si="945"/>
        <v>#REF!</v>
      </c>
      <c r="L264" s="47" t="str">
        <f t="shared" si="946"/>
        <v>#REF!</v>
      </c>
      <c r="M264" s="47" t="str">
        <f t="shared" si="947"/>
        <v>#REF!</v>
      </c>
      <c r="N264" s="48"/>
      <c r="O264" s="49" t="str">
        <f t="shared" si="948"/>
        <v>#REF!</v>
      </c>
      <c r="P264" s="47" t="str">
        <f t="shared" si="949"/>
        <v>#REF!</v>
      </c>
      <c r="Q264" s="47" t="str">
        <f t="shared" si="950"/>
        <v>#REF!</v>
      </c>
      <c r="R264" s="50" t="str">
        <f t="shared" si="951"/>
        <v>#REF!</v>
      </c>
      <c r="S264" s="47" t="str">
        <f t="shared" si="952"/>
        <v>#REF!</v>
      </c>
      <c r="T264" s="48"/>
      <c r="U264" s="48"/>
      <c r="V264" s="48"/>
      <c r="W264" s="48"/>
      <c r="X264" s="48"/>
      <c r="Y264" s="48"/>
      <c r="Z264" s="48"/>
    </row>
    <row r="265" ht="13.5" customHeight="1" outlineLevel="1">
      <c r="A265" s="51" t="s">
        <v>388</v>
      </c>
      <c r="B265" s="18"/>
      <c r="C265" s="18"/>
      <c r="D265" s="20">
        <f t="shared" ref="D265:F265" si="953">SUBTOTAL(9,D262:D264)</f>
        <v>49061010</v>
      </c>
      <c r="E265" s="20">
        <f t="shared" si="953"/>
        <v>2311642</v>
      </c>
      <c r="F265" s="48">
        <f t="shared" si="953"/>
        <v>1</v>
      </c>
      <c r="G265" s="47"/>
      <c r="H265" s="47"/>
      <c r="I265" s="47"/>
      <c r="J265" s="47" t="str">
        <f t="shared" ref="J265:K265" si="954">SUBTOTAL(9,J262:J264)</f>
        <v>#REF!</v>
      </c>
      <c r="K265" s="47" t="str">
        <f t="shared" si="954"/>
        <v>#REF!</v>
      </c>
      <c r="L265" s="47"/>
      <c r="M265" s="47"/>
      <c r="N265" s="48"/>
      <c r="O265" s="49" t="str">
        <f t="shared" ref="O265:S265" si="955">SUBTOTAL(9,O262:O264)</f>
        <v>#REF!</v>
      </c>
      <c r="P265" s="47" t="str">
        <f t="shared" si="955"/>
        <v>#REF!</v>
      </c>
      <c r="Q265" s="47" t="str">
        <f t="shared" si="955"/>
        <v>#REF!</v>
      </c>
      <c r="R265" s="50" t="str">
        <f t="shared" si="955"/>
        <v>#REF!</v>
      </c>
      <c r="S265" s="47" t="str">
        <f t="shared" si="955"/>
        <v>#REF!</v>
      </c>
      <c r="T265" s="48"/>
      <c r="U265" s="48"/>
      <c r="V265" s="48"/>
      <c r="W265" s="48"/>
      <c r="X265" s="48"/>
      <c r="Y265" s="48"/>
      <c r="Z265" s="48"/>
    </row>
    <row r="266" ht="13.5" customHeight="1" outlineLevel="2">
      <c r="A266" s="46" t="s">
        <v>189</v>
      </c>
      <c r="B266" s="18" t="s">
        <v>18</v>
      </c>
      <c r="C266" s="18" t="s">
        <v>19</v>
      </c>
      <c r="D266" s="20">
        <v>2.5103704395E8</v>
      </c>
      <c r="E266" s="20">
        <v>4369752.97</v>
      </c>
      <c r="F266" s="47">
        <f>+D266/D270</f>
        <v>0.4374877267</v>
      </c>
      <c r="G266" s="47" t="str">
        <f t="shared" ref="G266:G269" si="956">VLOOKUP(A266,'[1]Hoja1'!$B$1:$F$126,3,0)</f>
        <v>#REF!</v>
      </c>
      <c r="H266" s="47" t="str">
        <f t="shared" ref="H266:H269" si="957">VLOOKUP(A266,'[1]Hoja1'!$B$1:$F$126,2,0)</f>
        <v>#REF!</v>
      </c>
      <c r="I266" s="47" t="str">
        <f t="shared" ref="I266:I269" si="958">+G266/11</f>
        <v>#REF!</v>
      </c>
      <c r="J266" s="47" t="str">
        <f t="shared" ref="J266:J269" si="959">+F266*I266</f>
        <v>#REF!</v>
      </c>
      <c r="K266" s="47">
        <v>0.0</v>
      </c>
      <c r="L266" s="47" t="str">
        <f t="shared" ref="L266:L269" si="960">VLOOKUP(A266,'[1]Hoja1'!$B$1:$F$126,5,0)</f>
        <v>#REF!</v>
      </c>
      <c r="M266" s="47" t="str">
        <f t="shared" ref="M266:M269" si="961">VLOOKUP(A266,'[1]Hoja1'!$B$1:$F$126,4,0)</f>
        <v>#REF!</v>
      </c>
      <c r="N266" s="48"/>
      <c r="O266" s="49" t="str">
        <f t="shared" ref="O266:O269" si="962">+D266-J266</f>
        <v>#REF!</v>
      </c>
      <c r="P266" s="47" t="str">
        <f t="shared" ref="P266:P269" si="963">+ROUND(O266,0)</f>
        <v>#REF!</v>
      </c>
      <c r="Q266" s="47" t="str">
        <f t="shared" ref="Q266:Q269" si="964">+K266+P266</f>
        <v>#REF!</v>
      </c>
      <c r="R266" s="50" t="str">
        <f t="shared" ref="R266:R269" si="965">+IF(D266-K266-P266&gt;1,D266-K266-P266,0)</f>
        <v>#REF!</v>
      </c>
      <c r="S266" s="47" t="str">
        <f t="shared" ref="S266:S269" si="966">+P266</f>
        <v>#REF!</v>
      </c>
      <c r="T266" s="48"/>
      <c r="U266" s="48"/>
      <c r="V266" s="48"/>
      <c r="W266" s="48"/>
      <c r="X266" s="48"/>
      <c r="Y266" s="48"/>
      <c r="Z266" s="48"/>
    </row>
    <row r="267" ht="13.5" customHeight="1" outlineLevel="2">
      <c r="A267" s="46" t="s">
        <v>189</v>
      </c>
      <c r="B267" s="18" t="s">
        <v>22</v>
      </c>
      <c r="C267" s="18" t="s">
        <v>23</v>
      </c>
      <c r="D267" s="20">
        <v>2.453988053E7</v>
      </c>
      <c r="E267" s="20">
        <v>427160.92</v>
      </c>
      <c r="F267" s="47">
        <f>+D267/D270</f>
        <v>0.04276618453</v>
      </c>
      <c r="G267" s="47" t="str">
        <f t="shared" si="956"/>
        <v>#REF!</v>
      </c>
      <c r="H267" s="47" t="str">
        <f t="shared" si="957"/>
        <v>#REF!</v>
      </c>
      <c r="I267" s="47" t="str">
        <f t="shared" si="958"/>
        <v>#REF!</v>
      </c>
      <c r="J267" s="47" t="str">
        <f t="shared" si="959"/>
        <v>#REF!</v>
      </c>
      <c r="K267" s="47">
        <v>0.0</v>
      </c>
      <c r="L267" s="47" t="str">
        <f t="shared" si="960"/>
        <v>#REF!</v>
      </c>
      <c r="M267" s="47" t="str">
        <f t="shared" si="961"/>
        <v>#REF!</v>
      </c>
      <c r="N267" s="48"/>
      <c r="O267" s="49" t="str">
        <f t="shared" si="962"/>
        <v>#REF!</v>
      </c>
      <c r="P267" s="47" t="str">
        <f t="shared" si="963"/>
        <v>#REF!</v>
      </c>
      <c r="Q267" s="47" t="str">
        <f t="shared" si="964"/>
        <v>#REF!</v>
      </c>
      <c r="R267" s="50" t="str">
        <f t="shared" si="965"/>
        <v>#REF!</v>
      </c>
      <c r="S267" s="47" t="str">
        <f t="shared" si="966"/>
        <v>#REF!</v>
      </c>
      <c r="T267" s="48"/>
      <c r="U267" s="48"/>
      <c r="V267" s="48"/>
      <c r="W267" s="48"/>
      <c r="X267" s="48"/>
      <c r="Y267" s="48"/>
      <c r="Z267" s="48"/>
    </row>
    <row r="268" ht="13.5" customHeight="1" outlineLevel="2">
      <c r="A268" s="46" t="s">
        <v>189</v>
      </c>
      <c r="B268" s="18" t="s">
        <v>58</v>
      </c>
      <c r="C268" s="18" t="s">
        <v>59</v>
      </c>
      <c r="D268" s="20">
        <v>2.958055652E7</v>
      </c>
      <c r="E268" s="20">
        <v>514902.99</v>
      </c>
      <c r="F268" s="47">
        <f>+D268/D270</f>
        <v>0.05155068042</v>
      </c>
      <c r="G268" s="47" t="str">
        <f t="shared" si="956"/>
        <v>#REF!</v>
      </c>
      <c r="H268" s="47" t="str">
        <f t="shared" si="957"/>
        <v>#REF!</v>
      </c>
      <c r="I268" s="47" t="str">
        <f t="shared" si="958"/>
        <v>#REF!</v>
      </c>
      <c r="J268" s="47" t="str">
        <f t="shared" si="959"/>
        <v>#REF!</v>
      </c>
      <c r="K268" s="47">
        <v>0.0</v>
      </c>
      <c r="L268" s="47" t="str">
        <f t="shared" si="960"/>
        <v>#REF!</v>
      </c>
      <c r="M268" s="47" t="str">
        <f t="shared" si="961"/>
        <v>#REF!</v>
      </c>
      <c r="N268" s="48"/>
      <c r="O268" s="49" t="str">
        <f t="shared" si="962"/>
        <v>#REF!</v>
      </c>
      <c r="P268" s="47" t="str">
        <f t="shared" si="963"/>
        <v>#REF!</v>
      </c>
      <c r="Q268" s="47" t="str">
        <f t="shared" si="964"/>
        <v>#REF!</v>
      </c>
      <c r="R268" s="50" t="str">
        <f t="shared" si="965"/>
        <v>#REF!</v>
      </c>
      <c r="S268" s="47" t="str">
        <f t="shared" si="966"/>
        <v>#REF!</v>
      </c>
      <c r="T268" s="48"/>
      <c r="U268" s="48"/>
      <c r="V268" s="48"/>
      <c r="W268" s="48"/>
      <c r="X268" s="48"/>
      <c r="Y268" s="48"/>
      <c r="Z268" s="48"/>
    </row>
    <row r="269" ht="13.5" customHeight="1" outlineLevel="2">
      <c r="A269" s="46" t="s">
        <v>189</v>
      </c>
      <c r="B269" s="18" t="s">
        <v>26</v>
      </c>
      <c r="C269" s="18" t="s">
        <v>27</v>
      </c>
      <c r="D269" s="20">
        <v>2.68657574E8</v>
      </c>
      <c r="E269" s="20">
        <v>4676470.12</v>
      </c>
      <c r="F269" s="47">
        <f>+D269/D270</f>
        <v>0.4681954084</v>
      </c>
      <c r="G269" s="47" t="str">
        <f t="shared" si="956"/>
        <v>#REF!</v>
      </c>
      <c r="H269" s="47" t="str">
        <f t="shared" si="957"/>
        <v>#REF!</v>
      </c>
      <c r="I269" s="47" t="str">
        <f t="shared" si="958"/>
        <v>#REF!</v>
      </c>
      <c r="J269" s="47" t="str">
        <f t="shared" si="959"/>
        <v>#REF!</v>
      </c>
      <c r="K269" s="47" t="str">
        <f>+D269-P269</f>
        <v>#REF!</v>
      </c>
      <c r="L269" s="47" t="str">
        <f t="shared" si="960"/>
        <v>#REF!</v>
      </c>
      <c r="M269" s="47" t="str">
        <f t="shared" si="961"/>
        <v>#REF!</v>
      </c>
      <c r="N269" s="48"/>
      <c r="O269" s="49" t="str">
        <f t="shared" si="962"/>
        <v>#REF!</v>
      </c>
      <c r="P269" s="47" t="str">
        <f t="shared" si="963"/>
        <v>#REF!</v>
      </c>
      <c r="Q269" s="47" t="str">
        <f t="shared" si="964"/>
        <v>#REF!</v>
      </c>
      <c r="R269" s="50" t="str">
        <f t="shared" si="965"/>
        <v>#REF!</v>
      </c>
      <c r="S269" s="47" t="str">
        <f t="shared" si="966"/>
        <v>#REF!</v>
      </c>
      <c r="T269" s="48"/>
      <c r="U269" s="48"/>
      <c r="V269" s="48"/>
      <c r="W269" s="48"/>
      <c r="X269" s="48"/>
      <c r="Y269" s="48"/>
      <c r="Z269" s="48"/>
    </row>
    <row r="270" ht="13.5" customHeight="1" outlineLevel="1">
      <c r="A270" s="51" t="s">
        <v>389</v>
      </c>
      <c r="B270" s="18"/>
      <c r="C270" s="18"/>
      <c r="D270" s="20">
        <f t="shared" ref="D270:F270" si="967">SUBTOTAL(9,D266:D269)</f>
        <v>573815055</v>
      </c>
      <c r="E270" s="20">
        <f t="shared" si="967"/>
        <v>9988287</v>
      </c>
      <c r="F270" s="48">
        <f t="shared" si="967"/>
        <v>1</v>
      </c>
      <c r="G270" s="47"/>
      <c r="H270" s="47"/>
      <c r="I270" s="47"/>
      <c r="J270" s="47" t="str">
        <f t="shared" ref="J270:K270" si="968">SUBTOTAL(9,J266:J269)</f>
        <v>#REF!</v>
      </c>
      <c r="K270" s="47" t="str">
        <f t="shared" si="968"/>
        <v>#REF!</v>
      </c>
      <c r="L270" s="47"/>
      <c r="M270" s="47"/>
      <c r="N270" s="48"/>
      <c r="O270" s="49" t="str">
        <f t="shared" ref="O270:S270" si="969">SUBTOTAL(9,O266:O269)</f>
        <v>#REF!</v>
      </c>
      <c r="P270" s="47" t="str">
        <f t="shared" si="969"/>
        <v>#REF!</v>
      </c>
      <c r="Q270" s="47" t="str">
        <f t="shared" si="969"/>
        <v>#REF!</v>
      </c>
      <c r="R270" s="50" t="str">
        <f t="shared" si="969"/>
        <v>#REF!</v>
      </c>
      <c r="S270" s="47" t="str">
        <f t="shared" si="969"/>
        <v>#REF!</v>
      </c>
      <c r="T270" s="48"/>
      <c r="U270" s="48"/>
      <c r="V270" s="48"/>
      <c r="W270" s="48"/>
      <c r="X270" s="48"/>
      <c r="Y270" s="48"/>
      <c r="Z270" s="48"/>
    </row>
    <row r="271" ht="13.5" customHeight="1" outlineLevel="2">
      <c r="A271" s="46" t="s">
        <v>191</v>
      </c>
      <c r="B271" s="18" t="s">
        <v>22</v>
      </c>
      <c r="C271" s="18" t="s">
        <v>23</v>
      </c>
      <c r="D271" s="20">
        <v>2.193410895E7</v>
      </c>
      <c r="E271" s="20">
        <v>2052065.01</v>
      </c>
      <c r="F271" s="47">
        <f>+D271/D273</f>
        <v>0.383810483</v>
      </c>
      <c r="G271" s="47" t="str">
        <f t="shared" ref="G271:G272" si="970">VLOOKUP(A271,'[1]Hoja1'!$B$1:$F$126,3,0)</f>
        <v>#REF!</v>
      </c>
      <c r="H271" s="47" t="str">
        <f t="shared" ref="H271:H272" si="971">VLOOKUP(A271,'[1]Hoja1'!$B$1:$F$126,2,0)</f>
        <v>#REF!</v>
      </c>
      <c r="I271" s="47" t="str">
        <f t="shared" ref="I271:I272" si="972">+G271/11</f>
        <v>#REF!</v>
      </c>
      <c r="J271" s="47" t="str">
        <f t="shared" ref="J271:J272" si="973">+F271*I271</f>
        <v>#REF!</v>
      </c>
      <c r="K271" s="47" t="str">
        <f t="shared" ref="K271:K272" si="974">+D271-P271</f>
        <v>#REF!</v>
      </c>
      <c r="L271" s="47" t="str">
        <f t="shared" ref="L271:L272" si="975">VLOOKUP(A271,'[1]Hoja1'!$B$1:$F$126,5,0)</f>
        <v>#REF!</v>
      </c>
      <c r="M271" s="47" t="str">
        <f t="shared" ref="M271:M272" si="976">VLOOKUP(A271,'[1]Hoja1'!$B$1:$F$126,4,0)</f>
        <v>#REF!</v>
      </c>
      <c r="N271" s="48"/>
      <c r="O271" s="49" t="str">
        <f t="shared" ref="O271:O272" si="977">+D271-J271</f>
        <v>#REF!</v>
      </c>
      <c r="P271" s="47" t="str">
        <f t="shared" ref="P271:P272" si="978">+ROUND(O271,0)</f>
        <v>#REF!</v>
      </c>
      <c r="Q271" s="47" t="str">
        <f t="shared" ref="Q271:Q272" si="979">+K271+P271</f>
        <v>#REF!</v>
      </c>
      <c r="R271" s="50" t="str">
        <f t="shared" ref="R271:R272" si="980">+IF(D271-K271-P271&gt;1,D271-K271-P271,0)</f>
        <v>#REF!</v>
      </c>
      <c r="S271" s="47" t="str">
        <f t="shared" ref="S271:S272" si="981">+P271</f>
        <v>#REF!</v>
      </c>
      <c r="T271" s="48"/>
      <c r="U271" s="48"/>
      <c r="V271" s="48"/>
      <c r="W271" s="48"/>
      <c r="X271" s="48"/>
      <c r="Y271" s="48"/>
      <c r="Z271" s="48"/>
    </row>
    <row r="272" ht="13.5" customHeight="1" outlineLevel="2">
      <c r="A272" s="46" t="s">
        <v>191</v>
      </c>
      <c r="B272" s="18" t="s">
        <v>30</v>
      </c>
      <c r="C272" s="18" t="s">
        <v>31</v>
      </c>
      <c r="D272" s="20">
        <v>3.521417105E7</v>
      </c>
      <c r="E272" s="20">
        <v>3294492.99</v>
      </c>
      <c r="F272" s="47">
        <f>+D272/D273</f>
        <v>0.616189517</v>
      </c>
      <c r="G272" s="47" t="str">
        <f t="shared" si="970"/>
        <v>#REF!</v>
      </c>
      <c r="H272" s="47" t="str">
        <f t="shared" si="971"/>
        <v>#REF!</v>
      </c>
      <c r="I272" s="47" t="str">
        <f t="shared" si="972"/>
        <v>#REF!</v>
      </c>
      <c r="J272" s="47" t="str">
        <f t="shared" si="973"/>
        <v>#REF!</v>
      </c>
      <c r="K272" s="47" t="str">
        <f t="shared" si="974"/>
        <v>#REF!</v>
      </c>
      <c r="L272" s="47" t="str">
        <f t="shared" si="975"/>
        <v>#REF!</v>
      </c>
      <c r="M272" s="47" t="str">
        <f t="shared" si="976"/>
        <v>#REF!</v>
      </c>
      <c r="N272" s="48"/>
      <c r="O272" s="49" t="str">
        <f t="shared" si="977"/>
        <v>#REF!</v>
      </c>
      <c r="P272" s="47" t="str">
        <f t="shared" si="978"/>
        <v>#REF!</v>
      </c>
      <c r="Q272" s="47" t="str">
        <f t="shared" si="979"/>
        <v>#REF!</v>
      </c>
      <c r="R272" s="50" t="str">
        <f t="shared" si="980"/>
        <v>#REF!</v>
      </c>
      <c r="S272" s="47" t="str">
        <f t="shared" si="981"/>
        <v>#REF!</v>
      </c>
      <c r="T272" s="48"/>
      <c r="U272" s="48"/>
      <c r="V272" s="48"/>
      <c r="W272" s="48"/>
      <c r="X272" s="48"/>
      <c r="Y272" s="48"/>
      <c r="Z272" s="48"/>
    </row>
    <row r="273" ht="13.5" customHeight="1" outlineLevel="1">
      <c r="A273" s="51" t="s">
        <v>390</v>
      </c>
      <c r="B273" s="18"/>
      <c r="C273" s="18"/>
      <c r="D273" s="20">
        <f t="shared" ref="D273:F273" si="982">SUBTOTAL(9,D271:D272)</f>
        <v>57148280</v>
      </c>
      <c r="E273" s="20">
        <f t="shared" si="982"/>
        <v>5346558</v>
      </c>
      <c r="F273" s="48">
        <f t="shared" si="982"/>
        <v>1</v>
      </c>
      <c r="G273" s="47"/>
      <c r="H273" s="47"/>
      <c r="I273" s="47"/>
      <c r="J273" s="47" t="str">
        <f t="shared" ref="J273:K273" si="983">SUBTOTAL(9,J271:J272)</f>
        <v>#REF!</v>
      </c>
      <c r="K273" s="47" t="str">
        <f t="shared" si="983"/>
        <v>#REF!</v>
      </c>
      <c r="L273" s="47"/>
      <c r="M273" s="47"/>
      <c r="N273" s="48"/>
      <c r="O273" s="49" t="str">
        <f t="shared" ref="O273:S273" si="984">SUBTOTAL(9,O271:O272)</f>
        <v>#REF!</v>
      </c>
      <c r="P273" s="47" t="str">
        <f t="shared" si="984"/>
        <v>#REF!</v>
      </c>
      <c r="Q273" s="47" t="str">
        <f t="shared" si="984"/>
        <v>#REF!</v>
      </c>
      <c r="R273" s="50" t="str">
        <f t="shared" si="984"/>
        <v>#REF!</v>
      </c>
      <c r="S273" s="47" t="str">
        <f t="shared" si="984"/>
        <v>#REF!</v>
      </c>
      <c r="T273" s="48"/>
      <c r="U273" s="48"/>
      <c r="V273" s="48"/>
      <c r="W273" s="48"/>
      <c r="X273" s="48"/>
      <c r="Y273" s="48"/>
      <c r="Z273" s="48"/>
    </row>
    <row r="274" ht="13.5" customHeight="1" outlineLevel="2">
      <c r="A274" s="46" t="s">
        <v>193</v>
      </c>
      <c r="B274" s="18" t="s">
        <v>18</v>
      </c>
      <c r="C274" s="18" t="s">
        <v>19</v>
      </c>
      <c r="D274" s="20">
        <v>1484289.0</v>
      </c>
      <c r="E274" s="20">
        <v>435359.0</v>
      </c>
      <c r="F274" s="47">
        <f>+D274/D275</f>
        <v>1</v>
      </c>
      <c r="G274" s="47" t="str">
        <f>VLOOKUP(A274,'[1]Hoja1'!$B$1:$F$126,3,0)</f>
        <v>#REF!</v>
      </c>
      <c r="H274" s="47" t="str">
        <f>VLOOKUP(A274,'[1]Hoja1'!$B$1:$F$126,2,0)</f>
        <v>#REF!</v>
      </c>
      <c r="I274" s="47" t="str">
        <f>+G274/11</f>
        <v>#REF!</v>
      </c>
      <c r="J274" s="47" t="str">
        <f>+F274*I274</f>
        <v>#REF!</v>
      </c>
      <c r="K274" s="47" t="str">
        <f>+D274-P274</f>
        <v>#REF!</v>
      </c>
      <c r="L274" s="47" t="str">
        <f>VLOOKUP(A274,'[1]Hoja1'!$B$1:$F$126,5,0)</f>
        <v>#REF!</v>
      </c>
      <c r="M274" s="47" t="str">
        <f>VLOOKUP(A274,'[1]Hoja1'!$B$1:$F$126,4,0)</f>
        <v>#REF!</v>
      </c>
      <c r="N274" s="48"/>
      <c r="O274" s="49" t="str">
        <f>+D274-J274</f>
        <v>#REF!</v>
      </c>
      <c r="P274" s="47" t="str">
        <f>+ROUND(O274,0)</f>
        <v>#REF!</v>
      </c>
      <c r="Q274" s="47" t="str">
        <f>+K274+P274</f>
        <v>#REF!</v>
      </c>
      <c r="R274" s="50" t="str">
        <f>+IF(D274-K274-P274&gt;1,D274-K274-P274,0)</f>
        <v>#REF!</v>
      </c>
      <c r="S274" s="47" t="str">
        <f>+P274</f>
        <v>#REF!</v>
      </c>
      <c r="T274" s="48"/>
      <c r="U274" s="48"/>
      <c r="V274" s="48"/>
      <c r="W274" s="48"/>
      <c r="X274" s="48"/>
      <c r="Y274" s="48"/>
      <c r="Z274" s="48"/>
    </row>
    <row r="275" ht="13.5" customHeight="1" outlineLevel="1">
      <c r="A275" s="51" t="s">
        <v>391</v>
      </c>
      <c r="B275" s="18"/>
      <c r="C275" s="18"/>
      <c r="D275" s="20">
        <f t="shared" ref="D275:F275" si="985">SUBTOTAL(9,D274)</f>
        <v>1484289</v>
      </c>
      <c r="E275" s="20">
        <f t="shared" si="985"/>
        <v>435359</v>
      </c>
      <c r="F275" s="48">
        <f t="shared" si="985"/>
        <v>1</v>
      </c>
      <c r="G275" s="47"/>
      <c r="H275" s="47"/>
      <c r="I275" s="47"/>
      <c r="J275" s="47" t="str">
        <f t="shared" ref="J275:K275" si="986">SUBTOTAL(9,J274)</f>
        <v>#REF!</v>
      </c>
      <c r="K275" s="47" t="str">
        <f t="shared" si="986"/>
        <v>#REF!</v>
      </c>
      <c r="L275" s="47"/>
      <c r="M275" s="47"/>
      <c r="N275" s="48"/>
      <c r="O275" s="49" t="str">
        <f t="shared" ref="O275:S275" si="987">SUBTOTAL(9,O274)</f>
        <v>#REF!</v>
      </c>
      <c r="P275" s="47" t="str">
        <f t="shared" si="987"/>
        <v>#REF!</v>
      </c>
      <c r="Q275" s="47" t="str">
        <f t="shared" si="987"/>
        <v>#REF!</v>
      </c>
      <c r="R275" s="50" t="str">
        <f t="shared" si="987"/>
        <v>#REF!</v>
      </c>
      <c r="S275" s="47" t="str">
        <f t="shared" si="987"/>
        <v>#REF!</v>
      </c>
      <c r="T275" s="48"/>
      <c r="U275" s="48"/>
      <c r="V275" s="48"/>
      <c r="W275" s="48"/>
      <c r="X275" s="48"/>
      <c r="Y275" s="48"/>
      <c r="Z275" s="48"/>
    </row>
    <row r="276" ht="13.5" customHeight="1" outlineLevel="2">
      <c r="A276" s="46" t="s">
        <v>195</v>
      </c>
      <c r="B276" s="18" t="s">
        <v>18</v>
      </c>
      <c r="C276" s="18" t="s">
        <v>19</v>
      </c>
      <c r="D276" s="20">
        <v>3.275011073E7</v>
      </c>
      <c r="E276" s="20">
        <v>8596475.77</v>
      </c>
      <c r="F276" s="47">
        <f>+D276/D279</f>
        <v>0.6491623372</v>
      </c>
      <c r="G276" s="47" t="str">
        <f t="shared" ref="G276:G278" si="988">VLOOKUP(A276,'[1]Hoja1'!$B$1:$F$126,3,0)</f>
        <v>#REF!</v>
      </c>
      <c r="H276" s="47" t="str">
        <f t="shared" ref="H276:H278" si="989">VLOOKUP(A276,'[1]Hoja1'!$B$1:$F$126,2,0)</f>
        <v>#REF!</v>
      </c>
      <c r="I276" s="47" t="str">
        <f t="shared" ref="I276:I278" si="990">+G276/11</f>
        <v>#REF!</v>
      </c>
      <c r="J276" s="47" t="str">
        <f t="shared" ref="J276:J278" si="991">+F276*I276</f>
        <v>#REF!</v>
      </c>
      <c r="K276" s="47">
        <v>0.0</v>
      </c>
      <c r="L276" s="47" t="str">
        <f t="shared" ref="L276:L278" si="992">VLOOKUP(A276,'[1]Hoja1'!$B$1:$F$126,5,0)</f>
        <v>#REF!</v>
      </c>
      <c r="M276" s="47" t="str">
        <f t="shared" ref="M276:M278" si="993">VLOOKUP(A276,'[1]Hoja1'!$B$1:$F$126,4,0)</f>
        <v>#REF!</v>
      </c>
      <c r="N276" s="48"/>
      <c r="O276" s="49" t="str">
        <f>+D276-J276</f>
        <v>#REF!</v>
      </c>
      <c r="P276" s="47" t="str">
        <f t="shared" ref="P276:P278" si="994">+ROUND(O276,0)</f>
        <v>#REF!</v>
      </c>
      <c r="Q276" s="47" t="str">
        <f t="shared" ref="Q276:Q278" si="995">+K276+P276</f>
        <v>#REF!</v>
      </c>
      <c r="R276" s="50" t="str">
        <f t="shared" ref="R276:R278" si="996">+IF(D276-K276-P276&gt;1,D276-K276-P276,0)</f>
        <v>#REF!</v>
      </c>
      <c r="S276" s="47" t="str">
        <f t="shared" ref="S276:S278" si="997">+P276</f>
        <v>#REF!</v>
      </c>
      <c r="T276" s="48"/>
      <c r="U276" s="48"/>
      <c r="V276" s="48"/>
      <c r="W276" s="48"/>
      <c r="X276" s="48"/>
      <c r="Y276" s="48"/>
      <c r="Z276" s="48"/>
    </row>
    <row r="277" ht="13.5" customHeight="1" outlineLevel="2">
      <c r="A277" s="46" t="s">
        <v>195</v>
      </c>
      <c r="B277" s="18" t="s">
        <v>22</v>
      </c>
      <c r="C277" s="18" t="s">
        <v>23</v>
      </c>
      <c r="D277" s="20">
        <v>80059.73</v>
      </c>
      <c r="E277" s="20">
        <v>21014.63</v>
      </c>
      <c r="F277" s="47">
        <f>+D277/D279</f>
        <v>0.001586918648</v>
      </c>
      <c r="G277" s="47" t="str">
        <f t="shared" si="988"/>
        <v>#REF!</v>
      </c>
      <c r="H277" s="47" t="str">
        <f t="shared" si="989"/>
        <v>#REF!</v>
      </c>
      <c r="I277" s="47" t="str">
        <f t="shared" si="990"/>
        <v>#REF!</v>
      </c>
      <c r="J277" s="47" t="str">
        <f t="shared" si="991"/>
        <v>#REF!</v>
      </c>
      <c r="K277" s="47">
        <v>0.0</v>
      </c>
      <c r="L277" s="47" t="str">
        <f t="shared" si="992"/>
        <v>#REF!</v>
      </c>
      <c r="M277" s="47" t="str">
        <f t="shared" si="993"/>
        <v>#REF!</v>
      </c>
      <c r="N277" s="48"/>
      <c r="O277" s="49">
        <v>0.0</v>
      </c>
      <c r="P277" s="47">
        <f t="shared" si="994"/>
        <v>0</v>
      </c>
      <c r="Q277" s="47">
        <f t="shared" si="995"/>
        <v>0</v>
      </c>
      <c r="R277" s="50">
        <f t="shared" si="996"/>
        <v>80059.73</v>
      </c>
      <c r="S277" s="47">
        <f t="shared" si="997"/>
        <v>0</v>
      </c>
      <c r="T277" s="48"/>
      <c r="U277" s="48"/>
      <c r="V277" s="48"/>
      <c r="W277" s="48"/>
      <c r="X277" s="48"/>
      <c r="Y277" s="48"/>
      <c r="Z277" s="48"/>
    </row>
    <row r="278" ht="13.5" customHeight="1" outlineLevel="2">
      <c r="A278" s="46" t="s">
        <v>195</v>
      </c>
      <c r="B278" s="18" t="s">
        <v>45</v>
      </c>
      <c r="C278" s="18" t="s">
        <v>46</v>
      </c>
      <c r="D278" s="20">
        <v>1.761963054E7</v>
      </c>
      <c r="E278" s="20">
        <v>4624922.6</v>
      </c>
      <c r="F278" s="47">
        <f>+D278/D279</f>
        <v>0.3492507441</v>
      </c>
      <c r="G278" s="47" t="str">
        <f t="shared" si="988"/>
        <v>#REF!</v>
      </c>
      <c r="H278" s="47" t="str">
        <f t="shared" si="989"/>
        <v>#REF!</v>
      </c>
      <c r="I278" s="47" t="str">
        <f t="shared" si="990"/>
        <v>#REF!</v>
      </c>
      <c r="J278" s="47" t="str">
        <f t="shared" si="991"/>
        <v>#REF!</v>
      </c>
      <c r="K278" s="47">
        <v>0.0</v>
      </c>
      <c r="L278" s="47" t="str">
        <f t="shared" si="992"/>
        <v>#REF!</v>
      </c>
      <c r="M278" s="47" t="str">
        <f t="shared" si="993"/>
        <v>#REF!</v>
      </c>
      <c r="N278" s="48"/>
      <c r="O278" s="49" t="str">
        <f>+D278-J278</f>
        <v>#REF!</v>
      </c>
      <c r="P278" s="47" t="str">
        <f t="shared" si="994"/>
        <v>#REF!</v>
      </c>
      <c r="Q278" s="47" t="str">
        <f t="shared" si="995"/>
        <v>#REF!</v>
      </c>
      <c r="R278" s="50" t="str">
        <f t="shared" si="996"/>
        <v>#REF!</v>
      </c>
      <c r="S278" s="47" t="str">
        <f t="shared" si="997"/>
        <v>#REF!</v>
      </c>
      <c r="T278" s="48"/>
      <c r="U278" s="48"/>
      <c r="V278" s="48"/>
      <c r="W278" s="48"/>
      <c r="X278" s="48"/>
      <c r="Y278" s="48"/>
      <c r="Z278" s="48"/>
    </row>
    <row r="279" ht="13.5" customHeight="1" outlineLevel="1">
      <c r="A279" s="51" t="s">
        <v>392</v>
      </c>
      <c r="B279" s="18"/>
      <c r="C279" s="18"/>
      <c r="D279" s="20">
        <f t="shared" ref="D279:F279" si="998">SUBTOTAL(9,D276:D278)</f>
        <v>50449801</v>
      </c>
      <c r="E279" s="20">
        <f t="shared" si="998"/>
        <v>13242413</v>
      </c>
      <c r="F279" s="48">
        <f t="shared" si="998"/>
        <v>1</v>
      </c>
      <c r="G279" s="47"/>
      <c r="H279" s="47"/>
      <c r="I279" s="47"/>
      <c r="J279" s="47" t="str">
        <f t="shared" ref="J279:K279" si="999">SUBTOTAL(9,J276:J278)</f>
        <v>#REF!</v>
      </c>
      <c r="K279" s="47">
        <f t="shared" si="999"/>
        <v>0</v>
      </c>
      <c r="L279" s="47"/>
      <c r="M279" s="47"/>
      <c r="N279" s="48"/>
      <c r="O279" s="49" t="str">
        <f t="shared" ref="O279:S279" si="1000">SUBTOTAL(9,O276:O278)</f>
        <v>#REF!</v>
      </c>
      <c r="P279" s="47" t="str">
        <f t="shared" si="1000"/>
        <v>#REF!</v>
      </c>
      <c r="Q279" s="47" t="str">
        <f t="shared" si="1000"/>
        <v>#REF!</v>
      </c>
      <c r="R279" s="50" t="str">
        <f t="shared" si="1000"/>
        <v>#REF!</v>
      </c>
      <c r="S279" s="47" t="str">
        <f t="shared" si="1000"/>
        <v>#REF!</v>
      </c>
      <c r="T279" s="48"/>
      <c r="U279" s="48"/>
      <c r="V279" s="48"/>
      <c r="W279" s="48"/>
      <c r="X279" s="48"/>
      <c r="Y279" s="48"/>
      <c r="Z279" s="48"/>
    </row>
    <row r="280" ht="13.5" customHeight="1" outlineLevel="2">
      <c r="A280" s="46" t="s">
        <v>197</v>
      </c>
      <c r="B280" s="18" t="s">
        <v>18</v>
      </c>
      <c r="C280" s="18" t="s">
        <v>19</v>
      </c>
      <c r="D280" s="20">
        <v>917395.53</v>
      </c>
      <c r="E280" s="20">
        <v>485181.3</v>
      </c>
      <c r="F280" s="47">
        <f>+D280/D283</f>
        <v>0.2922918032</v>
      </c>
      <c r="G280" s="47" t="str">
        <f t="shared" ref="G280:G282" si="1001">VLOOKUP(A280,'[1]Hoja1'!$B$1:$F$126,3,0)</f>
        <v>#REF!</v>
      </c>
      <c r="H280" s="47" t="str">
        <f t="shared" ref="H280:H282" si="1002">VLOOKUP(A280,'[1]Hoja1'!$B$1:$F$126,2,0)</f>
        <v>#REF!</v>
      </c>
      <c r="I280" s="47" t="str">
        <f t="shared" ref="I280:I282" si="1003">+G280/11</f>
        <v>#REF!</v>
      </c>
      <c r="J280" s="47" t="str">
        <f t="shared" ref="J280:J282" si="1004">+F280*I280</f>
        <v>#REF!</v>
      </c>
      <c r="K280" s="47">
        <v>0.0</v>
      </c>
      <c r="L280" s="47" t="str">
        <f t="shared" ref="L280:L282" si="1005">VLOOKUP(A280,'[1]Hoja1'!$B$1:$F$126,5,0)</f>
        <v>#REF!</v>
      </c>
      <c r="M280" s="47" t="str">
        <f t="shared" ref="M280:M282" si="1006">VLOOKUP(A280,'[1]Hoja1'!$B$1:$F$126,4,0)</f>
        <v>#REF!</v>
      </c>
      <c r="N280" s="48"/>
      <c r="O280" s="49" t="str">
        <f t="shared" ref="O280:O282" si="1007">+D280-J280</f>
        <v>#REF!</v>
      </c>
      <c r="P280" s="47" t="str">
        <f t="shared" ref="P280:P282" si="1008">+ROUND(O280,0)</f>
        <v>#REF!</v>
      </c>
      <c r="Q280" s="47" t="str">
        <f t="shared" ref="Q280:Q282" si="1009">+K280+P280</f>
        <v>#REF!</v>
      </c>
      <c r="R280" s="50" t="str">
        <f t="shared" ref="R280:R282" si="1010">+IF(D280-K280-P280&gt;1,D280-K280-P280,0)</f>
        <v>#REF!</v>
      </c>
      <c r="S280" s="47" t="str">
        <f t="shared" ref="S280:S282" si="1011">+P280</f>
        <v>#REF!</v>
      </c>
      <c r="T280" s="48"/>
      <c r="U280" s="48"/>
      <c r="V280" s="48"/>
      <c r="W280" s="48"/>
      <c r="X280" s="48"/>
      <c r="Y280" s="48"/>
      <c r="Z280" s="48"/>
    </row>
    <row r="281" ht="13.5" customHeight="1" outlineLevel="2">
      <c r="A281" s="46" t="s">
        <v>197</v>
      </c>
      <c r="B281" s="18" t="s">
        <v>22</v>
      </c>
      <c r="C281" s="18" t="s">
        <v>23</v>
      </c>
      <c r="D281" s="20">
        <v>589784.86</v>
      </c>
      <c r="E281" s="20">
        <v>311918.44</v>
      </c>
      <c r="F281" s="47">
        <f>+D281/D283</f>
        <v>0.18791162</v>
      </c>
      <c r="G281" s="47" t="str">
        <f t="shared" si="1001"/>
        <v>#REF!</v>
      </c>
      <c r="H281" s="47" t="str">
        <f t="shared" si="1002"/>
        <v>#REF!</v>
      </c>
      <c r="I281" s="47" t="str">
        <f t="shared" si="1003"/>
        <v>#REF!</v>
      </c>
      <c r="J281" s="47" t="str">
        <f t="shared" si="1004"/>
        <v>#REF!</v>
      </c>
      <c r="K281" s="47">
        <v>0.0</v>
      </c>
      <c r="L281" s="47" t="str">
        <f t="shared" si="1005"/>
        <v>#REF!</v>
      </c>
      <c r="M281" s="47" t="str">
        <f t="shared" si="1006"/>
        <v>#REF!</v>
      </c>
      <c r="N281" s="48"/>
      <c r="O281" s="49" t="str">
        <f t="shared" si="1007"/>
        <v>#REF!</v>
      </c>
      <c r="P281" s="47" t="str">
        <f t="shared" si="1008"/>
        <v>#REF!</v>
      </c>
      <c r="Q281" s="47" t="str">
        <f t="shared" si="1009"/>
        <v>#REF!</v>
      </c>
      <c r="R281" s="50" t="str">
        <f t="shared" si="1010"/>
        <v>#REF!</v>
      </c>
      <c r="S281" s="47" t="str">
        <f t="shared" si="1011"/>
        <v>#REF!</v>
      </c>
      <c r="T281" s="48"/>
      <c r="U281" s="48"/>
      <c r="V281" s="48"/>
      <c r="W281" s="48"/>
      <c r="X281" s="48"/>
      <c r="Y281" s="48"/>
      <c r="Z281" s="48"/>
    </row>
    <row r="282" ht="13.5" customHeight="1" outlineLevel="2">
      <c r="A282" s="46" t="s">
        <v>197</v>
      </c>
      <c r="B282" s="18" t="s">
        <v>30</v>
      </c>
      <c r="C282" s="18" t="s">
        <v>31</v>
      </c>
      <c r="D282" s="20">
        <v>1631448.61</v>
      </c>
      <c r="E282" s="20">
        <v>862821.26</v>
      </c>
      <c r="F282" s="47">
        <f>+D282/D283</f>
        <v>0.5197965768</v>
      </c>
      <c r="G282" s="47" t="str">
        <f t="shared" si="1001"/>
        <v>#REF!</v>
      </c>
      <c r="H282" s="47" t="str">
        <f t="shared" si="1002"/>
        <v>#REF!</v>
      </c>
      <c r="I282" s="47" t="str">
        <f t="shared" si="1003"/>
        <v>#REF!</v>
      </c>
      <c r="J282" s="47" t="str">
        <f t="shared" si="1004"/>
        <v>#REF!</v>
      </c>
      <c r="K282" s="47">
        <v>0.0</v>
      </c>
      <c r="L282" s="47" t="str">
        <f t="shared" si="1005"/>
        <v>#REF!</v>
      </c>
      <c r="M282" s="47" t="str">
        <f t="shared" si="1006"/>
        <v>#REF!</v>
      </c>
      <c r="N282" s="48"/>
      <c r="O282" s="49" t="str">
        <f t="shared" si="1007"/>
        <v>#REF!</v>
      </c>
      <c r="P282" s="47" t="str">
        <f t="shared" si="1008"/>
        <v>#REF!</v>
      </c>
      <c r="Q282" s="47" t="str">
        <f t="shared" si="1009"/>
        <v>#REF!</v>
      </c>
      <c r="R282" s="50" t="str">
        <f t="shared" si="1010"/>
        <v>#REF!</v>
      </c>
      <c r="S282" s="47" t="str">
        <f t="shared" si="1011"/>
        <v>#REF!</v>
      </c>
      <c r="T282" s="48"/>
      <c r="U282" s="48"/>
      <c r="V282" s="48"/>
      <c r="W282" s="48"/>
      <c r="X282" s="48"/>
      <c r="Y282" s="48"/>
      <c r="Z282" s="48"/>
    </row>
    <row r="283" ht="13.5" customHeight="1" outlineLevel="1">
      <c r="A283" s="51" t="s">
        <v>393</v>
      </c>
      <c r="B283" s="18"/>
      <c r="C283" s="18"/>
      <c r="D283" s="20">
        <f t="shared" ref="D283:F283" si="1012">SUBTOTAL(9,D280:D282)</f>
        <v>3138629</v>
      </c>
      <c r="E283" s="20">
        <f t="shared" si="1012"/>
        <v>1659921</v>
      </c>
      <c r="F283" s="48">
        <f t="shared" si="1012"/>
        <v>1</v>
      </c>
      <c r="G283" s="47"/>
      <c r="H283" s="47"/>
      <c r="I283" s="47"/>
      <c r="J283" s="47" t="str">
        <f t="shared" ref="J283:K283" si="1013">SUBTOTAL(9,J280:J282)</f>
        <v>#REF!</v>
      </c>
      <c r="K283" s="47">
        <f t="shared" si="1013"/>
        <v>0</v>
      </c>
      <c r="L283" s="47"/>
      <c r="M283" s="47"/>
      <c r="N283" s="48"/>
      <c r="O283" s="49" t="str">
        <f t="shared" ref="O283:S283" si="1014">SUBTOTAL(9,O280:O282)</f>
        <v>#REF!</v>
      </c>
      <c r="P283" s="47" t="str">
        <f t="shared" si="1014"/>
        <v>#REF!</v>
      </c>
      <c r="Q283" s="47" t="str">
        <f t="shared" si="1014"/>
        <v>#REF!</v>
      </c>
      <c r="R283" s="50" t="str">
        <f t="shared" si="1014"/>
        <v>#REF!</v>
      </c>
      <c r="S283" s="47" t="str">
        <f t="shared" si="1014"/>
        <v>#REF!</v>
      </c>
      <c r="T283" s="48"/>
      <c r="U283" s="48"/>
      <c r="V283" s="48"/>
      <c r="W283" s="48"/>
      <c r="X283" s="48"/>
      <c r="Y283" s="48"/>
      <c r="Z283" s="48"/>
    </row>
    <row r="284" ht="13.5" customHeight="1" outlineLevel="2">
      <c r="A284" s="46" t="s">
        <v>199</v>
      </c>
      <c r="B284" s="18" t="s">
        <v>18</v>
      </c>
      <c r="C284" s="18" t="s">
        <v>19</v>
      </c>
      <c r="D284" s="20">
        <v>4362894.94</v>
      </c>
      <c r="E284" s="20">
        <v>224001.06</v>
      </c>
      <c r="F284" s="47">
        <f>+D284/D288</f>
        <v>0.1501736105</v>
      </c>
      <c r="G284" s="47" t="str">
        <f t="shared" ref="G284:G287" si="1015">VLOOKUP(A284,'[1]Hoja1'!$B$1:$F$126,3,0)</f>
        <v>#REF!</v>
      </c>
      <c r="H284" s="47" t="str">
        <f t="shared" ref="H284:H287" si="1016">VLOOKUP(A284,'[1]Hoja1'!$B$1:$F$126,2,0)</f>
        <v>#REF!</v>
      </c>
      <c r="I284" s="47" t="str">
        <f t="shared" ref="I284:I287" si="1017">+G284/11</f>
        <v>#REF!</v>
      </c>
      <c r="J284" s="47" t="str">
        <f t="shared" ref="J284:J287" si="1018">+F284*I284</f>
        <v>#REF!</v>
      </c>
      <c r="K284" s="47" t="str">
        <f t="shared" ref="K284:K287" si="1019">+D284-P284</f>
        <v>#REF!</v>
      </c>
      <c r="L284" s="47" t="str">
        <f t="shared" ref="L284:L287" si="1020">VLOOKUP(A284,'[1]Hoja1'!$B$1:$F$126,5,0)</f>
        <v>#REF!</v>
      </c>
      <c r="M284" s="47" t="str">
        <f t="shared" ref="M284:M287" si="1021">VLOOKUP(A284,'[1]Hoja1'!$B$1:$F$126,4,0)</f>
        <v>#REF!</v>
      </c>
      <c r="N284" s="48"/>
      <c r="O284" s="49" t="str">
        <f t="shared" ref="O284:O287" si="1022">+D284-J284</f>
        <v>#REF!</v>
      </c>
      <c r="P284" s="47" t="str">
        <f t="shared" ref="P284:P287" si="1023">+ROUND(O284,0)</f>
        <v>#REF!</v>
      </c>
      <c r="Q284" s="47" t="str">
        <f t="shared" ref="Q284:Q287" si="1024">+K284+P284</f>
        <v>#REF!</v>
      </c>
      <c r="R284" s="50" t="str">
        <f t="shared" ref="R284:R287" si="1025">+IF(D284-K284-P284&gt;1,D284-K284-P284,0)</f>
        <v>#REF!</v>
      </c>
      <c r="S284" s="47" t="str">
        <f t="shared" ref="S284:S287" si="1026">+P284</f>
        <v>#REF!</v>
      </c>
      <c r="T284" s="48"/>
      <c r="U284" s="48"/>
      <c r="V284" s="48"/>
      <c r="W284" s="48"/>
      <c r="X284" s="48"/>
      <c r="Y284" s="48"/>
      <c r="Z284" s="48"/>
    </row>
    <row r="285" ht="13.5" customHeight="1" outlineLevel="2">
      <c r="A285" s="46" t="s">
        <v>199</v>
      </c>
      <c r="B285" s="18" t="s">
        <v>22</v>
      </c>
      <c r="C285" s="18" t="s">
        <v>23</v>
      </c>
      <c r="D285" s="20">
        <v>6693649.19</v>
      </c>
      <c r="E285" s="20">
        <v>343667.34</v>
      </c>
      <c r="F285" s="47">
        <f>+D285/D288</f>
        <v>0.2303996497</v>
      </c>
      <c r="G285" s="47" t="str">
        <f t="shared" si="1015"/>
        <v>#REF!</v>
      </c>
      <c r="H285" s="47" t="str">
        <f t="shared" si="1016"/>
        <v>#REF!</v>
      </c>
      <c r="I285" s="47" t="str">
        <f t="shared" si="1017"/>
        <v>#REF!</v>
      </c>
      <c r="J285" s="47" t="str">
        <f t="shared" si="1018"/>
        <v>#REF!</v>
      </c>
      <c r="K285" s="47" t="str">
        <f t="shared" si="1019"/>
        <v>#REF!</v>
      </c>
      <c r="L285" s="47" t="str">
        <f t="shared" si="1020"/>
        <v>#REF!</v>
      </c>
      <c r="M285" s="47" t="str">
        <f t="shared" si="1021"/>
        <v>#REF!</v>
      </c>
      <c r="N285" s="48"/>
      <c r="O285" s="49" t="str">
        <f t="shared" si="1022"/>
        <v>#REF!</v>
      </c>
      <c r="P285" s="47" t="str">
        <f t="shared" si="1023"/>
        <v>#REF!</v>
      </c>
      <c r="Q285" s="47" t="str">
        <f t="shared" si="1024"/>
        <v>#REF!</v>
      </c>
      <c r="R285" s="50" t="str">
        <f t="shared" si="1025"/>
        <v>#REF!</v>
      </c>
      <c r="S285" s="47" t="str">
        <f t="shared" si="1026"/>
        <v>#REF!</v>
      </c>
      <c r="T285" s="48"/>
      <c r="U285" s="48"/>
      <c r="V285" s="48"/>
      <c r="W285" s="48"/>
      <c r="X285" s="48"/>
      <c r="Y285" s="48"/>
      <c r="Z285" s="48"/>
    </row>
    <row r="286" ht="13.5" customHeight="1" outlineLevel="2">
      <c r="A286" s="46" t="s">
        <v>199</v>
      </c>
      <c r="B286" s="18" t="s">
        <v>30</v>
      </c>
      <c r="C286" s="18" t="s">
        <v>31</v>
      </c>
      <c r="D286" s="20">
        <v>1.673897326E7</v>
      </c>
      <c r="E286" s="20">
        <v>859417.39</v>
      </c>
      <c r="F286" s="47">
        <f>+D286/D288</f>
        <v>0.5761660742</v>
      </c>
      <c r="G286" s="47" t="str">
        <f t="shared" si="1015"/>
        <v>#REF!</v>
      </c>
      <c r="H286" s="47" t="str">
        <f t="shared" si="1016"/>
        <v>#REF!</v>
      </c>
      <c r="I286" s="47" t="str">
        <f t="shared" si="1017"/>
        <v>#REF!</v>
      </c>
      <c r="J286" s="47" t="str">
        <f t="shared" si="1018"/>
        <v>#REF!</v>
      </c>
      <c r="K286" s="47" t="str">
        <f t="shared" si="1019"/>
        <v>#REF!</v>
      </c>
      <c r="L286" s="47" t="str">
        <f t="shared" si="1020"/>
        <v>#REF!</v>
      </c>
      <c r="M286" s="47" t="str">
        <f t="shared" si="1021"/>
        <v>#REF!</v>
      </c>
      <c r="N286" s="48"/>
      <c r="O286" s="49" t="str">
        <f t="shared" si="1022"/>
        <v>#REF!</v>
      </c>
      <c r="P286" s="47" t="str">
        <f t="shared" si="1023"/>
        <v>#REF!</v>
      </c>
      <c r="Q286" s="47" t="str">
        <f t="shared" si="1024"/>
        <v>#REF!</v>
      </c>
      <c r="R286" s="50" t="str">
        <f t="shared" si="1025"/>
        <v>#REF!</v>
      </c>
      <c r="S286" s="47" t="str">
        <f t="shared" si="1026"/>
        <v>#REF!</v>
      </c>
      <c r="T286" s="48"/>
      <c r="U286" s="48"/>
      <c r="V286" s="48"/>
      <c r="W286" s="48"/>
      <c r="X286" s="48"/>
      <c r="Y286" s="48"/>
      <c r="Z286" s="48"/>
    </row>
    <row r="287" ht="13.5" customHeight="1" outlineLevel="2">
      <c r="A287" s="46" t="s">
        <v>199</v>
      </c>
      <c r="B287" s="18" t="s">
        <v>45</v>
      </c>
      <c r="C287" s="18" t="s">
        <v>46</v>
      </c>
      <c r="D287" s="20">
        <v>1256823.61</v>
      </c>
      <c r="E287" s="20">
        <v>64528.21</v>
      </c>
      <c r="F287" s="47">
        <f>+D287/D288</f>
        <v>0.04326066564</v>
      </c>
      <c r="G287" s="47" t="str">
        <f t="shared" si="1015"/>
        <v>#REF!</v>
      </c>
      <c r="H287" s="47" t="str">
        <f t="shared" si="1016"/>
        <v>#REF!</v>
      </c>
      <c r="I287" s="47" t="str">
        <f t="shared" si="1017"/>
        <v>#REF!</v>
      </c>
      <c r="J287" s="47" t="str">
        <f t="shared" si="1018"/>
        <v>#REF!</v>
      </c>
      <c r="K287" s="47" t="str">
        <f t="shared" si="1019"/>
        <v>#REF!</v>
      </c>
      <c r="L287" s="47" t="str">
        <f t="shared" si="1020"/>
        <v>#REF!</v>
      </c>
      <c r="M287" s="47" t="str">
        <f t="shared" si="1021"/>
        <v>#REF!</v>
      </c>
      <c r="N287" s="48"/>
      <c r="O287" s="49" t="str">
        <f t="shared" si="1022"/>
        <v>#REF!</v>
      </c>
      <c r="P287" s="47" t="str">
        <f t="shared" si="1023"/>
        <v>#REF!</v>
      </c>
      <c r="Q287" s="47" t="str">
        <f t="shared" si="1024"/>
        <v>#REF!</v>
      </c>
      <c r="R287" s="50" t="str">
        <f t="shared" si="1025"/>
        <v>#REF!</v>
      </c>
      <c r="S287" s="47" t="str">
        <f t="shared" si="1026"/>
        <v>#REF!</v>
      </c>
      <c r="T287" s="48"/>
      <c r="U287" s="48"/>
      <c r="V287" s="48"/>
      <c r="W287" s="48"/>
      <c r="X287" s="48"/>
      <c r="Y287" s="48"/>
      <c r="Z287" s="48"/>
    </row>
    <row r="288" ht="13.5" customHeight="1" outlineLevel="1">
      <c r="A288" s="51" t="s">
        <v>394</v>
      </c>
      <c r="B288" s="18"/>
      <c r="C288" s="18"/>
      <c r="D288" s="20">
        <f t="shared" ref="D288:F288" si="1027">SUBTOTAL(9,D284:D287)</f>
        <v>29052341</v>
      </c>
      <c r="E288" s="20">
        <f t="shared" si="1027"/>
        <v>1491614</v>
      </c>
      <c r="F288" s="48">
        <f t="shared" si="1027"/>
        <v>1</v>
      </c>
      <c r="G288" s="47"/>
      <c r="H288" s="47"/>
      <c r="I288" s="47"/>
      <c r="J288" s="47" t="str">
        <f t="shared" ref="J288:K288" si="1028">SUBTOTAL(9,J284:J287)</f>
        <v>#REF!</v>
      </c>
      <c r="K288" s="47" t="str">
        <f t="shared" si="1028"/>
        <v>#REF!</v>
      </c>
      <c r="L288" s="47"/>
      <c r="M288" s="47"/>
      <c r="N288" s="48"/>
      <c r="O288" s="49" t="str">
        <f t="shared" ref="O288:S288" si="1029">SUBTOTAL(9,O284:O287)</f>
        <v>#REF!</v>
      </c>
      <c r="P288" s="47" t="str">
        <f t="shared" si="1029"/>
        <v>#REF!</v>
      </c>
      <c r="Q288" s="47" t="str">
        <f t="shared" si="1029"/>
        <v>#REF!</v>
      </c>
      <c r="R288" s="50" t="str">
        <f t="shared" si="1029"/>
        <v>#REF!</v>
      </c>
      <c r="S288" s="47" t="str">
        <f t="shared" si="1029"/>
        <v>#REF!</v>
      </c>
      <c r="T288" s="48"/>
      <c r="U288" s="48"/>
      <c r="V288" s="48"/>
      <c r="W288" s="48"/>
      <c r="X288" s="48"/>
      <c r="Y288" s="48"/>
      <c r="Z288" s="48"/>
    </row>
    <row r="289" ht="13.5" customHeight="1" outlineLevel="2">
      <c r="A289" s="46" t="s">
        <v>201</v>
      </c>
      <c r="B289" s="18" t="s">
        <v>18</v>
      </c>
      <c r="C289" s="18" t="s">
        <v>19</v>
      </c>
      <c r="D289" s="20">
        <v>3.0920559198E8</v>
      </c>
      <c r="E289" s="20">
        <v>2.840928532E7</v>
      </c>
      <c r="F289" s="47">
        <f>+D289/D292</f>
        <v>0.9576472729</v>
      </c>
      <c r="G289" s="47" t="str">
        <f t="shared" ref="G289:G291" si="1030">VLOOKUP(A289,'[1]Hoja1'!$B$1:$F$126,3,0)</f>
        <v>#REF!</v>
      </c>
      <c r="H289" s="47" t="str">
        <f t="shared" ref="H289:H291" si="1031">VLOOKUP(A289,'[1]Hoja1'!$B$1:$F$126,2,0)</f>
        <v>#REF!</v>
      </c>
      <c r="I289" s="47" t="str">
        <f t="shared" ref="I289:I291" si="1032">+G289/11</f>
        <v>#REF!</v>
      </c>
      <c r="J289" s="47" t="str">
        <f t="shared" ref="J289:J291" si="1033">+F289*I289</f>
        <v>#REF!</v>
      </c>
      <c r="K289" s="47" t="str">
        <f t="shared" ref="K289:K291" si="1034">+D289-P289</f>
        <v>#REF!</v>
      </c>
      <c r="L289" s="47" t="str">
        <f t="shared" ref="L289:L291" si="1035">VLOOKUP(A289,'[1]Hoja1'!$B$1:$F$126,5,0)</f>
        <v>#REF!</v>
      </c>
      <c r="M289" s="47" t="str">
        <f t="shared" ref="M289:M291" si="1036">VLOOKUP(A289,'[1]Hoja1'!$B$1:$F$126,4,0)</f>
        <v>#REF!</v>
      </c>
      <c r="N289" s="48"/>
      <c r="O289" s="49" t="str">
        <f t="shared" ref="O289:O291" si="1037">+D289-J289</f>
        <v>#REF!</v>
      </c>
      <c r="P289" s="47" t="str">
        <f t="shared" ref="P289:P291" si="1038">+ROUND(O289,0)</f>
        <v>#REF!</v>
      </c>
      <c r="Q289" s="47" t="str">
        <f t="shared" ref="Q289:Q291" si="1039">+K289+P289</f>
        <v>#REF!</v>
      </c>
      <c r="R289" s="50" t="str">
        <f t="shared" ref="R289:R291" si="1040">+IF(D289-K289-P289&gt;1,D289-K289-P289,0)</f>
        <v>#REF!</v>
      </c>
      <c r="S289" s="47" t="str">
        <f t="shared" ref="S289:S291" si="1041">+P289</f>
        <v>#REF!</v>
      </c>
      <c r="T289" s="48"/>
      <c r="U289" s="48"/>
      <c r="V289" s="48"/>
      <c r="W289" s="48"/>
      <c r="X289" s="48"/>
      <c r="Y289" s="48"/>
      <c r="Z289" s="48"/>
    </row>
    <row r="290" ht="13.5" customHeight="1" outlineLevel="2">
      <c r="A290" s="46" t="s">
        <v>201</v>
      </c>
      <c r="B290" s="18" t="s">
        <v>22</v>
      </c>
      <c r="C290" s="18" t="s">
        <v>23</v>
      </c>
      <c r="D290" s="20">
        <v>0.0</v>
      </c>
      <c r="E290" s="20">
        <v>0.0</v>
      </c>
      <c r="F290" s="48">
        <v>0.0</v>
      </c>
      <c r="G290" s="47" t="str">
        <f t="shared" si="1030"/>
        <v>#REF!</v>
      </c>
      <c r="H290" s="47" t="str">
        <f t="shared" si="1031"/>
        <v>#REF!</v>
      </c>
      <c r="I290" s="47" t="str">
        <f t="shared" si="1032"/>
        <v>#REF!</v>
      </c>
      <c r="J290" s="47" t="str">
        <f t="shared" si="1033"/>
        <v>#REF!</v>
      </c>
      <c r="K290" s="47" t="str">
        <f t="shared" si="1034"/>
        <v>#REF!</v>
      </c>
      <c r="L290" s="47" t="str">
        <f t="shared" si="1035"/>
        <v>#REF!</v>
      </c>
      <c r="M290" s="47" t="str">
        <f t="shared" si="1036"/>
        <v>#REF!</v>
      </c>
      <c r="N290" s="48"/>
      <c r="O290" s="49" t="str">
        <f t="shared" si="1037"/>
        <v>#REF!</v>
      </c>
      <c r="P290" s="47" t="str">
        <f t="shared" si="1038"/>
        <v>#REF!</v>
      </c>
      <c r="Q290" s="47" t="str">
        <f t="shared" si="1039"/>
        <v>#REF!</v>
      </c>
      <c r="R290" s="50" t="str">
        <f t="shared" si="1040"/>
        <v>#REF!</v>
      </c>
      <c r="S290" s="47" t="str">
        <f t="shared" si="1041"/>
        <v>#REF!</v>
      </c>
      <c r="T290" s="48"/>
      <c r="U290" s="48"/>
      <c r="V290" s="48"/>
      <c r="W290" s="48"/>
      <c r="X290" s="48"/>
      <c r="Y290" s="48"/>
      <c r="Z290" s="48"/>
    </row>
    <row r="291" ht="13.5" customHeight="1" outlineLevel="2">
      <c r="A291" s="46" t="s">
        <v>201</v>
      </c>
      <c r="B291" s="18" t="s">
        <v>26</v>
      </c>
      <c r="C291" s="18" t="s">
        <v>27</v>
      </c>
      <c r="D291" s="20">
        <v>1.367486802E7</v>
      </c>
      <c r="E291" s="20">
        <v>1256423.68</v>
      </c>
      <c r="F291" s="47">
        <f>+D291/D292</f>
        <v>0.04235272714</v>
      </c>
      <c r="G291" s="47" t="str">
        <f t="shared" si="1030"/>
        <v>#REF!</v>
      </c>
      <c r="H291" s="47" t="str">
        <f t="shared" si="1031"/>
        <v>#REF!</v>
      </c>
      <c r="I291" s="47" t="str">
        <f t="shared" si="1032"/>
        <v>#REF!</v>
      </c>
      <c r="J291" s="47" t="str">
        <f t="shared" si="1033"/>
        <v>#REF!</v>
      </c>
      <c r="K291" s="47" t="str">
        <f t="shared" si="1034"/>
        <v>#REF!</v>
      </c>
      <c r="L291" s="47" t="str">
        <f t="shared" si="1035"/>
        <v>#REF!</v>
      </c>
      <c r="M291" s="47" t="str">
        <f t="shared" si="1036"/>
        <v>#REF!</v>
      </c>
      <c r="N291" s="48"/>
      <c r="O291" s="49" t="str">
        <f t="shared" si="1037"/>
        <v>#REF!</v>
      </c>
      <c r="P291" s="47" t="str">
        <f t="shared" si="1038"/>
        <v>#REF!</v>
      </c>
      <c r="Q291" s="47" t="str">
        <f t="shared" si="1039"/>
        <v>#REF!</v>
      </c>
      <c r="R291" s="50" t="str">
        <f t="shared" si="1040"/>
        <v>#REF!</v>
      </c>
      <c r="S291" s="47" t="str">
        <f t="shared" si="1041"/>
        <v>#REF!</v>
      </c>
      <c r="T291" s="48"/>
      <c r="U291" s="48"/>
      <c r="V291" s="48"/>
      <c r="W291" s="48"/>
      <c r="X291" s="48"/>
      <c r="Y291" s="48"/>
      <c r="Z291" s="48"/>
    </row>
    <row r="292" ht="13.5" customHeight="1" outlineLevel="1">
      <c r="A292" s="51" t="s">
        <v>395</v>
      </c>
      <c r="B292" s="18"/>
      <c r="C292" s="18"/>
      <c r="D292" s="20">
        <f t="shared" ref="D292:F292" si="1042">SUBTOTAL(9,D289:D291)</f>
        <v>322880460</v>
      </c>
      <c r="E292" s="20">
        <f t="shared" si="1042"/>
        <v>29665709</v>
      </c>
      <c r="F292" s="48">
        <f t="shared" si="1042"/>
        <v>1</v>
      </c>
      <c r="G292" s="47"/>
      <c r="H292" s="47"/>
      <c r="I292" s="47"/>
      <c r="J292" s="47" t="str">
        <f t="shared" ref="J292:K292" si="1043">SUBTOTAL(9,J289:J291)</f>
        <v>#REF!</v>
      </c>
      <c r="K292" s="47" t="str">
        <f t="shared" si="1043"/>
        <v>#REF!</v>
      </c>
      <c r="L292" s="47"/>
      <c r="M292" s="47"/>
      <c r="N292" s="48"/>
      <c r="O292" s="49" t="str">
        <f t="shared" ref="O292:S292" si="1044">SUBTOTAL(9,O289:O291)</f>
        <v>#REF!</v>
      </c>
      <c r="P292" s="47" t="str">
        <f t="shared" si="1044"/>
        <v>#REF!</v>
      </c>
      <c r="Q292" s="47" t="str">
        <f t="shared" si="1044"/>
        <v>#REF!</v>
      </c>
      <c r="R292" s="50" t="str">
        <f t="shared" si="1044"/>
        <v>#REF!</v>
      </c>
      <c r="S292" s="47" t="str">
        <f t="shared" si="1044"/>
        <v>#REF!</v>
      </c>
      <c r="T292" s="48"/>
      <c r="U292" s="48"/>
      <c r="V292" s="48"/>
      <c r="W292" s="48"/>
      <c r="X292" s="48"/>
      <c r="Y292" s="48"/>
      <c r="Z292" s="48"/>
    </row>
    <row r="293" ht="13.5" customHeight="1" outlineLevel="2">
      <c r="A293" s="46" t="s">
        <v>203</v>
      </c>
      <c r="B293" s="18" t="s">
        <v>18</v>
      </c>
      <c r="C293" s="18" t="s">
        <v>19</v>
      </c>
      <c r="D293" s="20">
        <v>5.277378245E7</v>
      </c>
      <c r="E293" s="20">
        <v>2802012.01</v>
      </c>
      <c r="F293" s="47">
        <f>+D293/D296</f>
        <v>0.785611874</v>
      </c>
      <c r="G293" s="47" t="str">
        <f t="shared" ref="G293:G295" si="1045">VLOOKUP(A293,'[1]Hoja1'!$B$1:$F$126,3,0)</f>
        <v>#REF!</v>
      </c>
      <c r="H293" s="47" t="str">
        <f t="shared" ref="H293:H295" si="1046">VLOOKUP(A293,'[1]Hoja1'!$B$1:$F$126,2,0)</f>
        <v>#REF!</v>
      </c>
      <c r="I293" s="47" t="str">
        <f t="shared" ref="I293:I295" si="1047">+G293/11</f>
        <v>#REF!</v>
      </c>
      <c r="J293" s="47" t="str">
        <f t="shared" ref="J293:J295" si="1048">+F293*I293</f>
        <v>#REF!</v>
      </c>
      <c r="K293" s="47">
        <v>0.0</v>
      </c>
      <c r="L293" s="47" t="str">
        <f t="shared" ref="L293:L295" si="1049">VLOOKUP(A293,'[1]Hoja1'!$B$1:$F$126,5,0)</f>
        <v>#REF!</v>
      </c>
      <c r="M293" s="47" t="str">
        <f t="shared" ref="M293:M295" si="1050">VLOOKUP(A293,'[1]Hoja1'!$B$1:$F$126,4,0)</f>
        <v>#REF!</v>
      </c>
      <c r="N293" s="48"/>
      <c r="O293" s="49" t="str">
        <f>+D293-J293</f>
        <v>#REF!</v>
      </c>
      <c r="P293" s="47" t="str">
        <f t="shared" ref="P293:P295" si="1051">+ROUND(O293,0)</f>
        <v>#REF!</v>
      </c>
      <c r="Q293" s="47" t="str">
        <f t="shared" ref="Q293:Q295" si="1052">+K293+P293</f>
        <v>#REF!</v>
      </c>
      <c r="R293" s="50" t="str">
        <f t="shared" ref="R293:R295" si="1053">+IF(D293-K293-P293&gt;1,D293-K293-P293,0)</f>
        <v>#REF!</v>
      </c>
      <c r="S293" s="47" t="str">
        <f t="shared" ref="S293:S295" si="1054">+P293</f>
        <v>#REF!</v>
      </c>
      <c r="T293" s="48"/>
      <c r="U293" s="48"/>
      <c r="V293" s="48"/>
      <c r="W293" s="48"/>
      <c r="X293" s="48"/>
      <c r="Y293" s="48"/>
      <c r="Z293" s="48"/>
    </row>
    <row r="294" ht="13.5" customHeight="1" outlineLevel="2">
      <c r="A294" s="46" t="s">
        <v>203</v>
      </c>
      <c r="B294" s="18" t="s">
        <v>22</v>
      </c>
      <c r="C294" s="18" t="s">
        <v>23</v>
      </c>
      <c r="D294" s="20">
        <v>20729.84</v>
      </c>
      <c r="E294" s="20">
        <v>1100.65</v>
      </c>
      <c r="F294" s="47">
        <f>+D294/D296</f>
        <v>0.000308592784</v>
      </c>
      <c r="G294" s="47" t="str">
        <f t="shared" si="1045"/>
        <v>#REF!</v>
      </c>
      <c r="H294" s="47" t="str">
        <f t="shared" si="1046"/>
        <v>#REF!</v>
      </c>
      <c r="I294" s="47" t="str">
        <f t="shared" si="1047"/>
        <v>#REF!</v>
      </c>
      <c r="J294" s="47" t="str">
        <f t="shared" si="1048"/>
        <v>#REF!</v>
      </c>
      <c r="K294" s="47">
        <v>0.0</v>
      </c>
      <c r="L294" s="47" t="str">
        <f t="shared" si="1049"/>
        <v>#REF!</v>
      </c>
      <c r="M294" s="47" t="str">
        <f t="shared" si="1050"/>
        <v>#REF!</v>
      </c>
      <c r="N294" s="48"/>
      <c r="O294" s="49">
        <v>0.0</v>
      </c>
      <c r="P294" s="47">
        <f t="shared" si="1051"/>
        <v>0</v>
      </c>
      <c r="Q294" s="47">
        <f t="shared" si="1052"/>
        <v>0</v>
      </c>
      <c r="R294" s="50">
        <f t="shared" si="1053"/>
        <v>20729.84</v>
      </c>
      <c r="S294" s="47">
        <f t="shared" si="1054"/>
        <v>0</v>
      </c>
      <c r="T294" s="48"/>
      <c r="U294" s="48"/>
      <c r="V294" s="48"/>
      <c r="W294" s="48"/>
      <c r="X294" s="48"/>
      <c r="Y294" s="48"/>
      <c r="Z294" s="48"/>
    </row>
    <row r="295" ht="13.5" customHeight="1" outlineLevel="2">
      <c r="A295" s="46" t="s">
        <v>203</v>
      </c>
      <c r="B295" s="18" t="s">
        <v>45</v>
      </c>
      <c r="C295" s="18" t="s">
        <v>46</v>
      </c>
      <c r="D295" s="20">
        <v>1.438087571E7</v>
      </c>
      <c r="E295" s="20">
        <v>763549.34</v>
      </c>
      <c r="F295" s="47">
        <f>+D295/D296</f>
        <v>0.2140795333</v>
      </c>
      <c r="G295" s="47" t="str">
        <f t="shared" si="1045"/>
        <v>#REF!</v>
      </c>
      <c r="H295" s="47" t="str">
        <f t="shared" si="1046"/>
        <v>#REF!</v>
      </c>
      <c r="I295" s="47" t="str">
        <f t="shared" si="1047"/>
        <v>#REF!</v>
      </c>
      <c r="J295" s="47" t="str">
        <f t="shared" si="1048"/>
        <v>#REF!</v>
      </c>
      <c r="K295" s="47">
        <v>0.0</v>
      </c>
      <c r="L295" s="47" t="str">
        <f t="shared" si="1049"/>
        <v>#REF!</v>
      </c>
      <c r="M295" s="47" t="str">
        <f t="shared" si="1050"/>
        <v>#REF!</v>
      </c>
      <c r="N295" s="48"/>
      <c r="O295" s="49" t="str">
        <f>+D295-J295</f>
        <v>#REF!</v>
      </c>
      <c r="P295" s="47" t="str">
        <f t="shared" si="1051"/>
        <v>#REF!</v>
      </c>
      <c r="Q295" s="47" t="str">
        <f t="shared" si="1052"/>
        <v>#REF!</v>
      </c>
      <c r="R295" s="50" t="str">
        <f t="shared" si="1053"/>
        <v>#REF!</v>
      </c>
      <c r="S295" s="47" t="str">
        <f t="shared" si="1054"/>
        <v>#REF!</v>
      </c>
      <c r="T295" s="48"/>
      <c r="U295" s="48"/>
      <c r="V295" s="48"/>
      <c r="W295" s="48"/>
      <c r="X295" s="48"/>
      <c r="Y295" s="48"/>
      <c r="Z295" s="48"/>
    </row>
    <row r="296" ht="13.5" customHeight="1" outlineLevel="1">
      <c r="A296" s="51" t="s">
        <v>396</v>
      </c>
      <c r="B296" s="18"/>
      <c r="C296" s="18"/>
      <c r="D296" s="20">
        <f t="shared" ref="D296:F296" si="1055">SUBTOTAL(9,D293:D295)</f>
        <v>67175388</v>
      </c>
      <c r="E296" s="20">
        <f t="shared" si="1055"/>
        <v>3566662</v>
      </c>
      <c r="F296" s="48">
        <f t="shared" si="1055"/>
        <v>1</v>
      </c>
      <c r="G296" s="47"/>
      <c r="H296" s="47"/>
      <c r="I296" s="47"/>
      <c r="J296" s="47" t="str">
        <f t="shared" ref="J296:K296" si="1056">SUBTOTAL(9,J293:J295)</f>
        <v>#REF!</v>
      </c>
      <c r="K296" s="47">
        <f t="shared" si="1056"/>
        <v>0</v>
      </c>
      <c r="L296" s="47"/>
      <c r="M296" s="47"/>
      <c r="N296" s="48"/>
      <c r="O296" s="49" t="str">
        <f t="shared" ref="O296:S296" si="1057">SUBTOTAL(9,O293:O295)</f>
        <v>#REF!</v>
      </c>
      <c r="P296" s="47" t="str">
        <f t="shared" si="1057"/>
        <v>#REF!</v>
      </c>
      <c r="Q296" s="47" t="str">
        <f t="shared" si="1057"/>
        <v>#REF!</v>
      </c>
      <c r="R296" s="50" t="str">
        <f t="shared" si="1057"/>
        <v>#REF!</v>
      </c>
      <c r="S296" s="47" t="str">
        <f t="shared" si="1057"/>
        <v>#REF!</v>
      </c>
      <c r="T296" s="48"/>
      <c r="U296" s="48"/>
      <c r="V296" s="48"/>
      <c r="W296" s="48"/>
      <c r="X296" s="48"/>
      <c r="Y296" s="48"/>
      <c r="Z296" s="48"/>
    </row>
    <row r="297" ht="13.5" customHeight="1" outlineLevel="2">
      <c r="A297" s="46" t="s">
        <v>205</v>
      </c>
      <c r="B297" s="18" t="s">
        <v>18</v>
      </c>
      <c r="C297" s="18" t="s">
        <v>19</v>
      </c>
      <c r="D297" s="20">
        <v>6.597020534E7</v>
      </c>
      <c r="E297" s="20">
        <v>1860729.92</v>
      </c>
      <c r="F297" s="47">
        <f>+D297/D300</f>
        <v>0.7996082252</v>
      </c>
      <c r="G297" s="47" t="str">
        <f t="shared" ref="G297:G299" si="1058">VLOOKUP(A297,'[1]Hoja1'!$B$1:$F$126,3,0)</f>
        <v>#REF!</v>
      </c>
      <c r="H297" s="47" t="str">
        <f t="shared" ref="H297:H299" si="1059">VLOOKUP(A297,'[1]Hoja1'!$B$1:$F$126,2,0)</f>
        <v>#REF!</v>
      </c>
      <c r="I297" s="47" t="str">
        <f t="shared" ref="I297:I299" si="1060">+G297/11</f>
        <v>#REF!</v>
      </c>
      <c r="J297" s="47" t="str">
        <f t="shared" ref="J297:J299" si="1061">+F297*I297</f>
        <v>#REF!</v>
      </c>
      <c r="K297" s="47">
        <v>0.0</v>
      </c>
      <c r="L297" s="47" t="str">
        <f t="shared" ref="L297:L299" si="1062">VLOOKUP(A297,'[1]Hoja1'!$B$1:$F$126,5,0)</f>
        <v>#REF!</v>
      </c>
      <c r="M297" s="47" t="str">
        <f t="shared" ref="M297:M299" si="1063">VLOOKUP(A297,'[1]Hoja1'!$B$1:$F$126,4,0)</f>
        <v>#REF!</v>
      </c>
      <c r="N297" s="48"/>
      <c r="O297" s="49" t="str">
        <f>+D297-J297</f>
        <v>#REF!</v>
      </c>
      <c r="P297" s="47" t="str">
        <f t="shared" ref="P297:P299" si="1064">+ROUND(O297,0)</f>
        <v>#REF!</v>
      </c>
      <c r="Q297" s="47" t="str">
        <f t="shared" ref="Q297:Q299" si="1065">+K297+P297</f>
        <v>#REF!</v>
      </c>
      <c r="R297" s="50" t="str">
        <f t="shared" ref="R297:R299" si="1066">+IF(D297-K297-P297&gt;1,D297-K297-P297,0)</f>
        <v>#REF!</v>
      </c>
      <c r="S297" s="47" t="str">
        <f t="shared" ref="S297:S299" si="1067">+P297</f>
        <v>#REF!</v>
      </c>
      <c r="T297" s="48"/>
      <c r="U297" s="48"/>
      <c r="V297" s="48"/>
      <c r="W297" s="48"/>
      <c r="X297" s="48"/>
      <c r="Y297" s="48"/>
      <c r="Z297" s="48"/>
    </row>
    <row r="298" ht="13.5" customHeight="1" outlineLevel="2">
      <c r="A298" s="46" t="s">
        <v>205</v>
      </c>
      <c r="B298" s="18" t="s">
        <v>22</v>
      </c>
      <c r="C298" s="18" t="s">
        <v>23</v>
      </c>
      <c r="D298" s="20">
        <v>8822.19</v>
      </c>
      <c r="E298" s="20">
        <v>248.84</v>
      </c>
      <c r="F298" s="47">
        <f>+D298/D300</f>
        <v>0.0001069315406</v>
      </c>
      <c r="G298" s="47" t="str">
        <f t="shared" si="1058"/>
        <v>#REF!</v>
      </c>
      <c r="H298" s="47" t="str">
        <f t="shared" si="1059"/>
        <v>#REF!</v>
      </c>
      <c r="I298" s="47" t="str">
        <f t="shared" si="1060"/>
        <v>#REF!</v>
      </c>
      <c r="J298" s="47" t="str">
        <f t="shared" si="1061"/>
        <v>#REF!</v>
      </c>
      <c r="K298" s="47">
        <v>0.0</v>
      </c>
      <c r="L298" s="47" t="str">
        <f t="shared" si="1062"/>
        <v>#REF!</v>
      </c>
      <c r="M298" s="47" t="str">
        <f t="shared" si="1063"/>
        <v>#REF!</v>
      </c>
      <c r="N298" s="48"/>
      <c r="O298" s="49">
        <v>0.0</v>
      </c>
      <c r="P298" s="47">
        <f t="shared" si="1064"/>
        <v>0</v>
      </c>
      <c r="Q298" s="47">
        <f t="shared" si="1065"/>
        <v>0</v>
      </c>
      <c r="R298" s="50">
        <f t="shared" si="1066"/>
        <v>8822.19</v>
      </c>
      <c r="S298" s="47">
        <f t="shared" si="1067"/>
        <v>0</v>
      </c>
      <c r="T298" s="48"/>
      <c r="U298" s="48"/>
      <c r="V298" s="48"/>
      <c r="W298" s="48"/>
      <c r="X298" s="48"/>
      <c r="Y298" s="48"/>
      <c r="Z298" s="48"/>
    </row>
    <row r="299" ht="13.5" customHeight="1" outlineLevel="2">
      <c r="A299" s="46" t="s">
        <v>205</v>
      </c>
      <c r="B299" s="18" t="s">
        <v>45</v>
      </c>
      <c r="C299" s="18" t="s">
        <v>46</v>
      </c>
      <c r="D299" s="20">
        <v>1.652413247E7</v>
      </c>
      <c r="E299" s="20">
        <v>466073.24</v>
      </c>
      <c r="F299" s="47">
        <f>+D299/D300</f>
        <v>0.2002848433</v>
      </c>
      <c r="G299" s="47" t="str">
        <f t="shared" si="1058"/>
        <v>#REF!</v>
      </c>
      <c r="H299" s="47" t="str">
        <f t="shared" si="1059"/>
        <v>#REF!</v>
      </c>
      <c r="I299" s="47" t="str">
        <f t="shared" si="1060"/>
        <v>#REF!</v>
      </c>
      <c r="J299" s="47" t="str">
        <f t="shared" si="1061"/>
        <v>#REF!</v>
      </c>
      <c r="K299" s="47">
        <v>0.0</v>
      </c>
      <c r="L299" s="47" t="str">
        <f t="shared" si="1062"/>
        <v>#REF!</v>
      </c>
      <c r="M299" s="47" t="str">
        <f t="shared" si="1063"/>
        <v>#REF!</v>
      </c>
      <c r="N299" s="48"/>
      <c r="O299" s="49" t="str">
        <f>+D299-J299</f>
        <v>#REF!</v>
      </c>
      <c r="P299" s="47" t="str">
        <f t="shared" si="1064"/>
        <v>#REF!</v>
      </c>
      <c r="Q299" s="47" t="str">
        <f t="shared" si="1065"/>
        <v>#REF!</v>
      </c>
      <c r="R299" s="50" t="str">
        <f t="shared" si="1066"/>
        <v>#REF!</v>
      </c>
      <c r="S299" s="47" t="str">
        <f t="shared" si="1067"/>
        <v>#REF!</v>
      </c>
      <c r="T299" s="48"/>
      <c r="U299" s="48"/>
      <c r="V299" s="48"/>
      <c r="W299" s="48"/>
      <c r="X299" s="48"/>
      <c r="Y299" s="48"/>
      <c r="Z299" s="48"/>
    </row>
    <row r="300" ht="13.5" customHeight="1" outlineLevel="1">
      <c r="A300" s="51" t="s">
        <v>397</v>
      </c>
      <c r="B300" s="18"/>
      <c r="C300" s="18"/>
      <c r="D300" s="20">
        <f t="shared" ref="D300:F300" si="1068">SUBTOTAL(9,D297:D299)</f>
        <v>82503160</v>
      </c>
      <c r="E300" s="20">
        <f t="shared" si="1068"/>
        <v>2327052</v>
      </c>
      <c r="F300" s="48">
        <f t="shared" si="1068"/>
        <v>1</v>
      </c>
      <c r="G300" s="47"/>
      <c r="H300" s="47"/>
      <c r="I300" s="47"/>
      <c r="J300" s="47" t="str">
        <f t="shared" ref="J300:K300" si="1069">SUBTOTAL(9,J297:J299)</f>
        <v>#REF!</v>
      </c>
      <c r="K300" s="47">
        <f t="shared" si="1069"/>
        <v>0</v>
      </c>
      <c r="L300" s="47"/>
      <c r="M300" s="47"/>
      <c r="N300" s="48"/>
      <c r="O300" s="49" t="str">
        <f t="shared" ref="O300:S300" si="1070">SUBTOTAL(9,O297:O299)</f>
        <v>#REF!</v>
      </c>
      <c r="P300" s="47" t="str">
        <f t="shared" si="1070"/>
        <v>#REF!</v>
      </c>
      <c r="Q300" s="47" t="str">
        <f t="shared" si="1070"/>
        <v>#REF!</v>
      </c>
      <c r="R300" s="50" t="str">
        <f t="shared" si="1070"/>
        <v>#REF!</v>
      </c>
      <c r="S300" s="47" t="str">
        <f t="shared" si="1070"/>
        <v>#REF!</v>
      </c>
      <c r="T300" s="48"/>
      <c r="U300" s="48"/>
      <c r="V300" s="48"/>
      <c r="W300" s="48"/>
      <c r="X300" s="48"/>
      <c r="Y300" s="48"/>
      <c r="Z300" s="48"/>
    </row>
    <row r="301" ht="13.5" customHeight="1" outlineLevel="2">
      <c r="A301" s="46" t="s">
        <v>207</v>
      </c>
      <c r="B301" s="18" t="s">
        <v>18</v>
      </c>
      <c r="C301" s="18" t="s">
        <v>19</v>
      </c>
      <c r="D301" s="20">
        <v>2.108459474E7</v>
      </c>
      <c r="E301" s="20">
        <v>749959.28</v>
      </c>
      <c r="F301" s="47">
        <f>+D301/D304</f>
        <v>0.1602131679</v>
      </c>
      <c r="G301" s="47" t="str">
        <f t="shared" ref="G301:G303" si="1071">VLOOKUP(A301,'[1]Hoja1'!$B$1:$F$126,3,0)</f>
        <v>#REF!</v>
      </c>
      <c r="H301" s="47" t="str">
        <f t="shared" ref="H301:H303" si="1072">VLOOKUP(A301,'[1]Hoja1'!$B$1:$F$126,2,0)</f>
        <v>#REF!</v>
      </c>
      <c r="I301" s="47" t="str">
        <f t="shared" ref="I301:I303" si="1073">+G301/11</f>
        <v>#REF!</v>
      </c>
      <c r="J301" s="47" t="str">
        <f t="shared" ref="J301:J303" si="1074">+F301*I301</f>
        <v>#REF!</v>
      </c>
      <c r="K301" s="47" t="str">
        <f t="shared" ref="K301:K303" si="1075">+D301-P301</f>
        <v>#REF!</v>
      </c>
      <c r="L301" s="47" t="str">
        <f t="shared" ref="L301:L303" si="1076">VLOOKUP(A301,'[1]Hoja1'!$B$1:$F$126,5,0)</f>
        <v>#REF!</v>
      </c>
      <c r="M301" s="47" t="str">
        <f t="shared" ref="M301:M303" si="1077">VLOOKUP(A301,'[1]Hoja1'!$B$1:$F$126,4,0)</f>
        <v>#REF!</v>
      </c>
      <c r="N301" s="48"/>
      <c r="O301" s="49" t="str">
        <f t="shared" ref="O301:O303" si="1078">+D301-J301</f>
        <v>#REF!</v>
      </c>
      <c r="P301" s="47" t="str">
        <f t="shared" ref="P301:P303" si="1079">+ROUND(O301,0)</f>
        <v>#REF!</v>
      </c>
      <c r="Q301" s="47" t="str">
        <f t="shared" ref="Q301:Q303" si="1080">+K301+P301</f>
        <v>#REF!</v>
      </c>
      <c r="R301" s="50" t="str">
        <f t="shared" ref="R301:R303" si="1081">+IF(D301-K301-P301&gt;1,D301-K301-P301,0)</f>
        <v>#REF!</v>
      </c>
      <c r="S301" s="47" t="str">
        <f t="shared" ref="S301:S303" si="1082">+P301</f>
        <v>#REF!</v>
      </c>
      <c r="T301" s="48"/>
      <c r="U301" s="48"/>
      <c r="V301" s="48"/>
      <c r="W301" s="48"/>
      <c r="X301" s="48"/>
      <c r="Y301" s="48"/>
      <c r="Z301" s="48"/>
    </row>
    <row r="302" ht="13.5" customHeight="1" outlineLevel="2">
      <c r="A302" s="46" t="s">
        <v>207</v>
      </c>
      <c r="B302" s="18" t="s">
        <v>22</v>
      </c>
      <c r="C302" s="18" t="s">
        <v>23</v>
      </c>
      <c r="D302" s="20">
        <v>2.784874454E7</v>
      </c>
      <c r="E302" s="20">
        <v>990553.75</v>
      </c>
      <c r="F302" s="47">
        <f>+D302/D304</f>
        <v>0.2116111616</v>
      </c>
      <c r="G302" s="47" t="str">
        <f t="shared" si="1071"/>
        <v>#REF!</v>
      </c>
      <c r="H302" s="47" t="str">
        <f t="shared" si="1072"/>
        <v>#REF!</v>
      </c>
      <c r="I302" s="47" t="str">
        <f t="shared" si="1073"/>
        <v>#REF!</v>
      </c>
      <c r="J302" s="47" t="str">
        <f t="shared" si="1074"/>
        <v>#REF!</v>
      </c>
      <c r="K302" s="47" t="str">
        <f t="shared" si="1075"/>
        <v>#REF!</v>
      </c>
      <c r="L302" s="47" t="str">
        <f t="shared" si="1076"/>
        <v>#REF!</v>
      </c>
      <c r="M302" s="47" t="str">
        <f t="shared" si="1077"/>
        <v>#REF!</v>
      </c>
      <c r="N302" s="48"/>
      <c r="O302" s="49" t="str">
        <f t="shared" si="1078"/>
        <v>#REF!</v>
      </c>
      <c r="P302" s="47" t="str">
        <f t="shared" si="1079"/>
        <v>#REF!</v>
      </c>
      <c r="Q302" s="47" t="str">
        <f t="shared" si="1080"/>
        <v>#REF!</v>
      </c>
      <c r="R302" s="50" t="str">
        <f t="shared" si="1081"/>
        <v>#REF!</v>
      </c>
      <c r="S302" s="47" t="str">
        <f t="shared" si="1082"/>
        <v>#REF!</v>
      </c>
      <c r="T302" s="48"/>
      <c r="U302" s="48"/>
      <c r="V302" s="48"/>
      <c r="W302" s="48"/>
      <c r="X302" s="48"/>
      <c r="Y302" s="48"/>
      <c r="Z302" s="48"/>
    </row>
    <row r="303" ht="13.5" customHeight="1" outlineLevel="2">
      <c r="A303" s="46" t="s">
        <v>207</v>
      </c>
      <c r="B303" s="18" t="s">
        <v>30</v>
      </c>
      <c r="C303" s="18" t="s">
        <v>31</v>
      </c>
      <c r="D303" s="20">
        <v>8.267004272E7</v>
      </c>
      <c r="E303" s="20">
        <v>2940495.97</v>
      </c>
      <c r="F303" s="47">
        <f>+D303/D304</f>
        <v>0.6281756704</v>
      </c>
      <c r="G303" s="47" t="str">
        <f t="shared" si="1071"/>
        <v>#REF!</v>
      </c>
      <c r="H303" s="47" t="str">
        <f t="shared" si="1072"/>
        <v>#REF!</v>
      </c>
      <c r="I303" s="47" t="str">
        <f t="shared" si="1073"/>
        <v>#REF!</v>
      </c>
      <c r="J303" s="47" t="str">
        <f t="shared" si="1074"/>
        <v>#REF!</v>
      </c>
      <c r="K303" s="47" t="str">
        <f t="shared" si="1075"/>
        <v>#REF!</v>
      </c>
      <c r="L303" s="47" t="str">
        <f t="shared" si="1076"/>
        <v>#REF!</v>
      </c>
      <c r="M303" s="47" t="str">
        <f t="shared" si="1077"/>
        <v>#REF!</v>
      </c>
      <c r="N303" s="48"/>
      <c r="O303" s="49" t="str">
        <f t="shared" si="1078"/>
        <v>#REF!</v>
      </c>
      <c r="P303" s="47" t="str">
        <f t="shared" si="1079"/>
        <v>#REF!</v>
      </c>
      <c r="Q303" s="47" t="str">
        <f t="shared" si="1080"/>
        <v>#REF!</v>
      </c>
      <c r="R303" s="50" t="str">
        <f t="shared" si="1081"/>
        <v>#REF!</v>
      </c>
      <c r="S303" s="47" t="str">
        <f t="shared" si="1082"/>
        <v>#REF!</v>
      </c>
      <c r="T303" s="48"/>
      <c r="U303" s="48"/>
      <c r="V303" s="48"/>
      <c r="W303" s="48"/>
      <c r="X303" s="48"/>
      <c r="Y303" s="48"/>
      <c r="Z303" s="48"/>
    </row>
    <row r="304" ht="13.5" customHeight="1" outlineLevel="1">
      <c r="A304" s="51" t="s">
        <v>398</v>
      </c>
      <c r="B304" s="18"/>
      <c r="C304" s="18"/>
      <c r="D304" s="20">
        <f t="shared" ref="D304:F304" si="1083">SUBTOTAL(9,D301:D303)</f>
        <v>131603382</v>
      </c>
      <c r="E304" s="20">
        <f t="shared" si="1083"/>
        <v>4681009</v>
      </c>
      <c r="F304" s="48">
        <f t="shared" si="1083"/>
        <v>1</v>
      </c>
      <c r="G304" s="47"/>
      <c r="H304" s="47"/>
      <c r="I304" s="47"/>
      <c r="J304" s="47" t="str">
        <f t="shared" ref="J304:K304" si="1084">SUBTOTAL(9,J301:J303)</f>
        <v>#REF!</v>
      </c>
      <c r="K304" s="47" t="str">
        <f t="shared" si="1084"/>
        <v>#REF!</v>
      </c>
      <c r="L304" s="47"/>
      <c r="M304" s="47"/>
      <c r="N304" s="48"/>
      <c r="O304" s="49" t="str">
        <f t="shared" ref="O304:S304" si="1085">SUBTOTAL(9,O301:O303)</f>
        <v>#REF!</v>
      </c>
      <c r="P304" s="47" t="str">
        <f t="shared" si="1085"/>
        <v>#REF!</v>
      </c>
      <c r="Q304" s="47" t="str">
        <f t="shared" si="1085"/>
        <v>#REF!</v>
      </c>
      <c r="R304" s="50" t="str">
        <f t="shared" si="1085"/>
        <v>#REF!</v>
      </c>
      <c r="S304" s="47" t="str">
        <f t="shared" si="1085"/>
        <v>#REF!</v>
      </c>
      <c r="T304" s="48"/>
      <c r="U304" s="48"/>
      <c r="V304" s="48"/>
      <c r="W304" s="48"/>
      <c r="X304" s="48"/>
      <c r="Y304" s="48"/>
      <c r="Z304" s="48"/>
    </row>
    <row r="305" ht="13.5" customHeight="1" outlineLevel="2">
      <c r="A305" s="46" t="s">
        <v>209</v>
      </c>
      <c r="B305" s="18" t="s">
        <v>18</v>
      </c>
      <c r="C305" s="18" t="s">
        <v>19</v>
      </c>
      <c r="D305" s="20">
        <v>6253241.55</v>
      </c>
      <c r="E305" s="20">
        <v>1.107965425E7</v>
      </c>
      <c r="F305" s="47">
        <f>+D305/D307</f>
        <v>0.9163985404</v>
      </c>
      <c r="G305" s="47" t="str">
        <f t="shared" ref="G305:G306" si="1086">VLOOKUP(A305,'[1]Hoja1'!$B$1:$F$126,3,0)</f>
        <v>#REF!</v>
      </c>
      <c r="H305" s="47" t="str">
        <f t="shared" ref="H305:H306" si="1087">VLOOKUP(A305,'[1]Hoja1'!$B$1:$F$126,2,0)</f>
        <v>#REF!</v>
      </c>
      <c r="I305" s="47" t="str">
        <f t="shared" ref="I305:I306" si="1088">+G305/11</f>
        <v>#REF!</v>
      </c>
      <c r="J305" s="47" t="str">
        <f t="shared" ref="J305:J306" si="1089">+F305*I305</f>
        <v>#REF!</v>
      </c>
      <c r="K305" s="47">
        <v>0.0</v>
      </c>
      <c r="L305" s="47" t="str">
        <f t="shared" ref="L305:L306" si="1090">VLOOKUP(A305,'[1]Hoja1'!$B$1:$F$126,5,0)</f>
        <v>#REF!</v>
      </c>
      <c r="M305" s="47" t="str">
        <f t="shared" ref="M305:M306" si="1091">VLOOKUP(A305,'[1]Hoja1'!$B$1:$F$126,4,0)</f>
        <v>#REF!</v>
      </c>
      <c r="N305" s="48"/>
      <c r="O305" s="49" t="str">
        <f t="shared" ref="O305:O306" si="1092">+D305-J305</f>
        <v>#REF!</v>
      </c>
      <c r="P305" s="47" t="str">
        <f t="shared" ref="P305:P306" si="1093">+ROUND(O305,0)</f>
        <v>#REF!</v>
      </c>
      <c r="Q305" s="47" t="str">
        <f t="shared" ref="Q305:Q306" si="1094">+K305+P305</f>
        <v>#REF!</v>
      </c>
      <c r="R305" s="50" t="str">
        <f t="shared" ref="R305:R306" si="1095">+IF(D305-K305-P305&gt;1,D305-K305-P305,0)</f>
        <v>#REF!</v>
      </c>
      <c r="S305" s="47" t="str">
        <f t="shared" ref="S305:S306" si="1096">+P305</f>
        <v>#REF!</v>
      </c>
      <c r="T305" s="48"/>
      <c r="U305" s="48"/>
      <c r="V305" s="48"/>
      <c r="W305" s="48"/>
      <c r="X305" s="48"/>
      <c r="Y305" s="48"/>
      <c r="Z305" s="48"/>
    </row>
    <row r="306" ht="13.5" customHeight="1" outlineLevel="2">
      <c r="A306" s="46" t="s">
        <v>209</v>
      </c>
      <c r="B306" s="18" t="s">
        <v>45</v>
      </c>
      <c r="C306" s="18" t="s">
        <v>46</v>
      </c>
      <c r="D306" s="20">
        <v>570472.45</v>
      </c>
      <c r="E306" s="20">
        <v>1010777.75</v>
      </c>
      <c r="F306" s="47">
        <f>+D306/D307</f>
        <v>0.08360145956</v>
      </c>
      <c r="G306" s="47" t="str">
        <f t="shared" si="1086"/>
        <v>#REF!</v>
      </c>
      <c r="H306" s="47" t="str">
        <f t="shared" si="1087"/>
        <v>#REF!</v>
      </c>
      <c r="I306" s="47" t="str">
        <f t="shared" si="1088"/>
        <v>#REF!</v>
      </c>
      <c r="J306" s="47" t="str">
        <f t="shared" si="1089"/>
        <v>#REF!</v>
      </c>
      <c r="K306" s="47">
        <v>0.0</v>
      </c>
      <c r="L306" s="47" t="str">
        <f t="shared" si="1090"/>
        <v>#REF!</v>
      </c>
      <c r="M306" s="47" t="str">
        <f t="shared" si="1091"/>
        <v>#REF!</v>
      </c>
      <c r="N306" s="48"/>
      <c r="O306" s="49" t="str">
        <f t="shared" si="1092"/>
        <v>#REF!</v>
      </c>
      <c r="P306" s="47" t="str">
        <f t="shared" si="1093"/>
        <v>#REF!</v>
      </c>
      <c r="Q306" s="47" t="str">
        <f t="shared" si="1094"/>
        <v>#REF!</v>
      </c>
      <c r="R306" s="50" t="str">
        <f t="shared" si="1095"/>
        <v>#REF!</v>
      </c>
      <c r="S306" s="47" t="str">
        <f t="shared" si="1096"/>
        <v>#REF!</v>
      </c>
      <c r="T306" s="48"/>
      <c r="U306" s="48"/>
      <c r="V306" s="48"/>
      <c r="W306" s="48"/>
      <c r="X306" s="48"/>
      <c r="Y306" s="48"/>
      <c r="Z306" s="48"/>
    </row>
    <row r="307" ht="13.5" customHeight="1" outlineLevel="1">
      <c r="A307" s="51" t="s">
        <v>399</v>
      </c>
      <c r="B307" s="18"/>
      <c r="C307" s="18"/>
      <c r="D307" s="20">
        <f t="shared" ref="D307:F307" si="1097">SUBTOTAL(9,D305:D306)</f>
        <v>6823714</v>
      </c>
      <c r="E307" s="20">
        <f t="shared" si="1097"/>
        <v>12090432</v>
      </c>
      <c r="F307" s="48">
        <f t="shared" si="1097"/>
        <v>1</v>
      </c>
      <c r="G307" s="47"/>
      <c r="H307" s="47"/>
      <c r="I307" s="47"/>
      <c r="J307" s="47" t="str">
        <f t="shared" ref="J307:K307" si="1098">SUBTOTAL(9,J305:J306)</f>
        <v>#REF!</v>
      </c>
      <c r="K307" s="47">
        <f t="shared" si="1098"/>
        <v>0</v>
      </c>
      <c r="L307" s="47"/>
      <c r="M307" s="47"/>
      <c r="N307" s="48"/>
      <c r="O307" s="49" t="str">
        <f t="shared" ref="O307:S307" si="1099">SUBTOTAL(9,O305:O306)</f>
        <v>#REF!</v>
      </c>
      <c r="P307" s="47" t="str">
        <f t="shared" si="1099"/>
        <v>#REF!</v>
      </c>
      <c r="Q307" s="47" t="str">
        <f t="shared" si="1099"/>
        <v>#REF!</v>
      </c>
      <c r="R307" s="50" t="str">
        <f t="shared" si="1099"/>
        <v>#REF!</v>
      </c>
      <c r="S307" s="47" t="str">
        <f t="shared" si="1099"/>
        <v>#REF!</v>
      </c>
      <c r="T307" s="48"/>
      <c r="U307" s="48"/>
      <c r="V307" s="48"/>
      <c r="W307" s="48"/>
      <c r="X307" s="48"/>
      <c r="Y307" s="48"/>
      <c r="Z307" s="48"/>
    </row>
    <row r="308" ht="13.5" customHeight="1" outlineLevel="2">
      <c r="A308" s="46" t="s">
        <v>211</v>
      </c>
      <c r="B308" s="18" t="s">
        <v>18</v>
      </c>
      <c r="C308" s="18" t="s">
        <v>19</v>
      </c>
      <c r="D308" s="20">
        <v>0.0</v>
      </c>
      <c r="E308" s="20">
        <v>2.745327124E7</v>
      </c>
      <c r="F308" s="48">
        <v>0.0</v>
      </c>
      <c r="G308" s="47" t="str">
        <f t="shared" ref="G308:G309" si="1100">VLOOKUP(A308,'[1]Hoja1'!$B$1:$F$126,3,0)</f>
        <v>#REF!</v>
      </c>
      <c r="H308" s="47" t="str">
        <f t="shared" ref="H308:H309" si="1101">VLOOKUP(A308,'[1]Hoja1'!$B$1:$F$126,2,0)</f>
        <v>#REF!</v>
      </c>
      <c r="I308" s="47" t="str">
        <f t="shared" ref="I308:I309" si="1102">+G308/11</f>
        <v>#REF!</v>
      </c>
      <c r="J308" s="47" t="str">
        <f t="shared" ref="J308:J309" si="1103">+F308*I308</f>
        <v>#REF!</v>
      </c>
      <c r="K308" s="47" t="str">
        <f t="shared" ref="K308:K309" si="1104">+D308-P308</f>
        <v>#REF!</v>
      </c>
      <c r="L308" s="47" t="str">
        <f t="shared" ref="L308:L309" si="1105">VLOOKUP(A308,'[1]Hoja1'!$B$1:$F$126,5,0)</f>
        <v>#REF!</v>
      </c>
      <c r="M308" s="47" t="str">
        <f t="shared" ref="M308:M309" si="1106">VLOOKUP(A308,'[1]Hoja1'!$B$1:$F$126,4,0)</f>
        <v>#REF!</v>
      </c>
      <c r="N308" s="48"/>
      <c r="O308" s="49" t="str">
        <f t="shared" ref="O308:O309" si="1107">+D308-J308</f>
        <v>#REF!</v>
      </c>
      <c r="P308" s="47" t="str">
        <f t="shared" ref="P308:P309" si="1108">+ROUND(O308,0)</f>
        <v>#REF!</v>
      </c>
      <c r="Q308" s="47" t="str">
        <f t="shared" ref="Q308:Q309" si="1109">+K308+P308</f>
        <v>#REF!</v>
      </c>
      <c r="R308" s="50" t="str">
        <f t="shared" ref="R308:R309" si="1110">+IF(D308-K308-P308&gt;1,D308-K308-P308,0)</f>
        <v>#REF!</v>
      </c>
      <c r="S308" s="47" t="str">
        <f t="shared" ref="S308:S309" si="1111">+P308</f>
        <v>#REF!</v>
      </c>
      <c r="T308" s="48"/>
      <c r="U308" s="48"/>
      <c r="V308" s="48"/>
      <c r="W308" s="48"/>
      <c r="X308" s="48"/>
      <c r="Y308" s="48"/>
      <c r="Z308" s="48"/>
    </row>
    <row r="309" ht="13.5" customHeight="1" outlineLevel="2">
      <c r="A309" s="46" t="s">
        <v>211</v>
      </c>
      <c r="B309" s="18" t="s">
        <v>45</v>
      </c>
      <c r="C309" s="18" t="s">
        <v>46</v>
      </c>
      <c r="D309" s="20">
        <v>0.0</v>
      </c>
      <c r="E309" s="20">
        <v>3273196.76</v>
      </c>
      <c r="F309" s="48">
        <v>0.0</v>
      </c>
      <c r="G309" s="47" t="str">
        <f t="shared" si="1100"/>
        <v>#REF!</v>
      </c>
      <c r="H309" s="47" t="str">
        <f t="shared" si="1101"/>
        <v>#REF!</v>
      </c>
      <c r="I309" s="47" t="str">
        <f t="shared" si="1102"/>
        <v>#REF!</v>
      </c>
      <c r="J309" s="47" t="str">
        <f t="shared" si="1103"/>
        <v>#REF!</v>
      </c>
      <c r="K309" s="47" t="str">
        <f t="shared" si="1104"/>
        <v>#REF!</v>
      </c>
      <c r="L309" s="47" t="str">
        <f t="shared" si="1105"/>
        <v>#REF!</v>
      </c>
      <c r="M309" s="47" t="str">
        <f t="shared" si="1106"/>
        <v>#REF!</v>
      </c>
      <c r="N309" s="48"/>
      <c r="O309" s="49" t="str">
        <f t="shared" si="1107"/>
        <v>#REF!</v>
      </c>
      <c r="P309" s="47" t="str">
        <f t="shared" si="1108"/>
        <v>#REF!</v>
      </c>
      <c r="Q309" s="47" t="str">
        <f t="shared" si="1109"/>
        <v>#REF!</v>
      </c>
      <c r="R309" s="50" t="str">
        <f t="shared" si="1110"/>
        <v>#REF!</v>
      </c>
      <c r="S309" s="47" t="str">
        <f t="shared" si="1111"/>
        <v>#REF!</v>
      </c>
      <c r="T309" s="48"/>
      <c r="U309" s="48"/>
      <c r="V309" s="48"/>
      <c r="W309" s="48"/>
      <c r="X309" s="48"/>
      <c r="Y309" s="48"/>
      <c r="Z309" s="48"/>
    </row>
    <row r="310" ht="13.5" customHeight="1" outlineLevel="1">
      <c r="A310" s="51" t="s">
        <v>400</v>
      </c>
      <c r="B310" s="18"/>
      <c r="C310" s="18"/>
      <c r="D310" s="20">
        <f t="shared" ref="D310:E310" si="1112">SUBTOTAL(9,D308:D309)</f>
        <v>0</v>
      </c>
      <c r="E310" s="20">
        <f t="shared" si="1112"/>
        <v>30726468</v>
      </c>
      <c r="F310" s="48">
        <v>1.0</v>
      </c>
      <c r="G310" s="47"/>
      <c r="H310" s="47"/>
      <c r="I310" s="47"/>
      <c r="J310" s="47" t="str">
        <f t="shared" ref="J310:K310" si="1113">SUBTOTAL(9,J308:J309)</f>
        <v>#REF!</v>
      </c>
      <c r="K310" s="47" t="str">
        <f t="shared" si="1113"/>
        <v>#REF!</v>
      </c>
      <c r="L310" s="47"/>
      <c r="M310" s="47"/>
      <c r="N310" s="48"/>
      <c r="O310" s="49" t="str">
        <f t="shared" ref="O310:S310" si="1114">SUBTOTAL(9,O308:O309)</f>
        <v>#REF!</v>
      </c>
      <c r="P310" s="47" t="str">
        <f t="shared" si="1114"/>
        <v>#REF!</v>
      </c>
      <c r="Q310" s="47" t="str">
        <f t="shared" si="1114"/>
        <v>#REF!</v>
      </c>
      <c r="R310" s="50" t="str">
        <f t="shared" si="1114"/>
        <v>#REF!</v>
      </c>
      <c r="S310" s="47" t="str">
        <f t="shared" si="1114"/>
        <v>#REF!</v>
      </c>
      <c r="T310" s="48"/>
      <c r="U310" s="48"/>
      <c r="V310" s="48"/>
      <c r="W310" s="48"/>
      <c r="X310" s="48"/>
      <c r="Y310" s="48"/>
      <c r="Z310" s="48"/>
    </row>
    <row r="311" ht="13.5" customHeight="1" outlineLevel="2">
      <c r="A311" s="46" t="s">
        <v>213</v>
      </c>
      <c r="B311" s="18" t="s">
        <v>18</v>
      </c>
      <c r="C311" s="18" t="s">
        <v>19</v>
      </c>
      <c r="D311" s="20">
        <v>2.581696331E7</v>
      </c>
      <c r="E311" s="20">
        <v>1404862.94</v>
      </c>
      <c r="F311" s="47">
        <f>+D311/D314</f>
        <v>0.8744067191</v>
      </c>
      <c r="G311" s="47" t="str">
        <f t="shared" ref="G311:G313" si="1115">VLOOKUP(A311,'[1]Hoja1'!$B$1:$F$126,3,0)</f>
        <v>#REF!</v>
      </c>
      <c r="H311" s="47" t="str">
        <f t="shared" ref="H311:H313" si="1116">VLOOKUP(A311,'[1]Hoja1'!$B$1:$F$126,2,0)</f>
        <v>#REF!</v>
      </c>
      <c r="I311" s="47" t="str">
        <f t="shared" ref="I311:I313" si="1117">+G311/11</f>
        <v>#REF!</v>
      </c>
      <c r="J311" s="47" t="str">
        <f t="shared" ref="J311:J313" si="1118">+F311*I311</f>
        <v>#REF!</v>
      </c>
      <c r="K311" s="47">
        <v>0.0</v>
      </c>
      <c r="L311" s="47" t="str">
        <f t="shared" ref="L311:L313" si="1119">VLOOKUP(A311,'[1]Hoja1'!$B$1:$F$126,5,0)</f>
        <v>#REF!</v>
      </c>
      <c r="M311" s="47" t="str">
        <f t="shared" ref="M311:M313" si="1120">VLOOKUP(A311,'[1]Hoja1'!$B$1:$F$126,4,0)</f>
        <v>#REF!</v>
      </c>
      <c r="N311" s="48"/>
      <c r="O311" s="49" t="str">
        <f t="shared" ref="O311:O313" si="1121">+D311-J311</f>
        <v>#REF!</v>
      </c>
      <c r="P311" s="47" t="str">
        <f t="shared" ref="P311:P313" si="1122">+ROUND(O311,0)</f>
        <v>#REF!</v>
      </c>
      <c r="Q311" s="47" t="str">
        <f t="shared" ref="Q311:Q313" si="1123">+K311+P311</f>
        <v>#REF!</v>
      </c>
      <c r="R311" s="50" t="str">
        <f t="shared" ref="R311:R313" si="1124">+IF(D311-K311-P311&gt;1,D311-K311-P311,0)</f>
        <v>#REF!</v>
      </c>
      <c r="S311" s="47" t="str">
        <f t="shared" ref="S311:S313" si="1125">+P311</f>
        <v>#REF!</v>
      </c>
      <c r="T311" s="48"/>
      <c r="U311" s="48"/>
      <c r="V311" s="48"/>
      <c r="W311" s="48"/>
      <c r="X311" s="48"/>
      <c r="Y311" s="48"/>
      <c r="Z311" s="48"/>
    </row>
    <row r="312" ht="13.5" customHeight="1" outlineLevel="2">
      <c r="A312" s="46" t="s">
        <v>213</v>
      </c>
      <c r="B312" s="18" t="s">
        <v>22</v>
      </c>
      <c r="C312" s="18" t="s">
        <v>23</v>
      </c>
      <c r="D312" s="20">
        <v>3223436.92</v>
      </c>
      <c r="E312" s="20">
        <v>175407.42</v>
      </c>
      <c r="F312" s="47">
        <f>+D312/D314</f>
        <v>0.1091760819</v>
      </c>
      <c r="G312" s="47" t="str">
        <f t="shared" si="1115"/>
        <v>#REF!</v>
      </c>
      <c r="H312" s="47" t="str">
        <f t="shared" si="1116"/>
        <v>#REF!</v>
      </c>
      <c r="I312" s="47" t="str">
        <f t="shared" si="1117"/>
        <v>#REF!</v>
      </c>
      <c r="J312" s="47" t="str">
        <f t="shared" si="1118"/>
        <v>#REF!</v>
      </c>
      <c r="K312" s="47">
        <v>0.0</v>
      </c>
      <c r="L312" s="47" t="str">
        <f t="shared" si="1119"/>
        <v>#REF!</v>
      </c>
      <c r="M312" s="47" t="str">
        <f t="shared" si="1120"/>
        <v>#REF!</v>
      </c>
      <c r="N312" s="48"/>
      <c r="O312" s="49" t="str">
        <f t="shared" si="1121"/>
        <v>#REF!</v>
      </c>
      <c r="P312" s="47" t="str">
        <f t="shared" si="1122"/>
        <v>#REF!</v>
      </c>
      <c r="Q312" s="47" t="str">
        <f t="shared" si="1123"/>
        <v>#REF!</v>
      </c>
      <c r="R312" s="50" t="str">
        <f t="shared" si="1124"/>
        <v>#REF!</v>
      </c>
      <c r="S312" s="47" t="str">
        <f t="shared" si="1125"/>
        <v>#REF!</v>
      </c>
      <c r="T312" s="48"/>
      <c r="U312" s="48"/>
      <c r="V312" s="48"/>
      <c r="W312" s="48"/>
      <c r="X312" s="48"/>
      <c r="Y312" s="48"/>
      <c r="Z312" s="48"/>
    </row>
    <row r="313" ht="13.5" customHeight="1" outlineLevel="2">
      <c r="A313" s="46" t="s">
        <v>213</v>
      </c>
      <c r="B313" s="18" t="s">
        <v>45</v>
      </c>
      <c r="C313" s="18" t="s">
        <v>46</v>
      </c>
      <c r="D313" s="20">
        <v>484719.77</v>
      </c>
      <c r="E313" s="20">
        <v>26376.64</v>
      </c>
      <c r="F313" s="47">
        <f>+D313/D314</f>
        <v>0.01641719898</v>
      </c>
      <c r="G313" s="47" t="str">
        <f t="shared" si="1115"/>
        <v>#REF!</v>
      </c>
      <c r="H313" s="47" t="str">
        <f t="shared" si="1116"/>
        <v>#REF!</v>
      </c>
      <c r="I313" s="47" t="str">
        <f t="shared" si="1117"/>
        <v>#REF!</v>
      </c>
      <c r="J313" s="47" t="str">
        <f t="shared" si="1118"/>
        <v>#REF!</v>
      </c>
      <c r="K313" s="47">
        <v>0.0</v>
      </c>
      <c r="L313" s="47" t="str">
        <f t="shared" si="1119"/>
        <v>#REF!</v>
      </c>
      <c r="M313" s="47" t="str">
        <f t="shared" si="1120"/>
        <v>#REF!</v>
      </c>
      <c r="N313" s="48"/>
      <c r="O313" s="49" t="str">
        <f t="shared" si="1121"/>
        <v>#REF!</v>
      </c>
      <c r="P313" s="47" t="str">
        <f t="shared" si="1122"/>
        <v>#REF!</v>
      </c>
      <c r="Q313" s="47" t="str">
        <f t="shared" si="1123"/>
        <v>#REF!</v>
      </c>
      <c r="R313" s="50" t="str">
        <f t="shared" si="1124"/>
        <v>#REF!</v>
      </c>
      <c r="S313" s="47" t="str">
        <f t="shared" si="1125"/>
        <v>#REF!</v>
      </c>
      <c r="T313" s="48"/>
      <c r="U313" s="48"/>
      <c r="V313" s="48"/>
      <c r="W313" s="48"/>
      <c r="X313" s="48"/>
      <c r="Y313" s="48"/>
      <c r="Z313" s="48"/>
    </row>
    <row r="314" ht="13.5" customHeight="1" outlineLevel="1">
      <c r="A314" s="51" t="s">
        <v>401</v>
      </c>
      <c r="B314" s="18"/>
      <c r="C314" s="18"/>
      <c r="D314" s="20">
        <f t="shared" ref="D314:F314" si="1126">SUBTOTAL(9,D311:D313)</f>
        <v>29525120</v>
      </c>
      <c r="E314" s="20">
        <f t="shared" si="1126"/>
        <v>1606647</v>
      </c>
      <c r="F314" s="48">
        <f t="shared" si="1126"/>
        <v>1</v>
      </c>
      <c r="G314" s="47"/>
      <c r="H314" s="47"/>
      <c r="I314" s="47"/>
      <c r="J314" s="47" t="str">
        <f t="shared" ref="J314:K314" si="1127">SUBTOTAL(9,J311:J313)</f>
        <v>#REF!</v>
      </c>
      <c r="K314" s="47">
        <f t="shared" si="1127"/>
        <v>0</v>
      </c>
      <c r="L314" s="47"/>
      <c r="M314" s="47"/>
      <c r="N314" s="48"/>
      <c r="O314" s="49" t="str">
        <f t="shared" ref="O314:S314" si="1128">SUBTOTAL(9,O311:O313)</f>
        <v>#REF!</v>
      </c>
      <c r="P314" s="47" t="str">
        <f t="shared" si="1128"/>
        <v>#REF!</v>
      </c>
      <c r="Q314" s="47" t="str">
        <f t="shared" si="1128"/>
        <v>#REF!</v>
      </c>
      <c r="R314" s="50" t="str">
        <f t="shared" si="1128"/>
        <v>#REF!</v>
      </c>
      <c r="S314" s="47" t="str">
        <f t="shared" si="1128"/>
        <v>#REF!</v>
      </c>
      <c r="T314" s="48"/>
      <c r="U314" s="48"/>
      <c r="V314" s="48"/>
      <c r="W314" s="48"/>
      <c r="X314" s="48"/>
      <c r="Y314" s="48"/>
      <c r="Z314" s="48"/>
    </row>
    <row r="315" ht="13.5" customHeight="1" outlineLevel="2">
      <c r="A315" s="46" t="s">
        <v>215</v>
      </c>
      <c r="B315" s="18" t="s">
        <v>18</v>
      </c>
      <c r="C315" s="18" t="s">
        <v>19</v>
      </c>
      <c r="D315" s="20">
        <v>0.0</v>
      </c>
      <c r="E315" s="20">
        <v>4.285578776E7</v>
      </c>
      <c r="F315" s="48">
        <v>0.0</v>
      </c>
      <c r="G315" s="47" t="str">
        <f t="shared" ref="G315:G317" si="1129">VLOOKUP(A315,'[1]Hoja1'!$B$1:$F$126,3,0)</f>
        <v>#REF!</v>
      </c>
      <c r="H315" s="47" t="str">
        <f t="shared" ref="H315:H317" si="1130">VLOOKUP(A315,'[1]Hoja1'!$B$1:$F$126,2,0)</f>
        <v>#REF!</v>
      </c>
      <c r="I315" s="47" t="str">
        <f t="shared" ref="I315:I317" si="1131">+G315/11</f>
        <v>#REF!</v>
      </c>
      <c r="J315" s="47" t="str">
        <f t="shared" ref="J315:J317" si="1132">+F315*I315</f>
        <v>#REF!</v>
      </c>
      <c r="K315" s="47" t="str">
        <f t="shared" ref="K315:K317" si="1133">+D315-P315</f>
        <v>#REF!</v>
      </c>
      <c r="L315" s="47" t="str">
        <f t="shared" ref="L315:L317" si="1134">VLOOKUP(A315,'[1]Hoja1'!$B$1:$F$126,5,0)</f>
        <v>#REF!</v>
      </c>
      <c r="M315" s="47" t="str">
        <f t="shared" ref="M315:M317" si="1135">VLOOKUP(A315,'[1]Hoja1'!$B$1:$F$126,4,0)</f>
        <v>#REF!</v>
      </c>
      <c r="N315" s="48"/>
      <c r="O315" s="49" t="str">
        <f t="shared" ref="O315:O317" si="1136">+D315-J315</f>
        <v>#REF!</v>
      </c>
      <c r="P315" s="47" t="str">
        <f t="shared" ref="P315:P317" si="1137">+ROUND(O315,0)</f>
        <v>#REF!</v>
      </c>
      <c r="Q315" s="47" t="str">
        <f t="shared" ref="Q315:Q317" si="1138">+K315+P315</f>
        <v>#REF!</v>
      </c>
      <c r="R315" s="50" t="str">
        <f t="shared" ref="R315:R317" si="1139">+IF(D315-K315-P315&gt;1,D315-K315-P315,0)</f>
        <v>#REF!</v>
      </c>
      <c r="S315" s="47" t="str">
        <f t="shared" ref="S315:S317" si="1140">+P315</f>
        <v>#REF!</v>
      </c>
      <c r="T315" s="48"/>
      <c r="U315" s="48"/>
      <c r="V315" s="48"/>
      <c r="W315" s="48"/>
      <c r="X315" s="48"/>
      <c r="Y315" s="48"/>
      <c r="Z315" s="48"/>
    </row>
    <row r="316" ht="13.5" customHeight="1" outlineLevel="2">
      <c r="A316" s="46" t="s">
        <v>215</v>
      </c>
      <c r="B316" s="18" t="s">
        <v>22</v>
      </c>
      <c r="C316" s="18" t="s">
        <v>23</v>
      </c>
      <c r="D316" s="20">
        <v>0.0</v>
      </c>
      <c r="E316" s="20">
        <v>288430.24</v>
      </c>
      <c r="F316" s="48">
        <v>0.0</v>
      </c>
      <c r="G316" s="47" t="str">
        <f t="shared" si="1129"/>
        <v>#REF!</v>
      </c>
      <c r="H316" s="47" t="str">
        <f t="shared" si="1130"/>
        <v>#REF!</v>
      </c>
      <c r="I316" s="47" t="str">
        <f t="shared" si="1131"/>
        <v>#REF!</v>
      </c>
      <c r="J316" s="47" t="str">
        <f t="shared" si="1132"/>
        <v>#REF!</v>
      </c>
      <c r="K316" s="47" t="str">
        <f t="shared" si="1133"/>
        <v>#REF!</v>
      </c>
      <c r="L316" s="47" t="str">
        <f t="shared" si="1134"/>
        <v>#REF!</v>
      </c>
      <c r="M316" s="47" t="str">
        <f t="shared" si="1135"/>
        <v>#REF!</v>
      </c>
      <c r="N316" s="48"/>
      <c r="O316" s="49" t="str">
        <f t="shared" si="1136"/>
        <v>#REF!</v>
      </c>
      <c r="P316" s="47" t="str">
        <f t="shared" si="1137"/>
        <v>#REF!</v>
      </c>
      <c r="Q316" s="47" t="str">
        <f t="shared" si="1138"/>
        <v>#REF!</v>
      </c>
      <c r="R316" s="50" t="str">
        <f t="shared" si="1139"/>
        <v>#REF!</v>
      </c>
      <c r="S316" s="47" t="str">
        <f t="shared" si="1140"/>
        <v>#REF!</v>
      </c>
      <c r="T316" s="48"/>
      <c r="U316" s="48"/>
      <c r="V316" s="48"/>
      <c r="W316" s="48"/>
      <c r="X316" s="48"/>
      <c r="Y316" s="48"/>
      <c r="Z316" s="48"/>
    </row>
    <row r="317" ht="13.5" customHeight="1" outlineLevel="2">
      <c r="A317" s="46" t="s">
        <v>215</v>
      </c>
      <c r="B317" s="18" t="s">
        <v>43</v>
      </c>
      <c r="C317" s="18" t="s">
        <v>44</v>
      </c>
      <c r="D317" s="20">
        <v>0.0</v>
      </c>
      <c r="E317" s="20">
        <v>0.0</v>
      </c>
      <c r="F317" s="48">
        <v>0.0</v>
      </c>
      <c r="G317" s="47" t="str">
        <f t="shared" si="1129"/>
        <v>#REF!</v>
      </c>
      <c r="H317" s="47" t="str">
        <f t="shared" si="1130"/>
        <v>#REF!</v>
      </c>
      <c r="I317" s="47" t="str">
        <f t="shared" si="1131"/>
        <v>#REF!</v>
      </c>
      <c r="J317" s="47" t="str">
        <f t="shared" si="1132"/>
        <v>#REF!</v>
      </c>
      <c r="K317" s="47" t="str">
        <f t="shared" si="1133"/>
        <v>#REF!</v>
      </c>
      <c r="L317" s="47" t="str">
        <f t="shared" si="1134"/>
        <v>#REF!</v>
      </c>
      <c r="M317" s="47" t="str">
        <f t="shared" si="1135"/>
        <v>#REF!</v>
      </c>
      <c r="N317" s="48"/>
      <c r="O317" s="49" t="str">
        <f t="shared" si="1136"/>
        <v>#REF!</v>
      </c>
      <c r="P317" s="47" t="str">
        <f t="shared" si="1137"/>
        <v>#REF!</v>
      </c>
      <c r="Q317" s="47" t="str">
        <f t="shared" si="1138"/>
        <v>#REF!</v>
      </c>
      <c r="R317" s="50" t="str">
        <f t="shared" si="1139"/>
        <v>#REF!</v>
      </c>
      <c r="S317" s="47" t="str">
        <f t="shared" si="1140"/>
        <v>#REF!</v>
      </c>
      <c r="T317" s="48"/>
      <c r="U317" s="48"/>
      <c r="V317" s="48"/>
      <c r="W317" s="48"/>
      <c r="X317" s="48"/>
      <c r="Y317" s="48"/>
      <c r="Z317" s="48"/>
    </row>
    <row r="318" ht="13.5" customHeight="1" outlineLevel="1">
      <c r="A318" s="51" t="s">
        <v>402</v>
      </c>
      <c r="B318" s="18"/>
      <c r="C318" s="18"/>
      <c r="D318" s="20">
        <f t="shared" ref="D318:E318" si="1141">SUBTOTAL(9,D315:D317)</f>
        <v>0</v>
      </c>
      <c r="E318" s="20">
        <f t="shared" si="1141"/>
        <v>43144218</v>
      </c>
      <c r="F318" s="48">
        <v>1.0</v>
      </c>
      <c r="G318" s="47"/>
      <c r="H318" s="47"/>
      <c r="I318" s="47"/>
      <c r="J318" s="47" t="str">
        <f t="shared" ref="J318:K318" si="1142">SUBTOTAL(9,J315:J317)</f>
        <v>#REF!</v>
      </c>
      <c r="K318" s="47" t="str">
        <f t="shared" si="1142"/>
        <v>#REF!</v>
      </c>
      <c r="L318" s="47"/>
      <c r="M318" s="47"/>
      <c r="N318" s="48"/>
      <c r="O318" s="49" t="str">
        <f t="shared" ref="O318:S318" si="1143">SUBTOTAL(9,O315:O317)</f>
        <v>#REF!</v>
      </c>
      <c r="P318" s="47" t="str">
        <f t="shared" si="1143"/>
        <v>#REF!</v>
      </c>
      <c r="Q318" s="47" t="str">
        <f t="shared" si="1143"/>
        <v>#REF!</v>
      </c>
      <c r="R318" s="50" t="str">
        <f t="shared" si="1143"/>
        <v>#REF!</v>
      </c>
      <c r="S318" s="47" t="str">
        <f t="shared" si="1143"/>
        <v>#REF!</v>
      </c>
      <c r="T318" s="48"/>
      <c r="U318" s="48"/>
      <c r="V318" s="48"/>
      <c r="W318" s="48"/>
      <c r="X318" s="48"/>
      <c r="Y318" s="48"/>
      <c r="Z318" s="48"/>
    </row>
    <row r="319" ht="13.5" customHeight="1" outlineLevel="2">
      <c r="A319" s="46" t="s">
        <v>217</v>
      </c>
      <c r="B319" s="18" t="s">
        <v>18</v>
      </c>
      <c r="C319" s="18" t="s">
        <v>19</v>
      </c>
      <c r="D319" s="20">
        <v>2.398702302E7</v>
      </c>
      <c r="E319" s="20">
        <v>2057116.14</v>
      </c>
      <c r="F319" s="47">
        <f>+D319/D322</f>
        <v>0.4819793121</v>
      </c>
      <c r="G319" s="47" t="str">
        <f t="shared" ref="G319:G321" si="1144">VLOOKUP(A319,'[1]Hoja1'!$B$1:$F$126,3,0)</f>
        <v>#REF!</v>
      </c>
      <c r="H319" s="47" t="str">
        <f t="shared" ref="H319:H321" si="1145">VLOOKUP(A319,'[1]Hoja1'!$B$1:$F$126,2,0)</f>
        <v>#REF!</v>
      </c>
      <c r="I319" s="47" t="str">
        <f t="shared" ref="I319:I321" si="1146">+G319/11</f>
        <v>#REF!</v>
      </c>
      <c r="J319" s="47" t="str">
        <f t="shared" ref="J319:J321" si="1147">+F319*I319</f>
        <v>#REF!</v>
      </c>
      <c r="K319" s="47">
        <v>0.0</v>
      </c>
      <c r="L319" s="47" t="str">
        <f t="shared" ref="L319:L321" si="1148">VLOOKUP(A319,'[1]Hoja1'!$B$1:$F$126,5,0)</f>
        <v>#REF!</v>
      </c>
      <c r="M319" s="47" t="str">
        <f t="shared" ref="M319:M321" si="1149">VLOOKUP(A319,'[1]Hoja1'!$B$1:$F$126,4,0)</f>
        <v>#REF!</v>
      </c>
      <c r="N319" s="48"/>
      <c r="O319" s="49" t="str">
        <f>+D319-J319</f>
        <v>#REF!</v>
      </c>
      <c r="P319" s="47" t="str">
        <f t="shared" ref="P319:P321" si="1150">+ROUND(O319,0)</f>
        <v>#REF!</v>
      </c>
      <c r="Q319" s="47" t="str">
        <f t="shared" ref="Q319:Q321" si="1151">+K319+P319</f>
        <v>#REF!</v>
      </c>
      <c r="R319" s="50" t="str">
        <f t="shared" ref="R319:R321" si="1152">+IF(D319-K319-P319&gt;1,D319-K319-P319,0)</f>
        <v>#REF!</v>
      </c>
      <c r="S319" s="47" t="str">
        <f t="shared" ref="S319:S321" si="1153">+P319</f>
        <v>#REF!</v>
      </c>
      <c r="T319" s="48"/>
      <c r="U319" s="48"/>
      <c r="V319" s="48"/>
      <c r="W319" s="48"/>
      <c r="X319" s="48"/>
      <c r="Y319" s="48"/>
      <c r="Z319" s="48"/>
    </row>
    <row r="320" ht="13.5" customHeight="1" outlineLevel="2">
      <c r="A320" s="46" t="s">
        <v>217</v>
      </c>
      <c r="B320" s="18" t="s">
        <v>22</v>
      </c>
      <c r="C320" s="18" t="s">
        <v>23</v>
      </c>
      <c r="D320" s="20">
        <v>1377.4</v>
      </c>
      <c r="E320" s="20">
        <v>118.12</v>
      </c>
      <c r="F320" s="47">
        <f t="shared" ref="F320:F321" si="1154">+D320/D321</f>
        <v>0.0000534303752</v>
      </c>
      <c r="G320" s="47" t="str">
        <f t="shared" si="1144"/>
        <v>#REF!</v>
      </c>
      <c r="H320" s="47" t="str">
        <f t="shared" si="1145"/>
        <v>#REF!</v>
      </c>
      <c r="I320" s="47" t="str">
        <f t="shared" si="1146"/>
        <v>#REF!</v>
      </c>
      <c r="J320" s="47" t="str">
        <f t="shared" si="1147"/>
        <v>#REF!</v>
      </c>
      <c r="K320" s="47">
        <v>0.0</v>
      </c>
      <c r="L320" s="47" t="str">
        <f t="shared" si="1148"/>
        <v>#REF!</v>
      </c>
      <c r="M320" s="47" t="str">
        <f t="shared" si="1149"/>
        <v>#REF!</v>
      </c>
      <c r="N320" s="48"/>
      <c r="O320" s="49">
        <v>0.0</v>
      </c>
      <c r="P320" s="47">
        <f t="shared" si="1150"/>
        <v>0</v>
      </c>
      <c r="Q320" s="47">
        <f t="shared" si="1151"/>
        <v>0</v>
      </c>
      <c r="R320" s="50">
        <f t="shared" si="1152"/>
        <v>1377.4</v>
      </c>
      <c r="S320" s="47">
        <f t="shared" si="1153"/>
        <v>0</v>
      </c>
      <c r="T320" s="48"/>
      <c r="U320" s="48"/>
      <c r="V320" s="48"/>
      <c r="W320" s="48"/>
      <c r="X320" s="48"/>
      <c r="Y320" s="48"/>
      <c r="Z320" s="48"/>
    </row>
    <row r="321" ht="13.5" customHeight="1" outlineLevel="2">
      <c r="A321" s="46" t="s">
        <v>217</v>
      </c>
      <c r="B321" s="18" t="s">
        <v>45</v>
      </c>
      <c r="C321" s="18" t="s">
        <v>46</v>
      </c>
      <c r="D321" s="20">
        <v>2.577934358E7</v>
      </c>
      <c r="E321" s="20">
        <v>2210824.74</v>
      </c>
      <c r="F321" s="47">
        <f t="shared" si="1154"/>
        <v>0.5179930113</v>
      </c>
      <c r="G321" s="47" t="str">
        <f t="shared" si="1144"/>
        <v>#REF!</v>
      </c>
      <c r="H321" s="47" t="str">
        <f t="shared" si="1145"/>
        <v>#REF!</v>
      </c>
      <c r="I321" s="47" t="str">
        <f t="shared" si="1146"/>
        <v>#REF!</v>
      </c>
      <c r="J321" s="47" t="str">
        <f t="shared" si="1147"/>
        <v>#REF!</v>
      </c>
      <c r="K321" s="47">
        <v>0.0</v>
      </c>
      <c r="L321" s="47" t="str">
        <f t="shared" si="1148"/>
        <v>#REF!</v>
      </c>
      <c r="M321" s="47" t="str">
        <f t="shared" si="1149"/>
        <v>#REF!</v>
      </c>
      <c r="N321" s="48"/>
      <c r="O321" s="49" t="str">
        <f>+D321-J321</f>
        <v>#REF!</v>
      </c>
      <c r="P321" s="47" t="str">
        <f t="shared" si="1150"/>
        <v>#REF!</v>
      </c>
      <c r="Q321" s="47" t="str">
        <f t="shared" si="1151"/>
        <v>#REF!</v>
      </c>
      <c r="R321" s="50" t="str">
        <f t="shared" si="1152"/>
        <v>#REF!</v>
      </c>
      <c r="S321" s="47" t="str">
        <f t="shared" si="1153"/>
        <v>#REF!</v>
      </c>
      <c r="T321" s="48"/>
      <c r="U321" s="48"/>
      <c r="V321" s="48"/>
      <c r="W321" s="48"/>
      <c r="X321" s="48"/>
      <c r="Y321" s="48"/>
      <c r="Z321" s="48"/>
    </row>
    <row r="322" ht="13.5" customHeight="1" outlineLevel="1">
      <c r="A322" s="51" t="s">
        <v>403</v>
      </c>
      <c r="B322" s="18"/>
      <c r="C322" s="18"/>
      <c r="D322" s="20">
        <f t="shared" ref="D322:F322" si="1155">SUBTOTAL(9,D319:D321)</f>
        <v>49767744</v>
      </c>
      <c r="E322" s="20">
        <f t="shared" si="1155"/>
        <v>4268059</v>
      </c>
      <c r="F322" s="48">
        <f t="shared" si="1155"/>
        <v>1.000025754</v>
      </c>
      <c r="G322" s="47"/>
      <c r="H322" s="47"/>
      <c r="I322" s="47"/>
      <c r="J322" s="47" t="str">
        <f t="shared" ref="J322:K322" si="1156">SUBTOTAL(9,J319:J321)</f>
        <v>#REF!</v>
      </c>
      <c r="K322" s="47">
        <f t="shared" si="1156"/>
        <v>0</v>
      </c>
      <c r="L322" s="47"/>
      <c r="M322" s="47"/>
      <c r="N322" s="48"/>
      <c r="O322" s="49" t="str">
        <f t="shared" ref="O322:S322" si="1157">SUBTOTAL(9,O319:O321)</f>
        <v>#REF!</v>
      </c>
      <c r="P322" s="47" t="str">
        <f t="shared" si="1157"/>
        <v>#REF!</v>
      </c>
      <c r="Q322" s="47" t="str">
        <f t="shared" si="1157"/>
        <v>#REF!</v>
      </c>
      <c r="R322" s="50" t="str">
        <f t="shared" si="1157"/>
        <v>#REF!</v>
      </c>
      <c r="S322" s="47" t="str">
        <f t="shared" si="1157"/>
        <v>#REF!</v>
      </c>
      <c r="T322" s="48"/>
      <c r="U322" s="48"/>
      <c r="V322" s="48"/>
      <c r="W322" s="48"/>
      <c r="X322" s="48"/>
      <c r="Y322" s="48"/>
      <c r="Z322" s="48"/>
    </row>
    <row r="323" ht="13.5" customHeight="1" outlineLevel="2">
      <c r="A323" s="46" t="s">
        <v>219</v>
      </c>
      <c r="B323" s="18" t="s">
        <v>18</v>
      </c>
      <c r="C323" s="18" t="s">
        <v>19</v>
      </c>
      <c r="D323" s="20">
        <v>1.142852016E7</v>
      </c>
      <c r="E323" s="20">
        <v>905543.87</v>
      </c>
      <c r="F323" s="47">
        <f>+D323/D325</f>
        <v>0.758013895</v>
      </c>
      <c r="G323" s="47" t="str">
        <f t="shared" ref="G323:G324" si="1158">VLOOKUP(A323,'[1]Hoja1'!$B$1:$F$126,3,0)</f>
        <v>#REF!</v>
      </c>
      <c r="H323" s="47" t="str">
        <f t="shared" ref="H323:H324" si="1159">VLOOKUP(A323,'[1]Hoja1'!$B$1:$F$126,2,0)</f>
        <v>#REF!</v>
      </c>
      <c r="I323" s="47" t="str">
        <f t="shared" ref="I323:I324" si="1160">+G323/11</f>
        <v>#REF!</v>
      </c>
      <c r="J323" s="47" t="str">
        <f t="shared" ref="J323:J324" si="1161">+F323*I323</f>
        <v>#REF!</v>
      </c>
      <c r="K323" s="47">
        <v>0.0</v>
      </c>
      <c r="L323" s="47" t="str">
        <f t="shared" ref="L323:L324" si="1162">VLOOKUP(A323,'[1]Hoja1'!$B$1:$F$126,5,0)</f>
        <v>#REF!</v>
      </c>
      <c r="M323" s="47" t="str">
        <f t="shared" ref="M323:M324" si="1163">VLOOKUP(A323,'[1]Hoja1'!$B$1:$F$126,4,0)</f>
        <v>#REF!</v>
      </c>
      <c r="N323" s="48"/>
      <c r="O323" s="49" t="str">
        <f t="shared" ref="O323:O324" si="1164">+D323-J323</f>
        <v>#REF!</v>
      </c>
      <c r="P323" s="47" t="str">
        <f t="shared" ref="P323:P324" si="1165">+ROUND(O323,0)</f>
        <v>#REF!</v>
      </c>
      <c r="Q323" s="47" t="str">
        <f t="shared" ref="Q323:Q324" si="1166">+K323+P323</f>
        <v>#REF!</v>
      </c>
      <c r="R323" s="50" t="str">
        <f t="shared" ref="R323:R324" si="1167">+IF(D323-K323-P323&gt;1,D323-K323-P323,0)</f>
        <v>#REF!</v>
      </c>
      <c r="S323" s="47" t="str">
        <f t="shared" ref="S323:S324" si="1168">+P323</f>
        <v>#REF!</v>
      </c>
      <c r="T323" s="48"/>
      <c r="U323" s="48"/>
      <c r="V323" s="48"/>
      <c r="W323" s="48"/>
      <c r="X323" s="48"/>
      <c r="Y323" s="48"/>
      <c r="Z323" s="48"/>
    </row>
    <row r="324" ht="13.5" customHeight="1" outlineLevel="2">
      <c r="A324" s="46" t="s">
        <v>219</v>
      </c>
      <c r="B324" s="18" t="s">
        <v>22</v>
      </c>
      <c r="C324" s="18" t="s">
        <v>23</v>
      </c>
      <c r="D324" s="20">
        <v>3648406.84</v>
      </c>
      <c r="E324" s="20">
        <v>289083.13</v>
      </c>
      <c r="F324" s="47">
        <f>+D324/D325</f>
        <v>0.241986105</v>
      </c>
      <c r="G324" s="47" t="str">
        <f t="shared" si="1158"/>
        <v>#REF!</v>
      </c>
      <c r="H324" s="47" t="str">
        <f t="shared" si="1159"/>
        <v>#REF!</v>
      </c>
      <c r="I324" s="47" t="str">
        <f t="shared" si="1160"/>
        <v>#REF!</v>
      </c>
      <c r="J324" s="47" t="str">
        <f t="shared" si="1161"/>
        <v>#REF!</v>
      </c>
      <c r="K324" s="47">
        <v>0.0</v>
      </c>
      <c r="L324" s="47" t="str">
        <f t="shared" si="1162"/>
        <v>#REF!</v>
      </c>
      <c r="M324" s="47" t="str">
        <f t="shared" si="1163"/>
        <v>#REF!</v>
      </c>
      <c r="N324" s="48"/>
      <c r="O324" s="49" t="str">
        <f t="shared" si="1164"/>
        <v>#REF!</v>
      </c>
      <c r="P324" s="47" t="str">
        <f t="shared" si="1165"/>
        <v>#REF!</v>
      </c>
      <c r="Q324" s="47" t="str">
        <f t="shared" si="1166"/>
        <v>#REF!</v>
      </c>
      <c r="R324" s="50" t="str">
        <f t="shared" si="1167"/>
        <v>#REF!</v>
      </c>
      <c r="S324" s="47" t="str">
        <f t="shared" si="1168"/>
        <v>#REF!</v>
      </c>
      <c r="T324" s="48"/>
      <c r="U324" s="48"/>
      <c r="V324" s="48"/>
      <c r="W324" s="48"/>
      <c r="X324" s="48"/>
      <c r="Y324" s="48"/>
      <c r="Z324" s="48"/>
    </row>
    <row r="325" ht="13.5" customHeight="1" outlineLevel="1">
      <c r="A325" s="51" t="s">
        <v>404</v>
      </c>
      <c r="B325" s="18"/>
      <c r="C325" s="18"/>
      <c r="D325" s="20">
        <f t="shared" ref="D325:F325" si="1169">SUBTOTAL(9,D323:D324)</f>
        <v>15076927</v>
      </c>
      <c r="E325" s="20">
        <f t="shared" si="1169"/>
        <v>1194627</v>
      </c>
      <c r="F325" s="48">
        <f t="shared" si="1169"/>
        <v>1</v>
      </c>
      <c r="G325" s="47"/>
      <c r="H325" s="47"/>
      <c r="I325" s="47"/>
      <c r="J325" s="47" t="str">
        <f t="shared" ref="J325:K325" si="1170">SUBTOTAL(9,J323:J324)</f>
        <v>#REF!</v>
      </c>
      <c r="K325" s="47">
        <f t="shared" si="1170"/>
        <v>0</v>
      </c>
      <c r="L325" s="47"/>
      <c r="M325" s="47"/>
      <c r="N325" s="48"/>
      <c r="O325" s="49" t="str">
        <f t="shared" ref="O325:S325" si="1171">SUBTOTAL(9,O323:O324)</f>
        <v>#REF!</v>
      </c>
      <c r="P325" s="47" t="str">
        <f t="shared" si="1171"/>
        <v>#REF!</v>
      </c>
      <c r="Q325" s="47" t="str">
        <f t="shared" si="1171"/>
        <v>#REF!</v>
      </c>
      <c r="R325" s="50" t="str">
        <f t="shared" si="1171"/>
        <v>#REF!</v>
      </c>
      <c r="S325" s="47" t="str">
        <f t="shared" si="1171"/>
        <v>#REF!</v>
      </c>
      <c r="T325" s="48"/>
      <c r="U325" s="48"/>
      <c r="V325" s="48"/>
      <c r="W325" s="48"/>
      <c r="X325" s="48"/>
      <c r="Y325" s="48"/>
      <c r="Z325" s="48"/>
    </row>
    <row r="326" ht="13.5" customHeight="1" outlineLevel="2">
      <c r="A326" s="46" t="s">
        <v>221</v>
      </c>
      <c r="B326" s="18" t="s">
        <v>18</v>
      </c>
      <c r="C326" s="18" t="s">
        <v>19</v>
      </c>
      <c r="D326" s="20">
        <v>0.0</v>
      </c>
      <c r="E326" s="20">
        <v>2028056.67</v>
      </c>
      <c r="F326" s="48">
        <v>0.0</v>
      </c>
      <c r="G326" s="47" t="str">
        <f t="shared" ref="G326:G327" si="1172">VLOOKUP(A326,'[1]Hoja1'!$B$1:$F$126,3,0)</f>
        <v>#REF!</v>
      </c>
      <c r="H326" s="47" t="str">
        <f t="shared" ref="H326:H327" si="1173">VLOOKUP(A326,'[1]Hoja1'!$B$1:$F$126,2,0)</f>
        <v>#REF!</v>
      </c>
      <c r="I326" s="47" t="str">
        <f t="shared" ref="I326:I327" si="1174">+G326/11</f>
        <v>#REF!</v>
      </c>
      <c r="J326" s="47" t="str">
        <f t="shared" ref="J326:J327" si="1175">+F326*I326</f>
        <v>#REF!</v>
      </c>
      <c r="K326" s="47" t="str">
        <f t="shared" ref="K326:K327" si="1176">+D326-P326</f>
        <v>#REF!</v>
      </c>
      <c r="L326" s="47" t="str">
        <f t="shared" ref="L326:L327" si="1177">VLOOKUP(A326,'[1]Hoja1'!$B$1:$F$126,5,0)</f>
        <v>#REF!</v>
      </c>
      <c r="M326" s="47" t="str">
        <f t="shared" ref="M326:M327" si="1178">VLOOKUP(A326,'[1]Hoja1'!$B$1:$F$126,4,0)</f>
        <v>#REF!</v>
      </c>
      <c r="N326" s="48"/>
      <c r="O326" s="49" t="str">
        <f t="shared" ref="O326:O327" si="1179">+D326-J326</f>
        <v>#REF!</v>
      </c>
      <c r="P326" s="47" t="str">
        <f t="shared" ref="P326:P327" si="1180">+ROUND(O326,0)</f>
        <v>#REF!</v>
      </c>
      <c r="Q326" s="47" t="str">
        <f t="shared" ref="Q326:Q327" si="1181">+K326+P326</f>
        <v>#REF!</v>
      </c>
      <c r="R326" s="50" t="str">
        <f t="shared" ref="R326:R327" si="1182">+IF(D326-K326-P326&gt;1,D326-K326-P326,0)</f>
        <v>#REF!</v>
      </c>
      <c r="S326" s="47" t="str">
        <f t="shared" ref="S326:S327" si="1183">+P326</f>
        <v>#REF!</v>
      </c>
      <c r="T326" s="48"/>
      <c r="U326" s="48"/>
      <c r="V326" s="48"/>
      <c r="W326" s="48"/>
      <c r="X326" s="48"/>
      <c r="Y326" s="48"/>
      <c r="Z326" s="48"/>
    </row>
    <row r="327" ht="13.5" customHeight="1" outlineLevel="2">
      <c r="A327" s="46" t="s">
        <v>221</v>
      </c>
      <c r="B327" s="18" t="s">
        <v>45</v>
      </c>
      <c r="C327" s="18" t="s">
        <v>46</v>
      </c>
      <c r="D327" s="20">
        <v>0.0</v>
      </c>
      <c r="E327" s="20">
        <v>1225664.33</v>
      </c>
      <c r="F327" s="48">
        <v>0.0</v>
      </c>
      <c r="G327" s="47" t="str">
        <f t="shared" si="1172"/>
        <v>#REF!</v>
      </c>
      <c r="H327" s="47" t="str">
        <f t="shared" si="1173"/>
        <v>#REF!</v>
      </c>
      <c r="I327" s="47" t="str">
        <f t="shared" si="1174"/>
        <v>#REF!</v>
      </c>
      <c r="J327" s="47" t="str">
        <f t="shared" si="1175"/>
        <v>#REF!</v>
      </c>
      <c r="K327" s="47" t="str">
        <f t="shared" si="1176"/>
        <v>#REF!</v>
      </c>
      <c r="L327" s="47" t="str">
        <f t="shared" si="1177"/>
        <v>#REF!</v>
      </c>
      <c r="M327" s="47" t="str">
        <f t="shared" si="1178"/>
        <v>#REF!</v>
      </c>
      <c r="N327" s="48"/>
      <c r="O327" s="49" t="str">
        <f t="shared" si="1179"/>
        <v>#REF!</v>
      </c>
      <c r="P327" s="47" t="str">
        <f t="shared" si="1180"/>
        <v>#REF!</v>
      </c>
      <c r="Q327" s="47" t="str">
        <f t="shared" si="1181"/>
        <v>#REF!</v>
      </c>
      <c r="R327" s="50" t="str">
        <f t="shared" si="1182"/>
        <v>#REF!</v>
      </c>
      <c r="S327" s="47" t="str">
        <f t="shared" si="1183"/>
        <v>#REF!</v>
      </c>
      <c r="T327" s="48"/>
      <c r="U327" s="48"/>
      <c r="V327" s="48"/>
      <c r="W327" s="48"/>
      <c r="X327" s="48"/>
      <c r="Y327" s="48"/>
      <c r="Z327" s="48"/>
    </row>
    <row r="328" ht="13.5" customHeight="1" outlineLevel="1">
      <c r="A328" s="51" t="s">
        <v>405</v>
      </c>
      <c r="B328" s="18"/>
      <c r="C328" s="18"/>
      <c r="D328" s="20">
        <f t="shared" ref="D328:E328" si="1184">SUBTOTAL(9,D326:D327)</f>
        <v>0</v>
      </c>
      <c r="E328" s="20">
        <f t="shared" si="1184"/>
        <v>3253721</v>
      </c>
      <c r="F328" s="48">
        <v>1.0</v>
      </c>
      <c r="G328" s="47"/>
      <c r="H328" s="47"/>
      <c r="I328" s="47"/>
      <c r="J328" s="47" t="str">
        <f t="shared" ref="J328:K328" si="1185">SUBTOTAL(9,J326:J327)</f>
        <v>#REF!</v>
      </c>
      <c r="K328" s="47" t="str">
        <f t="shared" si="1185"/>
        <v>#REF!</v>
      </c>
      <c r="L328" s="47"/>
      <c r="M328" s="47"/>
      <c r="N328" s="48"/>
      <c r="O328" s="49" t="str">
        <f t="shared" ref="O328:S328" si="1186">SUBTOTAL(9,O326:O327)</f>
        <v>#REF!</v>
      </c>
      <c r="P328" s="47" t="str">
        <f t="shared" si="1186"/>
        <v>#REF!</v>
      </c>
      <c r="Q328" s="47" t="str">
        <f t="shared" si="1186"/>
        <v>#REF!</v>
      </c>
      <c r="R328" s="50" t="str">
        <f t="shared" si="1186"/>
        <v>#REF!</v>
      </c>
      <c r="S328" s="47" t="str">
        <f t="shared" si="1186"/>
        <v>#REF!</v>
      </c>
      <c r="T328" s="48"/>
      <c r="U328" s="48"/>
      <c r="V328" s="48"/>
      <c r="W328" s="48"/>
      <c r="X328" s="48"/>
      <c r="Y328" s="48"/>
      <c r="Z328" s="48"/>
    </row>
    <row r="329" ht="13.5" customHeight="1" outlineLevel="2">
      <c r="A329" s="46" t="s">
        <v>223</v>
      </c>
      <c r="B329" s="18" t="s">
        <v>18</v>
      </c>
      <c r="C329" s="18" t="s">
        <v>19</v>
      </c>
      <c r="D329" s="20">
        <v>922754.14</v>
      </c>
      <c r="E329" s="20">
        <v>1301193.53</v>
      </c>
      <c r="F329" s="47">
        <f>+D329/D331</f>
        <v>0.9949636251</v>
      </c>
      <c r="G329" s="47" t="str">
        <f t="shared" ref="G329:G330" si="1187">VLOOKUP(A329,'[1]Hoja1'!$B$1:$F$126,3,0)</f>
        <v>#REF!</v>
      </c>
      <c r="H329" s="47" t="str">
        <f t="shared" ref="H329:H330" si="1188">VLOOKUP(A329,'[1]Hoja1'!$B$1:$F$126,2,0)</f>
        <v>#REF!</v>
      </c>
      <c r="I329" s="47" t="str">
        <f t="shared" ref="I329:I330" si="1189">+G329/11</f>
        <v>#REF!</v>
      </c>
      <c r="J329" s="47" t="str">
        <f t="shared" ref="J329:J330" si="1190">+F329*I329</f>
        <v>#REF!</v>
      </c>
      <c r="K329" s="47">
        <v>0.0</v>
      </c>
      <c r="L329" s="47" t="str">
        <f t="shared" ref="L329:L330" si="1191">VLOOKUP(A329,'[1]Hoja1'!$B$1:$F$126,5,0)</f>
        <v>#REF!</v>
      </c>
      <c r="M329" s="47" t="str">
        <f t="shared" ref="M329:M330" si="1192">VLOOKUP(A329,'[1]Hoja1'!$B$1:$F$126,4,0)</f>
        <v>#REF!</v>
      </c>
      <c r="N329" s="48"/>
      <c r="O329" s="49" t="str">
        <f>+D329-J329</f>
        <v>#REF!</v>
      </c>
      <c r="P329" s="47" t="str">
        <f t="shared" ref="P329:P330" si="1193">+ROUND(O329,0)</f>
        <v>#REF!</v>
      </c>
      <c r="Q329" s="47" t="str">
        <f t="shared" ref="Q329:Q330" si="1194">+K329+P329</f>
        <v>#REF!</v>
      </c>
      <c r="R329" s="50" t="str">
        <f t="shared" ref="R329:R330" si="1195">+IF(D329-K329-P329&gt;1,D329-K329-P329,0)</f>
        <v>#REF!</v>
      </c>
      <c r="S329" s="47" t="str">
        <f t="shared" ref="S329:S330" si="1196">+P329</f>
        <v>#REF!</v>
      </c>
      <c r="T329" s="48"/>
      <c r="U329" s="48"/>
      <c r="V329" s="48"/>
      <c r="W329" s="48"/>
      <c r="X329" s="48"/>
      <c r="Y329" s="48"/>
      <c r="Z329" s="48"/>
    </row>
    <row r="330" ht="13.5" customHeight="1" outlineLevel="2">
      <c r="A330" s="46" t="s">
        <v>223</v>
      </c>
      <c r="B330" s="18" t="s">
        <v>22</v>
      </c>
      <c r="C330" s="18" t="s">
        <v>23</v>
      </c>
      <c r="D330" s="20">
        <v>4670.86</v>
      </c>
      <c r="E330" s="20">
        <v>6586.47</v>
      </c>
      <c r="F330" s="47">
        <f>+D330/D331</f>
        <v>0.005036374909</v>
      </c>
      <c r="G330" s="47" t="str">
        <f t="shared" si="1187"/>
        <v>#REF!</v>
      </c>
      <c r="H330" s="47" t="str">
        <f t="shared" si="1188"/>
        <v>#REF!</v>
      </c>
      <c r="I330" s="47" t="str">
        <f t="shared" si="1189"/>
        <v>#REF!</v>
      </c>
      <c r="J330" s="47" t="str">
        <f t="shared" si="1190"/>
        <v>#REF!</v>
      </c>
      <c r="K330" s="47">
        <v>0.0</v>
      </c>
      <c r="L330" s="47" t="str">
        <f t="shared" si="1191"/>
        <v>#REF!</v>
      </c>
      <c r="M330" s="47" t="str">
        <f t="shared" si="1192"/>
        <v>#REF!</v>
      </c>
      <c r="N330" s="48"/>
      <c r="O330" s="49">
        <v>0.0</v>
      </c>
      <c r="P330" s="47">
        <f t="shared" si="1193"/>
        <v>0</v>
      </c>
      <c r="Q330" s="47">
        <f t="shared" si="1194"/>
        <v>0</v>
      </c>
      <c r="R330" s="50">
        <f t="shared" si="1195"/>
        <v>4670.86</v>
      </c>
      <c r="S330" s="47">
        <f t="shared" si="1196"/>
        <v>0</v>
      </c>
      <c r="T330" s="48"/>
      <c r="U330" s="48"/>
      <c r="V330" s="48"/>
      <c r="W330" s="48"/>
      <c r="X330" s="48"/>
      <c r="Y330" s="48"/>
      <c r="Z330" s="48"/>
    </row>
    <row r="331" ht="13.5" customHeight="1" outlineLevel="1">
      <c r="A331" s="51" t="s">
        <v>406</v>
      </c>
      <c r="B331" s="18"/>
      <c r="C331" s="18"/>
      <c r="D331" s="20">
        <f t="shared" ref="D331:F331" si="1197">SUBTOTAL(9,D329:D330)</f>
        <v>927425</v>
      </c>
      <c r="E331" s="20">
        <f t="shared" si="1197"/>
        <v>1307780</v>
      </c>
      <c r="F331" s="48">
        <f t="shared" si="1197"/>
        <v>1</v>
      </c>
      <c r="G331" s="47"/>
      <c r="H331" s="47"/>
      <c r="I331" s="47"/>
      <c r="J331" s="47" t="str">
        <f t="shared" ref="J331:K331" si="1198">SUBTOTAL(9,J329:J330)</f>
        <v>#REF!</v>
      </c>
      <c r="K331" s="47">
        <f t="shared" si="1198"/>
        <v>0</v>
      </c>
      <c r="L331" s="47"/>
      <c r="M331" s="47"/>
      <c r="N331" s="48"/>
      <c r="O331" s="49" t="str">
        <f t="shared" ref="O331:S331" si="1199">SUBTOTAL(9,O329:O330)</f>
        <v>#REF!</v>
      </c>
      <c r="P331" s="47" t="str">
        <f t="shared" si="1199"/>
        <v>#REF!</v>
      </c>
      <c r="Q331" s="47" t="str">
        <f t="shared" si="1199"/>
        <v>#REF!</v>
      </c>
      <c r="R331" s="50" t="str">
        <f t="shared" si="1199"/>
        <v>#REF!</v>
      </c>
      <c r="S331" s="47" t="str">
        <f t="shared" si="1199"/>
        <v>#REF!</v>
      </c>
      <c r="T331" s="48"/>
      <c r="U331" s="48"/>
      <c r="V331" s="48"/>
      <c r="W331" s="48"/>
      <c r="X331" s="48"/>
      <c r="Y331" s="48"/>
      <c r="Z331" s="48"/>
    </row>
    <row r="332" ht="13.5" customHeight="1" outlineLevel="2">
      <c r="A332" s="46" t="s">
        <v>225</v>
      </c>
      <c r="B332" s="18" t="s">
        <v>18</v>
      </c>
      <c r="C332" s="18" t="s">
        <v>19</v>
      </c>
      <c r="D332" s="20">
        <v>1.24474191E7</v>
      </c>
      <c r="E332" s="20">
        <v>834110.71</v>
      </c>
      <c r="F332" s="47">
        <f>+D332/D336</f>
        <v>0.2538631264</v>
      </c>
      <c r="G332" s="47" t="str">
        <f t="shared" ref="G332:G335" si="1200">VLOOKUP(A332,'[1]Hoja1'!$B$1:$F$126,3,0)</f>
        <v>#REF!</v>
      </c>
      <c r="H332" s="47" t="str">
        <f t="shared" ref="H332:H335" si="1201">VLOOKUP(A332,'[1]Hoja1'!$B$1:$F$126,2,0)</f>
        <v>#REF!</v>
      </c>
      <c r="I332" s="47" t="str">
        <f t="shared" ref="I332:I335" si="1202">+G332/11</f>
        <v>#REF!</v>
      </c>
      <c r="J332" s="47" t="str">
        <f t="shared" ref="J332:J335" si="1203">+F332*I332</f>
        <v>#REF!</v>
      </c>
      <c r="K332" s="47" t="str">
        <f t="shared" ref="K332:K335" si="1204">+D332-P332</f>
        <v>#REF!</v>
      </c>
      <c r="L332" s="47" t="str">
        <f t="shared" ref="L332:L335" si="1205">VLOOKUP(A332,'[1]Hoja1'!$B$1:$F$126,5,0)</f>
        <v>#REF!</v>
      </c>
      <c r="M332" s="47" t="str">
        <f t="shared" ref="M332:M335" si="1206">VLOOKUP(A332,'[1]Hoja1'!$B$1:$F$126,4,0)</f>
        <v>#REF!</v>
      </c>
      <c r="N332" s="48"/>
      <c r="O332" s="49" t="str">
        <f t="shared" ref="O332:O335" si="1207">+D332-J332</f>
        <v>#REF!</v>
      </c>
      <c r="P332" s="47" t="str">
        <f t="shared" ref="P332:P335" si="1208">+ROUND(O332,0)</f>
        <v>#REF!</v>
      </c>
      <c r="Q332" s="47" t="str">
        <f t="shared" ref="Q332:Q335" si="1209">+K332+P332</f>
        <v>#REF!</v>
      </c>
      <c r="R332" s="50" t="str">
        <f t="shared" ref="R332:R335" si="1210">+IF(D332-K332-P332&gt;1,D332-K332-P332,0)</f>
        <v>#REF!</v>
      </c>
      <c r="S332" s="47" t="str">
        <f t="shared" ref="S332:S335" si="1211">+P332</f>
        <v>#REF!</v>
      </c>
      <c r="T332" s="48"/>
      <c r="U332" s="48"/>
      <c r="V332" s="48"/>
      <c r="W332" s="48"/>
      <c r="X332" s="48"/>
      <c r="Y332" s="48"/>
      <c r="Z332" s="48"/>
    </row>
    <row r="333" ht="13.5" customHeight="1" outlineLevel="2">
      <c r="A333" s="46" t="s">
        <v>225</v>
      </c>
      <c r="B333" s="18" t="s">
        <v>22</v>
      </c>
      <c r="C333" s="18" t="s">
        <v>23</v>
      </c>
      <c r="D333" s="20">
        <v>3.310847835E7</v>
      </c>
      <c r="E333" s="20">
        <v>2218623.5</v>
      </c>
      <c r="F333" s="47">
        <f>+D333/D336</f>
        <v>0.6752421332</v>
      </c>
      <c r="G333" s="47" t="str">
        <f t="shared" si="1200"/>
        <v>#REF!</v>
      </c>
      <c r="H333" s="47" t="str">
        <f t="shared" si="1201"/>
        <v>#REF!</v>
      </c>
      <c r="I333" s="47" t="str">
        <f t="shared" si="1202"/>
        <v>#REF!</v>
      </c>
      <c r="J333" s="47" t="str">
        <f t="shared" si="1203"/>
        <v>#REF!</v>
      </c>
      <c r="K333" s="47" t="str">
        <f t="shared" si="1204"/>
        <v>#REF!</v>
      </c>
      <c r="L333" s="47" t="str">
        <f t="shared" si="1205"/>
        <v>#REF!</v>
      </c>
      <c r="M333" s="47" t="str">
        <f t="shared" si="1206"/>
        <v>#REF!</v>
      </c>
      <c r="N333" s="48"/>
      <c r="O333" s="49" t="str">
        <f t="shared" si="1207"/>
        <v>#REF!</v>
      </c>
      <c r="P333" s="47" t="str">
        <f t="shared" si="1208"/>
        <v>#REF!</v>
      </c>
      <c r="Q333" s="47" t="str">
        <f t="shared" si="1209"/>
        <v>#REF!</v>
      </c>
      <c r="R333" s="50" t="str">
        <f t="shared" si="1210"/>
        <v>#REF!</v>
      </c>
      <c r="S333" s="47" t="str">
        <f t="shared" si="1211"/>
        <v>#REF!</v>
      </c>
      <c r="T333" s="48"/>
      <c r="U333" s="48"/>
      <c r="V333" s="48"/>
      <c r="W333" s="48"/>
      <c r="X333" s="48"/>
      <c r="Y333" s="48"/>
      <c r="Z333" s="48"/>
    </row>
    <row r="334" ht="13.5" customHeight="1" outlineLevel="2">
      <c r="A334" s="46" t="s">
        <v>225</v>
      </c>
      <c r="B334" s="18" t="s">
        <v>43</v>
      </c>
      <c r="C334" s="18" t="s">
        <v>44</v>
      </c>
      <c r="D334" s="20">
        <v>0.0</v>
      </c>
      <c r="E334" s="20">
        <v>0.0</v>
      </c>
      <c r="F334" s="48">
        <v>0.0</v>
      </c>
      <c r="G334" s="47" t="str">
        <f t="shared" si="1200"/>
        <v>#REF!</v>
      </c>
      <c r="H334" s="47" t="str">
        <f t="shared" si="1201"/>
        <v>#REF!</v>
      </c>
      <c r="I334" s="47" t="str">
        <f t="shared" si="1202"/>
        <v>#REF!</v>
      </c>
      <c r="J334" s="47" t="str">
        <f t="shared" si="1203"/>
        <v>#REF!</v>
      </c>
      <c r="K334" s="47" t="str">
        <f t="shared" si="1204"/>
        <v>#REF!</v>
      </c>
      <c r="L334" s="47" t="str">
        <f t="shared" si="1205"/>
        <v>#REF!</v>
      </c>
      <c r="M334" s="47" t="str">
        <f t="shared" si="1206"/>
        <v>#REF!</v>
      </c>
      <c r="N334" s="48"/>
      <c r="O334" s="49" t="str">
        <f t="shared" si="1207"/>
        <v>#REF!</v>
      </c>
      <c r="P334" s="47" t="str">
        <f t="shared" si="1208"/>
        <v>#REF!</v>
      </c>
      <c r="Q334" s="47" t="str">
        <f t="shared" si="1209"/>
        <v>#REF!</v>
      </c>
      <c r="R334" s="50" t="str">
        <f t="shared" si="1210"/>
        <v>#REF!</v>
      </c>
      <c r="S334" s="47" t="str">
        <f t="shared" si="1211"/>
        <v>#REF!</v>
      </c>
      <c r="T334" s="48"/>
      <c r="U334" s="48"/>
      <c r="V334" s="48"/>
      <c r="W334" s="48"/>
      <c r="X334" s="48"/>
      <c r="Y334" s="48"/>
      <c r="Z334" s="48"/>
    </row>
    <row r="335" ht="13.5" customHeight="1" outlineLevel="2">
      <c r="A335" s="46" t="s">
        <v>225</v>
      </c>
      <c r="B335" s="18" t="s">
        <v>45</v>
      </c>
      <c r="C335" s="18" t="s">
        <v>46</v>
      </c>
      <c r="D335" s="20">
        <v>3476111.55</v>
      </c>
      <c r="E335" s="20">
        <v>232936.79</v>
      </c>
      <c r="F335" s="47">
        <f>+D335/D336</f>
        <v>0.07089474041</v>
      </c>
      <c r="G335" s="47" t="str">
        <f t="shared" si="1200"/>
        <v>#REF!</v>
      </c>
      <c r="H335" s="47" t="str">
        <f t="shared" si="1201"/>
        <v>#REF!</v>
      </c>
      <c r="I335" s="47" t="str">
        <f t="shared" si="1202"/>
        <v>#REF!</v>
      </c>
      <c r="J335" s="47" t="str">
        <f t="shared" si="1203"/>
        <v>#REF!</v>
      </c>
      <c r="K335" s="47" t="str">
        <f t="shared" si="1204"/>
        <v>#REF!</v>
      </c>
      <c r="L335" s="47" t="str">
        <f t="shared" si="1205"/>
        <v>#REF!</v>
      </c>
      <c r="M335" s="47" t="str">
        <f t="shared" si="1206"/>
        <v>#REF!</v>
      </c>
      <c r="N335" s="48"/>
      <c r="O335" s="49" t="str">
        <f t="shared" si="1207"/>
        <v>#REF!</v>
      </c>
      <c r="P335" s="47" t="str">
        <f t="shared" si="1208"/>
        <v>#REF!</v>
      </c>
      <c r="Q335" s="47" t="str">
        <f t="shared" si="1209"/>
        <v>#REF!</v>
      </c>
      <c r="R335" s="50" t="str">
        <f t="shared" si="1210"/>
        <v>#REF!</v>
      </c>
      <c r="S335" s="47" t="str">
        <f t="shared" si="1211"/>
        <v>#REF!</v>
      </c>
      <c r="T335" s="48"/>
      <c r="U335" s="48"/>
      <c r="V335" s="48"/>
      <c r="W335" s="48"/>
      <c r="X335" s="48"/>
      <c r="Y335" s="48"/>
      <c r="Z335" s="48"/>
    </row>
    <row r="336" ht="13.5" customHeight="1" outlineLevel="1">
      <c r="A336" s="51" t="s">
        <v>407</v>
      </c>
      <c r="B336" s="18"/>
      <c r="C336" s="18"/>
      <c r="D336" s="20">
        <f t="shared" ref="D336:F336" si="1212">SUBTOTAL(9,D332:D335)</f>
        <v>49032009</v>
      </c>
      <c r="E336" s="20">
        <f t="shared" si="1212"/>
        <v>3285671</v>
      </c>
      <c r="F336" s="48">
        <f t="shared" si="1212"/>
        <v>1</v>
      </c>
      <c r="G336" s="47"/>
      <c r="H336" s="47"/>
      <c r="I336" s="47"/>
      <c r="J336" s="47" t="str">
        <f t="shared" ref="J336:K336" si="1213">SUBTOTAL(9,J332:J335)</f>
        <v>#REF!</v>
      </c>
      <c r="K336" s="47" t="str">
        <f t="shared" si="1213"/>
        <v>#REF!</v>
      </c>
      <c r="L336" s="47"/>
      <c r="M336" s="47"/>
      <c r="N336" s="48"/>
      <c r="O336" s="49" t="str">
        <f t="shared" ref="O336:S336" si="1214">SUBTOTAL(9,O332:O335)</f>
        <v>#REF!</v>
      </c>
      <c r="P336" s="47" t="str">
        <f t="shared" si="1214"/>
        <v>#REF!</v>
      </c>
      <c r="Q336" s="47" t="str">
        <f t="shared" si="1214"/>
        <v>#REF!</v>
      </c>
      <c r="R336" s="50" t="str">
        <f t="shared" si="1214"/>
        <v>#REF!</v>
      </c>
      <c r="S336" s="47" t="str">
        <f t="shared" si="1214"/>
        <v>#REF!</v>
      </c>
      <c r="T336" s="48"/>
      <c r="U336" s="48"/>
      <c r="V336" s="48"/>
      <c r="W336" s="48"/>
      <c r="X336" s="48"/>
      <c r="Y336" s="48"/>
      <c r="Z336" s="48"/>
    </row>
    <row r="337" ht="13.5" customHeight="1" outlineLevel="2">
      <c r="A337" s="46" t="s">
        <v>227</v>
      </c>
      <c r="B337" s="18" t="s">
        <v>18</v>
      </c>
      <c r="C337" s="18" t="s">
        <v>19</v>
      </c>
      <c r="D337" s="20">
        <v>862131.37</v>
      </c>
      <c r="E337" s="20">
        <v>407124.28</v>
      </c>
      <c r="F337" s="47">
        <f>+D337/D339</f>
        <v>0.8511439527</v>
      </c>
      <c r="G337" s="47" t="str">
        <f t="shared" ref="G337:G338" si="1215">VLOOKUP(A337,'[1]Hoja1'!$B$1:$F$126,3,0)</f>
        <v>#REF!</v>
      </c>
      <c r="H337" s="47" t="str">
        <f t="shared" ref="H337:H338" si="1216">VLOOKUP(A337,'[1]Hoja1'!$B$1:$F$126,2,0)</f>
        <v>#REF!</v>
      </c>
      <c r="I337" s="47" t="str">
        <f t="shared" ref="I337:I338" si="1217">+G337/11</f>
        <v>#REF!</v>
      </c>
      <c r="J337" s="47" t="str">
        <f t="shared" ref="J337:J338" si="1218">+F337*I337</f>
        <v>#REF!</v>
      </c>
      <c r="K337" s="47">
        <v>0.0</v>
      </c>
      <c r="L337" s="47" t="str">
        <f t="shared" ref="L337:L338" si="1219">VLOOKUP(A337,'[1]Hoja1'!$B$1:$F$126,5,0)</f>
        <v>#REF!</v>
      </c>
      <c r="M337" s="47" t="str">
        <f t="shared" ref="M337:M338" si="1220">VLOOKUP(A337,'[1]Hoja1'!$B$1:$F$126,4,0)</f>
        <v>#REF!</v>
      </c>
      <c r="N337" s="48"/>
      <c r="O337" s="49" t="str">
        <f t="shared" ref="O337:O338" si="1221">+D337-J337</f>
        <v>#REF!</v>
      </c>
      <c r="P337" s="47" t="str">
        <f t="shared" ref="P337:P338" si="1222">+ROUND(O337,0)</f>
        <v>#REF!</v>
      </c>
      <c r="Q337" s="47" t="str">
        <f t="shared" ref="Q337:Q338" si="1223">+K337+P337</f>
        <v>#REF!</v>
      </c>
      <c r="R337" s="50" t="str">
        <f t="shared" ref="R337:R338" si="1224">+IF(D337-K337-P337&gt;1,D337-K337-P337,0)</f>
        <v>#REF!</v>
      </c>
      <c r="S337" s="47" t="str">
        <f t="shared" ref="S337:S338" si="1225">+P337</f>
        <v>#REF!</v>
      </c>
      <c r="T337" s="48"/>
      <c r="U337" s="48"/>
      <c r="V337" s="48"/>
      <c r="W337" s="48"/>
      <c r="X337" s="48"/>
      <c r="Y337" s="48"/>
      <c r="Z337" s="48"/>
    </row>
    <row r="338" ht="13.5" customHeight="1" outlineLevel="2">
      <c r="A338" s="46" t="s">
        <v>227</v>
      </c>
      <c r="B338" s="18" t="s">
        <v>22</v>
      </c>
      <c r="C338" s="18" t="s">
        <v>23</v>
      </c>
      <c r="D338" s="20">
        <v>150777.63</v>
      </c>
      <c r="E338" s="20">
        <v>71201.72</v>
      </c>
      <c r="F338" s="47">
        <f>+D338/D339</f>
        <v>0.1488560473</v>
      </c>
      <c r="G338" s="47" t="str">
        <f t="shared" si="1215"/>
        <v>#REF!</v>
      </c>
      <c r="H338" s="47" t="str">
        <f t="shared" si="1216"/>
        <v>#REF!</v>
      </c>
      <c r="I338" s="47" t="str">
        <f t="shared" si="1217"/>
        <v>#REF!</v>
      </c>
      <c r="J338" s="47" t="str">
        <f t="shared" si="1218"/>
        <v>#REF!</v>
      </c>
      <c r="K338" s="47">
        <v>0.0</v>
      </c>
      <c r="L338" s="47" t="str">
        <f t="shared" si="1219"/>
        <v>#REF!</v>
      </c>
      <c r="M338" s="47" t="str">
        <f t="shared" si="1220"/>
        <v>#REF!</v>
      </c>
      <c r="N338" s="48"/>
      <c r="O338" s="49" t="str">
        <f t="shared" si="1221"/>
        <v>#REF!</v>
      </c>
      <c r="P338" s="47" t="str">
        <f t="shared" si="1222"/>
        <v>#REF!</v>
      </c>
      <c r="Q338" s="47" t="str">
        <f t="shared" si="1223"/>
        <v>#REF!</v>
      </c>
      <c r="R338" s="50" t="str">
        <f t="shared" si="1224"/>
        <v>#REF!</v>
      </c>
      <c r="S338" s="47" t="str">
        <f t="shared" si="1225"/>
        <v>#REF!</v>
      </c>
      <c r="T338" s="48"/>
      <c r="U338" s="48"/>
      <c r="V338" s="48"/>
      <c r="W338" s="48"/>
      <c r="X338" s="48"/>
      <c r="Y338" s="48"/>
      <c r="Z338" s="48"/>
    </row>
    <row r="339" ht="13.5" customHeight="1" outlineLevel="1">
      <c r="A339" s="51" t="s">
        <v>408</v>
      </c>
      <c r="B339" s="18"/>
      <c r="C339" s="18"/>
      <c r="D339" s="20">
        <f t="shared" ref="D339:F339" si="1226">SUBTOTAL(9,D337:D338)</f>
        <v>1012909</v>
      </c>
      <c r="E339" s="20">
        <f t="shared" si="1226"/>
        <v>478326</v>
      </c>
      <c r="F339" s="48">
        <f t="shared" si="1226"/>
        <v>1</v>
      </c>
      <c r="G339" s="47"/>
      <c r="H339" s="47"/>
      <c r="I339" s="47"/>
      <c r="J339" s="47" t="str">
        <f t="shared" ref="J339:K339" si="1227">SUBTOTAL(9,J337:J338)</f>
        <v>#REF!</v>
      </c>
      <c r="K339" s="47">
        <f t="shared" si="1227"/>
        <v>0</v>
      </c>
      <c r="L339" s="47"/>
      <c r="M339" s="47"/>
      <c r="N339" s="48"/>
      <c r="O339" s="49" t="str">
        <f t="shared" ref="O339:S339" si="1228">SUBTOTAL(9,O337:O338)</f>
        <v>#REF!</v>
      </c>
      <c r="P339" s="47" t="str">
        <f t="shared" si="1228"/>
        <v>#REF!</v>
      </c>
      <c r="Q339" s="47" t="str">
        <f t="shared" si="1228"/>
        <v>#REF!</v>
      </c>
      <c r="R339" s="50" t="str">
        <f t="shared" si="1228"/>
        <v>#REF!</v>
      </c>
      <c r="S339" s="47" t="str">
        <f t="shared" si="1228"/>
        <v>#REF!</v>
      </c>
      <c r="T339" s="48"/>
      <c r="U339" s="48"/>
      <c r="V339" s="48"/>
      <c r="W339" s="48"/>
      <c r="X339" s="48"/>
      <c r="Y339" s="48"/>
      <c r="Z339" s="48"/>
    </row>
    <row r="340" ht="13.5" customHeight="1" outlineLevel="2">
      <c r="A340" s="46" t="s">
        <v>229</v>
      </c>
      <c r="B340" s="18" t="s">
        <v>18</v>
      </c>
      <c r="C340" s="18" t="s">
        <v>19</v>
      </c>
      <c r="D340" s="20">
        <v>4.988042248E7</v>
      </c>
      <c r="E340" s="20">
        <v>4533831.56</v>
      </c>
      <c r="F340" s="47">
        <f>+D340/D344</f>
        <v>0.9374044371</v>
      </c>
      <c r="G340" s="47" t="str">
        <f t="shared" ref="G340:G343" si="1229">VLOOKUP(A340,'[1]Hoja1'!$B$1:$F$126,3,0)</f>
        <v>#REF!</v>
      </c>
      <c r="H340" s="47" t="str">
        <f t="shared" ref="H340:H343" si="1230">VLOOKUP(A340,'[1]Hoja1'!$B$1:$F$126,2,0)</f>
        <v>#REF!</v>
      </c>
      <c r="I340" s="47" t="str">
        <f t="shared" ref="I340:I343" si="1231">+G340/11</f>
        <v>#REF!</v>
      </c>
      <c r="J340" s="47" t="str">
        <f t="shared" ref="J340:J343" si="1232">+F340*I340</f>
        <v>#REF!</v>
      </c>
      <c r="K340" s="47">
        <v>0.0</v>
      </c>
      <c r="L340" s="47" t="str">
        <f t="shared" ref="L340:L343" si="1233">VLOOKUP(A340,'[1]Hoja1'!$B$1:$F$126,5,0)</f>
        <v>#REF!</v>
      </c>
      <c r="M340" s="47" t="str">
        <f t="shared" ref="M340:M343" si="1234">VLOOKUP(A340,'[1]Hoja1'!$B$1:$F$126,4,0)</f>
        <v>#REF!</v>
      </c>
      <c r="N340" s="48"/>
      <c r="O340" s="49" t="str">
        <f t="shared" ref="O340:O343" si="1235">+D340-J340</f>
        <v>#REF!</v>
      </c>
      <c r="P340" s="47" t="str">
        <f t="shared" ref="P340:P343" si="1236">+ROUND(O340,0)</f>
        <v>#REF!</v>
      </c>
      <c r="Q340" s="47" t="str">
        <f t="shared" ref="Q340:Q343" si="1237">+K340+P340</f>
        <v>#REF!</v>
      </c>
      <c r="R340" s="50" t="str">
        <f t="shared" ref="R340:R343" si="1238">+IF(D340-K340-P340&gt;1,D340-K340-P340,0)</f>
        <v>#REF!</v>
      </c>
      <c r="S340" s="47" t="str">
        <f t="shared" ref="S340:S343" si="1239">+P340</f>
        <v>#REF!</v>
      </c>
      <c r="T340" s="48"/>
      <c r="U340" s="48"/>
      <c r="V340" s="48"/>
      <c r="W340" s="48"/>
      <c r="X340" s="48"/>
      <c r="Y340" s="48"/>
      <c r="Z340" s="48"/>
    </row>
    <row r="341" ht="13.5" customHeight="1" outlineLevel="2">
      <c r="A341" s="46" t="s">
        <v>229</v>
      </c>
      <c r="B341" s="18" t="s">
        <v>22</v>
      </c>
      <c r="C341" s="18" t="s">
        <v>23</v>
      </c>
      <c r="D341" s="20">
        <v>248636.55</v>
      </c>
      <c r="E341" s="20">
        <v>22599.57</v>
      </c>
      <c r="F341" s="47">
        <f>+D341/D344</f>
        <v>0.004672634946</v>
      </c>
      <c r="G341" s="47" t="str">
        <f t="shared" si="1229"/>
        <v>#REF!</v>
      </c>
      <c r="H341" s="47" t="str">
        <f t="shared" si="1230"/>
        <v>#REF!</v>
      </c>
      <c r="I341" s="47" t="str">
        <f t="shared" si="1231"/>
        <v>#REF!</v>
      </c>
      <c r="J341" s="47" t="str">
        <f t="shared" si="1232"/>
        <v>#REF!</v>
      </c>
      <c r="K341" s="47">
        <v>0.0</v>
      </c>
      <c r="L341" s="47" t="str">
        <f t="shared" si="1233"/>
        <v>#REF!</v>
      </c>
      <c r="M341" s="47" t="str">
        <f t="shared" si="1234"/>
        <v>#REF!</v>
      </c>
      <c r="N341" s="48"/>
      <c r="O341" s="49" t="str">
        <f t="shared" si="1235"/>
        <v>#REF!</v>
      </c>
      <c r="P341" s="47" t="str">
        <f t="shared" si="1236"/>
        <v>#REF!</v>
      </c>
      <c r="Q341" s="47" t="str">
        <f t="shared" si="1237"/>
        <v>#REF!</v>
      </c>
      <c r="R341" s="50" t="str">
        <f t="shared" si="1238"/>
        <v>#REF!</v>
      </c>
      <c r="S341" s="47" t="str">
        <f t="shared" si="1239"/>
        <v>#REF!</v>
      </c>
      <c r="T341" s="48"/>
      <c r="U341" s="48"/>
      <c r="V341" s="48"/>
      <c r="W341" s="48"/>
      <c r="X341" s="48"/>
      <c r="Y341" s="48"/>
      <c r="Z341" s="48"/>
    </row>
    <row r="342" ht="13.5" customHeight="1" outlineLevel="2">
      <c r="A342" s="46" t="s">
        <v>229</v>
      </c>
      <c r="B342" s="18" t="s">
        <v>58</v>
      </c>
      <c r="C342" s="18" t="s">
        <v>59</v>
      </c>
      <c r="D342" s="20">
        <v>3082148.97</v>
      </c>
      <c r="E342" s="20">
        <v>280148.87</v>
      </c>
      <c r="F342" s="47">
        <f>+D342/D344</f>
        <v>0.057922928</v>
      </c>
      <c r="G342" s="47" t="str">
        <f t="shared" si="1229"/>
        <v>#REF!</v>
      </c>
      <c r="H342" s="47" t="str">
        <f t="shared" si="1230"/>
        <v>#REF!</v>
      </c>
      <c r="I342" s="47" t="str">
        <f t="shared" si="1231"/>
        <v>#REF!</v>
      </c>
      <c r="J342" s="47" t="str">
        <f t="shared" si="1232"/>
        <v>#REF!</v>
      </c>
      <c r="K342" s="47">
        <v>0.0</v>
      </c>
      <c r="L342" s="47" t="str">
        <f t="shared" si="1233"/>
        <v>#REF!</v>
      </c>
      <c r="M342" s="47" t="str">
        <f t="shared" si="1234"/>
        <v>#REF!</v>
      </c>
      <c r="N342" s="48"/>
      <c r="O342" s="49" t="str">
        <f t="shared" si="1235"/>
        <v>#REF!</v>
      </c>
      <c r="P342" s="47" t="str">
        <f t="shared" si="1236"/>
        <v>#REF!</v>
      </c>
      <c r="Q342" s="47" t="str">
        <f t="shared" si="1237"/>
        <v>#REF!</v>
      </c>
      <c r="R342" s="50" t="str">
        <f t="shared" si="1238"/>
        <v>#REF!</v>
      </c>
      <c r="S342" s="47" t="str">
        <f t="shared" si="1239"/>
        <v>#REF!</v>
      </c>
      <c r="T342" s="48"/>
      <c r="U342" s="48"/>
      <c r="V342" s="48"/>
      <c r="W342" s="48"/>
      <c r="X342" s="48"/>
      <c r="Y342" s="48"/>
      <c r="Z342" s="48"/>
    </row>
    <row r="343" ht="13.5" customHeight="1" outlineLevel="2">
      <c r="A343" s="46" t="s">
        <v>229</v>
      </c>
      <c r="B343" s="18" t="s">
        <v>43</v>
      </c>
      <c r="C343" s="18" t="s">
        <v>44</v>
      </c>
      <c r="D343" s="20">
        <v>0.0</v>
      </c>
      <c r="E343" s="20">
        <v>0.0</v>
      </c>
      <c r="F343" s="48">
        <v>0.0</v>
      </c>
      <c r="G343" s="47" t="str">
        <f t="shared" si="1229"/>
        <v>#REF!</v>
      </c>
      <c r="H343" s="47" t="str">
        <f t="shared" si="1230"/>
        <v>#REF!</v>
      </c>
      <c r="I343" s="47" t="str">
        <f t="shared" si="1231"/>
        <v>#REF!</v>
      </c>
      <c r="J343" s="47" t="str">
        <f t="shared" si="1232"/>
        <v>#REF!</v>
      </c>
      <c r="K343" s="47" t="str">
        <f>+D343-P343</f>
        <v>#REF!</v>
      </c>
      <c r="L343" s="47" t="str">
        <f t="shared" si="1233"/>
        <v>#REF!</v>
      </c>
      <c r="M343" s="47" t="str">
        <f t="shared" si="1234"/>
        <v>#REF!</v>
      </c>
      <c r="N343" s="48"/>
      <c r="O343" s="49" t="str">
        <f t="shared" si="1235"/>
        <v>#REF!</v>
      </c>
      <c r="P343" s="47" t="str">
        <f t="shared" si="1236"/>
        <v>#REF!</v>
      </c>
      <c r="Q343" s="47" t="str">
        <f t="shared" si="1237"/>
        <v>#REF!</v>
      </c>
      <c r="R343" s="50" t="str">
        <f t="shared" si="1238"/>
        <v>#REF!</v>
      </c>
      <c r="S343" s="47" t="str">
        <f t="shared" si="1239"/>
        <v>#REF!</v>
      </c>
      <c r="T343" s="48"/>
      <c r="U343" s="48"/>
      <c r="V343" s="48"/>
      <c r="W343" s="48"/>
      <c r="X343" s="48"/>
      <c r="Y343" s="48"/>
      <c r="Z343" s="48"/>
    </row>
    <row r="344" ht="13.5" customHeight="1" outlineLevel="1">
      <c r="A344" s="51" t="s">
        <v>409</v>
      </c>
      <c r="B344" s="18"/>
      <c r="C344" s="18"/>
      <c r="D344" s="20">
        <f t="shared" ref="D344:F344" si="1240">SUBTOTAL(9,D340:D343)</f>
        <v>53211208</v>
      </c>
      <c r="E344" s="20">
        <f t="shared" si="1240"/>
        <v>4836580</v>
      </c>
      <c r="F344" s="48">
        <f t="shared" si="1240"/>
        <v>1</v>
      </c>
      <c r="G344" s="47"/>
      <c r="H344" s="47"/>
      <c r="I344" s="47"/>
      <c r="J344" s="47" t="str">
        <f t="shared" ref="J344:K344" si="1241">SUBTOTAL(9,J340:J343)</f>
        <v>#REF!</v>
      </c>
      <c r="K344" s="47" t="str">
        <f t="shared" si="1241"/>
        <v>#REF!</v>
      </c>
      <c r="L344" s="47"/>
      <c r="M344" s="47"/>
      <c r="N344" s="48"/>
      <c r="O344" s="49" t="str">
        <f t="shared" ref="O344:S344" si="1242">SUBTOTAL(9,O340:O343)</f>
        <v>#REF!</v>
      </c>
      <c r="P344" s="47" t="str">
        <f t="shared" si="1242"/>
        <v>#REF!</v>
      </c>
      <c r="Q344" s="47" t="str">
        <f t="shared" si="1242"/>
        <v>#REF!</v>
      </c>
      <c r="R344" s="50" t="str">
        <f t="shared" si="1242"/>
        <v>#REF!</v>
      </c>
      <c r="S344" s="47" t="str">
        <f t="shared" si="1242"/>
        <v>#REF!</v>
      </c>
      <c r="T344" s="48"/>
      <c r="U344" s="48"/>
      <c r="V344" s="48"/>
      <c r="W344" s="48"/>
      <c r="X344" s="48"/>
      <c r="Y344" s="48"/>
      <c r="Z344" s="48"/>
    </row>
    <row r="345" ht="13.5" customHeight="1" outlineLevel="2">
      <c r="A345" s="46" t="s">
        <v>231</v>
      </c>
      <c r="B345" s="18" t="s">
        <v>18</v>
      </c>
      <c r="C345" s="18" t="s">
        <v>19</v>
      </c>
      <c r="D345" s="20">
        <v>1.950847741E7</v>
      </c>
      <c r="E345" s="20">
        <v>3779538.57</v>
      </c>
      <c r="F345" s="47">
        <f>+D345/D347</f>
        <v>0.9823019982</v>
      </c>
      <c r="G345" s="47" t="str">
        <f t="shared" ref="G345:G346" si="1243">VLOOKUP(A345,'[1]Hoja1'!$B$1:$F$126,3,0)</f>
        <v>#REF!</v>
      </c>
      <c r="H345" s="47" t="str">
        <f t="shared" ref="H345:H346" si="1244">VLOOKUP(A345,'[1]Hoja1'!$B$1:$F$126,2,0)</f>
        <v>#REF!</v>
      </c>
      <c r="I345" s="47" t="str">
        <f t="shared" ref="I345:I346" si="1245">+G345/11</f>
        <v>#REF!</v>
      </c>
      <c r="J345" s="47" t="str">
        <f t="shared" ref="J345:J346" si="1246">+F345*I345</f>
        <v>#REF!</v>
      </c>
      <c r="K345" s="47">
        <v>0.0</v>
      </c>
      <c r="L345" s="47" t="str">
        <f t="shared" ref="L345:L346" si="1247">VLOOKUP(A345,'[1]Hoja1'!$B$1:$F$126,5,0)</f>
        <v>#REF!</v>
      </c>
      <c r="M345" s="47" t="str">
        <f t="shared" ref="M345:M346" si="1248">VLOOKUP(A345,'[1]Hoja1'!$B$1:$F$126,4,0)</f>
        <v>#REF!</v>
      </c>
      <c r="N345" s="48"/>
      <c r="O345" s="49" t="str">
        <f t="shared" ref="O345:O346" si="1249">+D345-J345</f>
        <v>#REF!</v>
      </c>
      <c r="P345" s="47" t="str">
        <f t="shared" ref="P345:P346" si="1250">+ROUND(O345,0)</f>
        <v>#REF!</v>
      </c>
      <c r="Q345" s="47" t="str">
        <f t="shared" ref="Q345:Q346" si="1251">+K345+P345</f>
        <v>#REF!</v>
      </c>
      <c r="R345" s="50" t="str">
        <f t="shared" ref="R345:R346" si="1252">+IF(D345-K345-P345&gt;1,D345-K345-P345,0)</f>
        <v>#REF!</v>
      </c>
      <c r="S345" s="47" t="str">
        <f t="shared" ref="S345:S346" si="1253">+P345</f>
        <v>#REF!</v>
      </c>
      <c r="T345" s="48"/>
      <c r="U345" s="48"/>
      <c r="V345" s="48"/>
      <c r="W345" s="48"/>
      <c r="X345" s="48"/>
      <c r="Y345" s="48"/>
      <c r="Z345" s="48"/>
    </row>
    <row r="346" ht="13.5" customHeight="1" outlineLevel="2">
      <c r="A346" s="46" t="s">
        <v>231</v>
      </c>
      <c r="B346" s="18" t="s">
        <v>22</v>
      </c>
      <c r="C346" s="18" t="s">
        <v>23</v>
      </c>
      <c r="D346" s="20">
        <v>351481.59</v>
      </c>
      <c r="E346" s="20">
        <v>68095.43</v>
      </c>
      <c r="F346" s="47">
        <f>+D346/D347</f>
        <v>0.01769800179</v>
      </c>
      <c r="G346" s="47" t="str">
        <f t="shared" si="1243"/>
        <v>#REF!</v>
      </c>
      <c r="H346" s="47" t="str">
        <f t="shared" si="1244"/>
        <v>#REF!</v>
      </c>
      <c r="I346" s="47" t="str">
        <f t="shared" si="1245"/>
        <v>#REF!</v>
      </c>
      <c r="J346" s="47" t="str">
        <f t="shared" si="1246"/>
        <v>#REF!</v>
      </c>
      <c r="K346" s="47">
        <v>0.0</v>
      </c>
      <c r="L346" s="47" t="str">
        <f t="shared" si="1247"/>
        <v>#REF!</v>
      </c>
      <c r="M346" s="47" t="str">
        <f t="shared" si="1248"/>
        <v>#REF!</v>
      </c>
      <c r="N346" s="48"/>
      <c r="O346" s="49" t="str">
        <f t="shared" si="1249"/>
        <v>#REF!</v>
      </c>
      <c r="P346" s="47" t="str">
        <f t="shared" si="1250"/>
        <v>#REF!</v>
      </c>
      <c r="Q346" s="47" t="str">
        <f t="shared" si="1251"/>
        <v>#REF!</v>
      </c>
      <c r="R346" s="50" t="str">
        <f t="shared" si="1252"/>
        <v>#REF!</v>
      </c>
      <c r="S346" s="47" t="str">
        <f t="shared" si="1253"/>
        <v>#REF!</v>
      </c>
      <c r="T346" s="48"/>
      <c r="U346" s="48"/>
      <c r="V346" s="48"/>
      <c r="W346" s="48"/>
      <c r="X346" s="48"/>
      <c r="Y346" s="48"/>
      <c r="Z346" s="48"/>
    </row>
    <row r="347" ht="13.5" customHeight="1" outlineLevel="1">
      <c r="A347" s="51" t="s">
        <v>410</v>
      </c>
      <c r="B347" s="18"/>
      <c r="C347" s="18"/>
      <c r="D347" s="20">
        <f t="shared" ref="D347:F347" si="1254">SUBTOTAL(9,D345:D346)</f>
        <v>19859959</v>
      </c>
      <c r="E347" s="20">
        <f t="shared" si="1254"/>
        <v>3847634</v>
      </c>
      <c r="F347" s="48">
        <f t="shared" si="1254"/>
        <v>1</v>
      </c>
      <c r="G347" s="47"/>
      <c r="H347" s="47"/>
      <c r="I347" s="47"/>
      <c r="J347" s="47" t="str">
        <f t="shared" ref="J347:K347" si="1255">SUBTOTAL(9,J345:J346)</f>
        <v>#REF!</v>
      </c>
      <c r="K347" s="47">
        <f t="shared" si="1255"/>
        <v>0</v>
      </c>
      <c r="L347" s="47"/>
      <c r="M347" s="47"/>
      <c r="N347" s="48"/>
      <c r="O347" s="49" t="str">
        <f t="shared" ref="O347:S347" si="1256">SUBTOTAL(9,O345:O346)</f>
        <v>#REF!</v>
      </c>
      <c r="P347" s="47" t="str">
        <f t="shared" si="1256"/>
        <v>#REF!</v>
      </c>
      <c r="Q347" s="47" t="str">
        <f t="shared" si="1256"/>
        <v>#REF!</v>
      </c>
      <c r="R347" s="50" t="str">
        <f t="shared" si="1256"/>
        <v>#REF!</v>
      </c>
      <c r="S347" s="47" t="str">
        <f t="shared" si="1256"/>
        <v>#REF!</v>
      </c>
      <c r="T347" s="48"/>
      <c r="U347" s="48"/>
      <c r="V347" s="48"/>
      <c r="W347" s="48"/>
      <c r="X347" s="48"/>
      <c r="Y347" s="48"/>
      <c r="Z347" s="48"/>
    </row>
    <row r="348" ht="13.5" customHeight="1" outlineLevel="2">
      <c r="A348" s="46" t="s">
        <v>233</v>
      </c>
      <c r="B348" s="18" t="s">
        <v>18</v>
      </c>
      <c r="C348" s="18" t="s">
        <v>19</v>
      </c>
      <c r="D348" s="20">
        <v>0.0</v>
      </c>
      <c r="E348" s="20">
        <v>1.084363E7</v>
      </c>
      <c r="F348" s="48">
        <v>0.0</v>
      </c>
      <c r="G348" s="47" t="str">
        <f>VLOOKUP(A348,'[1]Hoja1'!$B$1:$F$126,3,0)</f>
        <v>#REF!</v>
      </c>
      <c r="H348" s="47" t="str">
        <f>VLOOKUP(A348,'[1]Hoja1'!$B$1:$F$126,2,0)</f>
        <v>#REF!</v>
      </c>
      <c r="I348" s="47" t="str">
        <f>+G348/11</f>
        <v>#REF!</v>
      </c>
      <c r="J348" s="47" t="str">
        <f>+F348*I348</f>
        <v>#REF!</v>
      </c>
      <c r="K348" s="47" t="str">
        <f>+D348-P348</f>
        <v>#REF!</v>
      </c>
      <c r="L348" s="47" t="str">
        <f>VLOOKUP(A348,'[1]Hoja1'!$B$1:$F$126,5,0)</f>
        <v>#REF!</v>
      </c>
      <c r="M348" s="47" t="str">
        <f>VLOOKUP(A348,'[1]Hoja1'!$B$1:$F$126,4,0)</f>
        <v>#REF!</v>
      </c>
      <c r="N348" s="48"/>
      <c r="O348" s="49" t="str">
        <f>+D348-J348</f>
        <v>#REF!</v>
      </c>
      <c r="P348" s="47" t="str">
        <f>+ROUND(O348,0)</f>
        <v>#REF!</v>
      </c>
      <c r="Q348" s="47" t="str">
        <f>+K348+P348</f>
        <v>#REF!</v>
      </c>
      <c r="R348" s="50" t="str">
        <f>+IF(D348-K348-P348&gt;1,D348-K348-P348,0)</f>
        <v>#REF!</v>
      </c>
      <c r="S348" s="47" t="str">
        <f>+P348</f>
        <v>#REF!</v>
      </c>
      <c r="T348" s="48"/>
      <c r="U348" s="48"/>
      <c r="V348" s="48"/>
      <c r="W348" s="48"/>
      <c r="X348" s="48"/>
      <c r="Y348" s="48"/>
      <c r="Z348" s="48"/>
    </row>
    <row r="349" ht="13.5" customHeight="1" outlineLevel="1">
      <c r="A349" s="51" t="s">
        <v>411</v>
      </c>
      <c r="B349" s="18"/>
      <c r="C349" s="18"/>
      <c r="D349" s="20">
        <f t="shared" ref="D349:E349" si="1257">SUBTOTAL(9,D348)</f>
        <v>0</v>
      </c>
      <c r="E349" s="20">
        <f t="shared" si="1257"/>
        <v>10843630</v>
      </c>
      <c r="F349" s="48">
        <v>1.0</v>
      </c>
      <c r="G349" s="47"/>
      <c r="H349" s="47"/>
      <c r="I349" s="47"/>
      <c r="J349" s="47" t="str">
        <f t="shared" ref="J349:K349" si="1258">SUBTOTAL(9,J348)</f>
        <v>#REF!</v>
      </c>
      <c r="K349" s="47" t="str">
        <f t="shared" si="1258"/>
        <v>#REF!</v>
      </c>
      <c r="L349" s="47"/>
      <c r="M349" s="47"/>
      <c r="N349" s="48"/>
      <c r="O349" s="49" t="str">
        <f t="shared" ref="O349:S349" si="1259">SUBTOTAL(9,O348)</f>
        <v>#REF!</v>
      </c>
      <c r="P349" s="47" t="str">
        <f t="shared" si="1259"/>
        <v>#REF!</v>
      </c>
      <c r="Q349" s="47" t="str">
        <f t="shared" si="1259"/>
        <v>#REF!</v>
      </c>
      <c r="R349" s="50" t="str">
        <f t="shared" si="1259"/>
        <v>#REF!</v>
      </c>
      <c r="S349" s="47" t="str">
        <f t="shared" si="1259"/>
        <v>#REF!</v>
      </c>
      <c r="T349" s="48"/>
      <c r="U349" s="48"/>
      <c r="V349" s="48"/>
      <c r="W349" s="48"/>
      <c r="X349" s="48"/>
      <c r="Y349" s="48"/>
      <c r="Z349" s="48"/>
    </row>
    <row r="350" ht="13.5" customHeight="1" outlineLevel="2">
      <c r="A350" s="46" t="s">
        <v>235</v>
      </c>
      <c r="B350" s="18" t="s">
        <v>18</v>
      </c>
      <c r="C350" s="18" t="s">
        <v>19</v>
      </c>
      <c r="D350" s="20">
        <v>1.1184010431E8</v>
      </c>
      <c r="E350" s="20">
        <v>7058060.13</v>
      </c>
      <c r="F350" s="47">
        <f>+D350/D352</f>
        <v>0.993579534</v>
      </c>
      <c r="G350" s="47" t="str">
        <f t="shared" ref="G350:G351" si="1260">VLOOKUP(A350,'[1]Hoja1'!$B$1:$F$126,3,0)</f>
        <v>#REF!</v>
      </c>
      <c r="H350" s="47" t="str">
        <f t="shared" ref="H350:H351" si="1261">VLOOKUP(A350,'[1]Hoja1'!$B$1:$F$126,2,0)</f>
        <v>#REF!</v>
      </c>
      <c r="I350" s="47" t="str">
        <f t="shared" ref="I350:I351" si="1262">+G350/11</f>
        <v>#REF!</v>
      </c>
      <c r="J350" s="47" t="str">
        <f t="shared" ref="J350:J351" si="1263">+F350*I350</f>
        <v>#REF!</v>
      </c>
      <c r="K350" s="47">
        <v>0.0</v>
      </c>
      <c r="L350" s="47" t="str">
        <f t="shared" ref="L350:L351" si="1264">VLOOKUP(A350,'[1]Hoja1'!$B$1:$F$126,5,0)</f>
        <v>#REF!</v>
      </c>
      <c r="M350" s="47" t="str">
        <f t="shared" ref="M350:M351" si="1265">VLOOKUP(A350,'[1]Hoja1'!$B$1:$F$126,4,0)</f>
        <v>#REF!</v>
      </c>
      <c r="N350" s="48"/>
      <c r="O350" s="49" t="str">
        <f t="shared" ref="O350:O351" si="1266">+D350-J350</f>
        <v>#REF!</v>
      </c>
      <c r="P350" s="47" t="str">
        <f t="shared" ref="P350:P351" si="1267">+ROUND(O350,0)</f>
        <v>#REF!</v>
      </c>
      <c r="Q350" s="47" t="str">
        <f t="shared" ref="Q350:Q351" si="1268">+K350+P350</f>
        <v>#REF!</v>
      </c>
      <c r="R350" s="50" t="str">
        <f t="shared" ref="R350:R351" si="1269">+IF(D350-K350-P350&gt;1,D350-K350-P350,0)</f>
        <v>#REF!</v>
      </c>
      <c r="S350" s="47" t="str">
        <f t="shared" ref="S350:S351" si="1270">+P350</f>
        <v>#REF!</v>
      </c>
      <c r="T350" s="48"/>
      <c r="U350" s="48"/>
      <c r="V350" s="48"/>
      <c r="W350" s="48"/>
      <c r="X350" s="48"/>
      <c r="Y350" s="48"/>
      <c r="Z350" s="48"/>
    </row>
    <row r="351" ht="13.5" customHeight="1" outlineLevel="2">
      <c r="A351" s="46" t="s">
        <v>235</v>
      </c>
      <c r="B351" s="18" t="s">
        <v>22</v>
      </c>
      <c r="C351" s="18" t="s">
        <v>23</v>
      </c>
      <c r="D351" s="20">
        <v>722705.69</v>
      </c>
      <c r="E351" s="20">
        <v>45608.87</v>
      </c>
      <c r="F351" s="47">
        <f>+D351/D352</f>
        <v>0.00642046596</v>
      </c>
      <c r="G351" s="47" t="str">
        <f t="shared" si="1260"/>
        <v>#REF!</v>
      </c>
      <c r="H351" s="47" t="str">
        <f t="shared" si="1261"/>
        <v>#REF!</v>
      </c>
      <c r="I351" s="47" t="str">
        <f t="shared" si="1262"/>
        <v>#REF!</v>
      </c>
      <c r="J351" s="47" t="str">
        <f t="shared" si="1263"/>
        <v>#REF!</v>
      </c>
      <c r="K351" s="47" t="str">
        <f>+IF(D351-P351&lt;0,0,D351-P351)</f>
        <v>#REF!</v>
      </c>
      <c r="L351" s="47" t="str">
        <f t="shared" si="1264"/>
        <v>#REF!</v>
      </c>
      <c r="M351" s="47" t="str">
        <f t="shared" si="1265"/>
        <v>#REF!</v>
      </c>
      <c r="N351" s="48"/>
      <c r="O351" s="49" t="str">
        <f t="shared" si="1266"/>
        <v>#REF!</v>
      </c>
      <c r="P351" s="47" t="str">
        <f t="shared" si="1267"/>
        <v>#REF!</v>
      </c>
      <c r="Q351" s="47" t="str">
        <f t="shared" si="1268"/>
        <v>#REF!</v>
      </c>
      <c r="R351" s="50" t="str">
        <f t="shared" si="1269"/>
        <v>#REF!</v>
      </c>
      <c r="S351" s="47" t="str">
        <f t="shared" si="1270"/>
        <v>#REF!</v>
      </c>
      <c r="T351" s="48"/>
      <c r="U351" s="48"/>
      <c r="V351" s="48"/>
      <c r="W351" s="48"/>
      <c r="X351" s="48"/>
      <c r="Y351" s="48"/>
      <c r="Z351" s="48"/>
    </row>
    <row r="352" ht="13.5" customHeight="1" outlineLevel="1">
      <c r="A352" s="51" t="s">
        <v>412</v>
      </c>
      <c r="B352" s="18"/>
      <c r="C352" s="18"/>
      <c r="D352" s="20">
        <f t="shared" ref="D352:F352" si="1271">SUBTOTAL(9,D350:D351)</f>
        <v>112562810</v>
      </c>
      <c r="E352" s="20">
        <f t="shared" si="1271"/>
        <v>7103669</v>
      </c>
      <c r="F352" s="48">
        <f t="shared" si="1271"/>
        <v>1</v>
      </c>
      <c r="G352" s="47"/>
      <c r="H352" s="47"/>
      <c r="I352" s="47"/>
      <c r="J352" s="47" t="str">
        <f t="shared" ref="J352:K352" si="1272">SUBTOTAL(9,J350:J351)</f>
        <v>#REF!</v>
      </c>
      <c r="K352" s="47" t="str">
        <f t="shared" si="1272"/>
        <v>#REF!</v>
      </c>
      <c r="L352" s="47"/>
      <c r="M352" s="47"/>
      <c r="N352" s="48"/>
      <c r="O352" s="49" t="str">
        <f t="shared" ref="O352:S352" si="1273">SUBTOTAL(9,O350:O351)</f>
        <v>#REF!</v>
      </c>
      <c r="P352" s="47" t="str">
        <f t="shared" si="1273"/>
        <v>#REF!</v>
      </c>
      <c r="Q352" s="47" t="str">
        <f t="shared" si="1273"/>
        <v>#REF!</v>
      </c>
      <c r="R352" s="50" t="str">
        <f t="shared" si="1273"/>
        <v>#REF!</v>
      </c>
      <c r="S352" s="47" t="str">
        <f t="shared" si="1273"/>
        <v>#REF!</v>
      </c>
      <c r="T352" s="48"/>
      <c r="U352" s="48"/>
      <c r="V352" s="48"/>
      <c r="W352" s="48"/>
      <c r="X352" s="48"/>
      <c r="Y352" s="48"/>
      <c r="Z352" s="48"/>
    </row>
    <row r="353" ht="13.5" customHeight="1" outlineLevel="2">
      <c r="A353" s="46" t="s">
        <v>237</v>
      </c>
      <c r="B353" s="18" t="s">
        <v>18</v>
      </c>
      <c r="C353" s="18" t="s">
        <v>19</v>
      </c>
      <c r="D353" s="20">
        <v>3.589018122E7</v>
      </c>
      <c r="E353" s="20">
        <v>9829637.84</v>
      </c>
      <c r="F353" s="47">
        <f>+D353/D355</f>
        <v>0.9315491636</v>
      </c>
      <c r="G353" s="47" t="str">
        <f t="shared" ref="G353:G354" si="1274">VLOOKUP(A353,'[1]Hoja1'!$B$1:$F$126,3,0)</f>
        <v>#REF!</v>
      </c>
      <c r="H353" s="47" t="str">
        <f t="shared" ref="H353:H354" si="1275">VLOOKUP(A353,'[1]Hoja1'!$B$1:$F$126,2,0)</f>
        <v>#REF!</v>
      </c>
      <c r="I353" s="47" t="str">
        <f t="shared" ref="I353:I354" si="1276">+G353/11</f>
        <v>#REF!</v>
      </c>
      <c r="J353" s="47" t="str">
        <f t="shared" ref="J353:J354" si="1277">+F353*I353</f>
        <v>#REF!</v>
      </c>
      <c r="K353" s="47" t="str">
        <f>+IF(D353-P353&lt;1,0,D353-P353)</f>
        <v>#REF!</v>
      </c>
      <c r="L353" s="47" t="str">
        <f t="shared" ref="L353:L354" si="1278">VLOOKUP(A353,'[1]Hoja1'!$B$1:$F$126,5,0)</f>
        <v>#REF!</v>
      </c>
      <c r="M353" s="47" t="str">
        <f t="shared" ref="M353:M354" si="1279">VLOOKUP(A353,'[1]Hoja1'!$B$1:$F$126,4,0)</f>
        <v>#REF!</v>
      </c>
      <c r="N353" s="48"/>
      <c r="O353" s="49" t="str">
        <f t="shared" ref="O353:O354" si="1280">+D353-J353</f>
        <v>#REF!</v>
      </c>
      <c r="P353" s="47" t="str">
        <f t="shared" ref="P353:P354" si="1281">+ROUND(O353,0)</f>
        <v>#REF!</v>
      </c>
      <c r="Q353" s="47" t="str">
        <f t="shared" ref="Q353:Q354" si="1282">+K353+P353</f>
        <v>#REF!</v>
      </c>
      <c r="R353" s="50" t="str">
        <f t="shared" ref="R353:R354" si="1283">+IF(D353-K353-P353&gt;1,D353-K353-P353,0)</f>
        <v>#REF!</v>
      </c>
      <c r="S353" s="47" t="str">
        <f t="shared" ref="S353:S354" si="1284">+P353</f>
        <v>#REF!</v>
      </c>
      <c r="T353" s="48"/>
      <c r="U353" s="48"/>
      <c r="V353" s="48"/>
      <c r="W353" s="48"/>
      <c r="X353" s="48"/>
      <c r="Y353" s="48"/>
      <c r="Z353" s="48"/>
    </row>
    <row r="354" ht="13.5" customHeight="1" outlineLevel="2">
      <c r="A354" s="46" t="s">
        <v>237</v>
      </c>
      <c r="B354" s="18" t="s">
        <v>45</v>
      </c>
      <c r="C354" s="18" t="s">
        <v>46</v>
      </c>
      <c r="D354" s="20">
        <v>2637233.78</v>
      </c>
      <c r="E354" s="20">
        <v>722288.16</v>
      </c>
      <c r="F354" s="47">
        <f>+D354/D355</f>
        <v>0.06845083637</v>
      </c>
      <c r="G354" s="47" t="str">
        <f t="shared" si="1274"/>
        <v>#REF!</v>
      </c>
      <c r="H354" s="47" t="str">
        <f t="shared" si="1275"/>
        <v>#REF!</v>
      </c>
      <c r="I354" s="47" t="str">
        <f t="shared" si="1276"/>
        <v>#REF!</v>
      </c>
      <c r="J354" s="47" t="str">
        <f t="shared" si="1277"/>
        <v>#REF!</v>
      </c>
      <c r="K354" s="47" t="str">
        <f>+IF(D354-P354&lt;0,0,D354-P354)</f>
        <v>#REF!</v>
      </c>
      <c r="L354" s="47" t="str">
        <f t="shared" si="1278"/>
        <v>#REF!</v>
      </c>
      <c r="M354" s="47" t="str">
        <f t="shared" si="1279"/>
        <v>#REF!</v>
      </c>
      <c r="N354" s="48"/>
      <c r="O354" s="49" t="str">
        <f t="shared" si="1280"/>
        <v>#REF!</v>
      </c>
      <c r="P354" s="47" t="str">
        <f t="shared" si="1281"/>
        <v>#REF!</v>
      </c>
      <c r="Q354" s="47" t="str">
        <f t="shared" si="1282"/>
        <v>#REF!</v>
      </c>
      <c r="R354" s="50" t="str">
        <f t="shared" si="1283"/>
        <v>#REF!</v>
      </c>
      <c r="S354" s="47" t="str">
        <f t="shared" si="1284"/>
        <v>#REF!</v>
      </c>
      <c r="T354" s="48"/>
      <c r="U354" s="48"/>
      <c r="V354" s="48"/>
      <c r="W354" s="48"/>
      <c r="X354" s="48"/>
      <c r="Y354" s="48"/>
      <c r="Z354" s="48"/>
    </row>
    <row r="355" ht="13.5" customHeight="1" outlineLevel="1">
      <c r="A355" s="51" t="s">
        <v>413</v>
      </c>
      <c r="B355" s="18"/>
      <c r="C355" s="18"/>
      <c r="D355" s="20">
        <f t="shared" ref="D355:F355" si="1285">SUBTOTAL(9,D353:D354)</f>
        <v>38527415</v>
      </c>
      <c r="E355" s="20">
        <f t="shared" si="1285"/>
        <v>10551926</v>
      </c>
      <c r="F355" s="48">
        <f t="shared" si="1285"/>
        <v>1</v>
      </c>
      <c r="G355" s="47"/>
      <c r="H355" s="47"/>
      <c r="I355" s="47"/>
      <c r="J355" s="47" t="str">
        <f t="shared" ref="J355:K355" si="1286">SUBTOTAL(9,J353:J354)</f>
        <v>#REF!</v>
      </c>
      <c r="K355" s="47" t="str">
        <f t="shared" si="1286"/>
        <v>#REF!</v>
      </c>
      <c r="L355" s="47"/>
      <c r="M355" s="47"/>
      <c r="N355" s="48"/>
      <c r="O355" s="49" t="str">
        <f t="shared" ref="O355:S355" si="1287">SUBTOTAL(9,O353:O354)</f>
        <v>#REF!</v>
      </c>
      <c r="P355" s="47" t="str">
        <f t="shared" si="1287"/>
        <v>#REF!</v>
      </c>
      <c r="Q355" s="47" t="str">
        <f t="shared" si="1287"/>
        <v>#REF!</v>
      </c>
      <c r="R355" s="50" t="str">
        <f t="shared" si="1287"/>
        <v>#REF!</v>
      </c>
      <c r="S355" s="47" t="str">
        <f t="shared" si="1287"/>
        <v>#REF!</v>
      </c>
      <c r="T355" s="48"/>
      <c r="U355" s="48"/>
      <c r="V355" s="48"/>
      <c r="W355" s="48"/>
      <c r="X355" s="48"/>
      <c r="Y355" s="48"/>
      <c r="Z355" s="48"/>
    </row>
    <row r="356" ht="13.5" customHeight="1" outlineLevel="2">
      <c r="A356" s="46" t="s">
        <v>239</v>
      </c>
      <c r="B356" s="18" t="s">
        <v>18</v>
      </c>
      <c r="C356" s="18" t="s">
        <v>19</v>
      </c>
      <c r="D356" s="20">
        <v>6.883555268E7</v>
      </c>
      <c r="E356" s="20">
        <v>7678884.52</v>
      </c>
      <c r="F356" s="47">
        <f>+D356/D360</f>
        <v>0.9726501849</v>
      </c>
      <c r="G356" s="47" t="str">
        <f t="shared" ref="G356:G359" si="1288">VLOOKUP(A356,'[1]Hoja1'!$B$1:$F$126,3,0)</f>
        <v>#REF!</v>
      </c>
      <c r="H356" s="47" t="str">
        <f t="shared" ref="H356:H359" si="1289">VLOOKUP(A356,'[1]Hoja1'!$B$1:$F$126,2,0)</f>
        <v>#REF!</v>
      </c>
      <c r="I356" s="47" t="str">
        <f t="shared" ref="I356:I359" si="1290">+G356/11</f>
        <v>#REF!</v>
      </c>
      <c r="J356" s="47" t="str">
        <f t="shared" ref="J356:J359" si="1291">+F356*I356</f>
        <v>#REF!</v>
      </c>
      <c r="K356" s="47" t="str">
        <f t="shared" ref="K356:K359" si="1292">+D356-P356</f>
        <v>#REF!</v>
      </c>
      <c r="L356" s="47" t="str">
        <f t="shared" ref="L356:L359" si="1293">VLOOKUP(A356,'[1]Hoja1'!$B$1:$F$126,5,0)</f>
        <v>#REF!</v>
      </c>
      <c r="M356" s="47" t="str">
        <f t="shared" ref="M356:M359" si="1294">VLOOKUP(A356,'[1]Hoja1'!$B$1:$F$126,4,0)</f>
        <v>#REF!</v>
      </c>
      <c r="N356" s="48"/>
      <c r="O356" s="49" t="str">
        <f t="shared" ref="O356:O359" si="1295">+D356-J356</f>
        <v>#REF!</v>
      </c>
      <c r="P356" s="47" t="str">
        <f t="shared" ref="P356:P359" si="1296">+ROUND(O356,0)</f>
        <v>#REF!</v>
      </c>
      <c r="Q356" s="47" t="str">
        <f t="shared" ref="Q356:Q359" si="1297">+K356+P356</f>
        <v>#REF!</v>
      </c>
      <c r="R356" s="50" t="str">
        <f t="shared" ref="R356:R359" si="1298">+IF(D356-K356-P356&gt;1,D356-K356-P356,0)</f>
        <v>#REF!</v>
      </c>
      <c r="S356" s="47" t="str">
        <f t="shared" ref="S356:S359" si="1299">+P356</f>
        <v>#REF!</v>
      </c>
      <c r="T356" s="48"/>
      <c r="U356" s="48"/>
      <c r="V356" s="48"/>
      <c r="W356" s="48"/>
      <c r="X356" s="48"/>
      <c r="Y356" s="48"/>
      <c r="Z356" s="48"/>
    </row>
    <row r="357" ht="13.5" customHeight="1" outlineLevel="2">
      <c r="A357" s="46" t="s">
        <v>239</v>
      </c>
      <c r="B357" s="18" t="s">
        <v>22</v>
      </c>
      <c r="C357" s="18" t="s">
        <v>23</v>
      </c>
      <c r="D357" s="20">
        <v>1935577.32</v>
      </c>
      <c r="E357" s="20">
        <v>215921.48</v>
      </c>
      <c r="F357" s="47">
        <f>+D357/D360</f>
        <v>0.0273498151</v>
      </c>
      <c r="G357" s="47" t="str">
        <f t="shared" si="1288"/>
        <v>#REF!</v>
      </c>
      <c r="H357" s="47" t="str">
        <f t="shared" si="1289"/>
        <v>#REF!</v>
      </c>
      <c r="I357" s="47" t="str">
        <f t="shared" si="1290"/>
        <v>#REF!</v>
      </c>
      <c r="J357" s="47" t="str">
        <f t="shared" si="1291"/>
        <v>#REF!</v>
      </c>
      <c r="K357" s="47" t="str">
        <f t="shared" si="1292"/>
        <v>#REF!</v>
      </c>
      <c r="L357" s="47" t="str">
        <f t="shared" si="1293"/>
        <v>#REF!</v>
      </c>
      <c r="M357" s="47" t="str">
        <f t="shared" si="1294"/>
        <v>#REF!</v>
      </c>
      <c r="N357" s="48"/>
      <c r="O357" s="49" t="str">
        <f t="shared" si="1295"/>
        <v>#REF!</v>
      </c>
      <c r="P357" s="47" t="str">
        <f t="shared" si="1296"/>
        <v>#REF!</v>
      </c>
      <c r="Q357" s="47" t="str">
        <f t="shared" si="1297"/>
        <v>#REF!</v>
      </c>
      <c r="R357" s="50" t="str">
        <f t="shared" si="1298"/>
        <v>#REF!</v>
      </c>
      <c r="S357" s="47" t="str">
        <f t="shared" si="1299"/>
        <v>#REF!</v>
      </c>
      <c r="T357" s="48"/>
      <c r="U357" s="48"/>
      <c r="V357" s="48"/>
      <c r="W357" s="48"/>
      <c r="X357" s="48"/>
      <c r="Y357" s="48"/>
      <c r="Z357" s="48"/>
    </row>
    <row r="358" ht="13.5" customHeight="1" outlineLevel="2">
      <c r="A358" s="46" t="s">
        <v>239</v>
      </c>
      <c r="B358" s="18" t="s">
        <v>43</v>
      </c>
      <c r="C358" s="18" t="s">
        <v>44</v>
      </c>
      <c r="D358" s="20">
        <v>0.0</v>
      </c>
      <c r="E358" s="20">
        <v>0.0</v>
      </c>
      <c r="F358" s="48">
        <v>0.0</v>
      </c>
      <c r="G358" s="47" t="str">
        <f t="shared" si="1288"/>
        <v>#REF!</v>
      </c>
      <c r="H358" s="47" t="str">
        <f t="shared" si="1289"/>
        <v>#REF!</v>
      </c>
      <c r="I358" s="47" t="str">
        <f t="shared" si="1290"/>
        <v>#REF!</v>
      </c>
      <c r="J358" s="47" t="str">
        <f t="shared" si="1291"/>
        <v>#REF!</v>
      </c>
      <c r="K358" s="47" t="str">
        <f t="shared" si="1292"/>
        <v>#REF!</v>
      </c>
      <c r="L358" s="47" t="str">
        <f t="shared" si="1293"/>
        <v>#REF!</v>
      </c>
      <c r="M358" s="47" t="str">
        <f t="shared" si="1294"/>
        <v>#REF!</v>
      </c>
      <c r="N358" s="48"/>
      <c r="O358" s="49" t="str">
        <f t="shared" si="1295"/>
        <v>#REF!</v>
      </c>
      <c r="P358" s="47" t="str">
        <f t="shared" si="1296"/>
        <v>#REF!</v>
      </c>
      <c r="Q358" s="47" t="str">
        <f t="shared" si="1297"/>
        <v>#REF!</v>
      </c>
      <c r="R358" s="50" t="str">
        <f t="shared" si="1298"/>
        <v>#REF!</v>
      </c>
      <c r="S358" s="47" t="str">
        <f t="shared" si="1299"/>
        <v>#REF!</v>
      </c>
      <c r="T358" s="48"/>
      <c r="U358" s="48"/>
      <c r="V358" s="48"/>
      <c r="W358" s="48"/>
      <c r="X358" s="48"/>
      <c r="Y358" s="48"/>
      <c r="Z358" s="48"/>
    </row>
    <row r="359" ht="13.5" customHeight="1" outlineLevel="2">
      <c r="A359" s="46" t="s">
        <v>239</v>
      </c>
      <c r="B359" s="18" t="s">
        <v>64</v>
      </c>
      <c r="C359" s="18" t="s">
        <v>65</v>
      </c>
      <c r="D359" s="20">
        <v>0.0</v>
      </c>
      <c r="E359" s="20">
        <v>0.0</v>
      </c>
      <c r="F359" s="48">
        <v>0.0</v>
      </c>
      <c r="G359" s="47" t="str">
        <f t="shared" si="1288"/>
        <v>#REF!</v>
      </c>
      <c r="H359" s="47" t="str">
        <f t="shared" si="1289"/>
        <v>#REF!</v>
      </c>
      <c r="I359" s="47" t="str">
        <f t="shared" si="1290"/>
        <v>#REF!</v>
      </c>
      <c r="J359" s="47" t="str">
        <f t="shared" si="1291"/>
        <v>#REF!</v>
      </c>
      <c r="K359" s="47" t="str">
        <f t="shared" si="1292"/>
        <v>#REF!</v>
      </c>
      <c r="L359" s="47" t="str">
        <f t="shared" si="1293"/>
        <v>#REF!</v>
      </c>
      <c r="M359" s="47" t="str">
        <f t="shared" si="1294"/>
        <v>#REF!</v>
      </c>
      <c r="N359" s="48"/>
      <c r="O359" s="49" t="str">
        <f t="shared" si="1295"/>
        <v>#REF!</v>
      </c>
      <c r="P359" s="47" t="str">
        <f t="shared" si="1296"/>
        <v>#REF!</v>
      </c>
      <c r="Q359" s="47" t="str">
        <f t="shared" si="1297"/>
        <v>#REF!</v>
      </c>
      <c r="R359" s="50" t="str">
        <f t="shared" si="1298"/>
        <v>#REF!</v>
      </c>
      <c r="S359" s="47" t="str">
        <f t="shared" si="1299"/>
        <v>#REF!</v>
      </c>
      <c r="T359" s="48"/>
      <c r="U359" s="48"/>
      <c r="V359" s="48"/>
      <c r="W359" s="48"/>
      <c r="X359" s="48"/>
      <c r="Y359" s="48"/>
      <c r="Z359" s="48"/>
    </row>
    <row r="360" ht="13.5" customHeight="1" outlineLevel="1">
      <c r="A360" s="51" t="s">
        <v>414</v>
      </c>
      <c r="B360" s="18"/>
      <c r="C360" s="18"/>
      <c r="D360" s="20">
        <f t="shared" ref="D360:F360" si="1300">SUBTOTAL(9,D356:D359)</f>
        <v>70771130</v>
      </c>
      <c r="E360" s="20">
        <f t="shared" si="1300"/>
        <v>7894806</v>
      </c>
      <c r="F360" s="48">
        <f t="shared" si="1300"/>
        <v>1</v>
      </c>
      <c r="G360" s="47"/>
      <c r="H360" s="47"/>
      <c r="I360" s="47"/>
      <c r="J360" s="47" t="str">
        <f t="shared" ref="J360:K360" si="1301">SUBTOTAL(9,J356:J359)</f>
        <v>#REF!</v>
      </c>
      <c r="K360" s="47" t="str">
        <f t="shared" si="1301"/>
        <v>#REF!</v>
      </c>
      <c r="L360" s="47"/>
      <c r="M360" s="47"/>
      <c r="N360" s="48"/>
      <c r="O360" s="49" t="str">
        <f t="shared" ref="O360:S360" si="1302">SUBTOTAL(9,O356:O359)</f>
        <v>#REF!</v>
      </c>
      <c r="P360" s="47" t="str">
        <f t="shared" si="1302"/>
        <v>#REF!</v>
      </c>
      <c r="Q360" s="47" t="str">
        <f t="shared" si="1302"/>
        <v>#REF!</v>
      </c>
      <c r="R360" s="50" t="str">
        <f t="shared" si="1302"/>
        <v>#REF!</v>
      </c>
      <c r="S360" s="47" t="str">
        <f t="shared" si="1302"/>
        <v>#REF!</v>
      </c>
      <c r="T360" s="48"/>
      <c r="U360" s="48"/>
      <c r="V360" s="48"/>
      <c r="W360" s="48"/>
      <c r="X360" s="48"/>
      <c r="Y360" s="48"/>
      <c r="Z360" s="48"/>
    </row>
    <row r="361" ht="13.5" customHeight="1" outlineLevel="2">
      <c r="A361" s="46" t="s">
        <v>241</v>
      </c>
      <c r="B361" s="18" t="s">
        <v>18</v>
      </c>
      <c r="C361" s="18" t="s">
        <v>19</v>
      </c>
      <c r="D361" s="20">
        <v>1.1802644021E8</v>
      </c>
      <c r="E361" s="20">
        <v>5306373.48</v>
      </c>
      <c r="F361" s="47">
        <f>+D361/D364</f>
        <v>0.956253918</v>
      </c>
      <c r="G361" s="47" t="str">
        <f t="shared" ref="G361:G363" si="1303">VLOOKUP(A361,'[1]Hoja1'!$B$1:$F$126,3,0)</f>
        <v>#REF!</v>
      </c>
      <c r="H361" s="47" t="str">
        <f t="shared" ref="H361:H363" si="1304">VLOOKUP(A361,'[1]Hoja1'!$B$1:$F$126,2,0)</f>
        <v>#REF!</v>
      </c>
      <c r="I361" s="47" t="str">
        <f t="shared" ref="I361:I363" si="1305">+G361/11</f>
        <v>#REF!</v>
      </c>
      <c r="J361" s="47" t="str">
        <f t="shared" ref="J361:J363" si="1306">+F361*I361</f>
        <v>#REF!</v>
      </c>
      <c r="K361" s="47" t="str">
        <f t="shared" ref="K361:K363" si="1307">+IF(D361-P361&lt;1,0,D361-P361)</f>
        <v>#REF!</v>
      </c>
      <c r="L361" s="47" t="str">
        <f t="shared" ref="L361:L363" si="1308">VLOOKUP(A361,'[1]Hoja1'!$B$1:$F$126,5,0)</f>
        <v>#REF!</v>
      </c>
      <c r="M361" s="47" t="str">
        <f t="shared" ref="M361:M363" si="1309">VLOOKUP(A361,'[1]Hoja1'!$B$1:$F$126,4,0)</f>
        <v>#REF!</v>
      </c>
      <c r="N361" s="48"/>
      <c r="O361" s="49" t="str">
        <f t="shared" ref="O361:O363" si="1310">+D361-J361</f>
        <v>#REF!</v>
      </c>
      <c r="P361" s="47" t="str">
        <f t="shared" ref="P361:P363" si="1311">+ROUND(O361,0)</f>
        <v>#REF!</v>
      </c>
      <c r="Q361" s="47" t="str">
        <f t="shared" ref="Q361:Q363" si="1312">+K361+P361</f>
        <v>#REF!</v>
      </c>
      <c r="R361" s="50" t="str">
        <f t="shared" ref="R361:R363" si="1313">+IF(D361-K361-P361&gt;1,D361-K361-P361,0)</f>
        <v>#REF!</v>
      </c>
      <c r="S361" s="47" t="str">
        <f t="shared" ref="S361:S363" si="1314">+P361</f>
        <v>#REF!</v>
      </c>
      <c r="T361" s="48"/>
      <c r="U361" s="48"/>
      <c r="V361" s="48"/>
      <c r="W361" s="48"/>
      <c r="X361" s="48"/>
      <c r="Y361" s="48"/>
      <c r="Z361" s="48"/>
    </row>
    <row r="362" ht="13.5" customHeight="1" outlineLevel="2">
      <c r="A362" s="46" t="s">
        <v>241</v>
      </c>
      <c r="B362" s="18" t="s">
        <v>22</v>
      </c>
      <c r="C362" s="18" t="s">
        <v>23</v>
      </c>
      <c r="D362" s="20">
        <v>5399396.79</v>
      </c>
      <c r="E362" s="20">
        <v>242752.52</v>
      </c>
      <c r="F362" s="47">
        <f>+D362/D364</f>
        <v>0.04374608203</v>
      </c>
      <c r="G362" s="47" t="str">
        <f t="shared" si="1303"/>
        <v>#REF!</v>
      </c>
      <c r="H362" s="47" t="str">
        <f t="shared" si="1304"/>
        <v>#REF!</v>
      </c>
      <c r="I362" s="47" t="str">
        <f t="shared" si="1305"/>
        <v>#REF!</v>
      </c>
      <c r="J362" s="47" t="str">
        <f t="shared" si="1306"/>
        <v>#REF!</v>
      </c>
      <c r="K362" s="47" t="str">
        <f t="shared" si="1307"/>
        <v>#REF!</v>
      </c>
      <c r="L362" s="47" t="str">
        <f t="shared" si="1308"/>
        <v>#REF!</v>
      </c>
      <c r="M362" s="47" t="str">
        <f t="shared" si="1309"/>
        <v>#REF!</v>
      </c>
      <c r="N362" s="48"/>
      <c r="O362" s="49" t="str">
        <f t="shared" si="1310"/>
        <v>#REF!</v>
      </c>
      <c r="P362" s="47" t="str">
        <f t="shared" si="1311"/>
        <v>#REF!</v>
      </c>
      <c r="Q362" s="47" t="str">
        <f t="shared" si="1312"/>
        <v>#REF!</v>
      </c>
      <c r="R362" s="50" t="str">
        <f t="shared" si="1313"/>
        <v>#REF!</v>
      </c>
      <c r="S362" s="47" t="str">
        <f t="shared" si="1314"/>
        <v>#REF!</v>
      </c>
      <c r="T362" s="48"/>
      <c r="U362" s="48"/>
      <c r="V362" s="48"/>
      <c r="W362" s="48"/>
      <c r="X362" s="48"/>
      <c r="Y362" s="48"/>
      <c r="Z362" s="48"/>
    </row>
    <row r="363" ht="13.5" customHeight="1" outlineLevel="2">
      <c r="A363" s="46" t="s">
        <v>241</v>
      </c>
      <c r="B363" s="18" t="s">
        <v>43</v>
      </c>
      <c r="C363" s="18" t="s">
        <v>44</v>
      </c>
      <c r="D363" s="20">
        <v>0.0</v>
      </c>
      <c r="E363" s="20">
        <v>0.0</v>
      </c>
      <c r="F363" s="48">
        <v>0.0</v>
      </c>
      <c r="G363" s="47" t="str">
        <f t="shared" si="1303"/>
        <v>#REF!</v>
      </c>
      <c r="H363" s="47" t="str">
        <f t="shared" si="1304"/>
        <v>#REF!</v>
      </c>
      <c r="I363" s="47" t="str">
        <f t="shared" si="1305"/>
        <v>#REF!</v>
      </c>
      <c r="J363" s="47" t="str">
        <f t="shared" si="1306"/>
        <v>#REF!</v>
      </c>
      <c r="K363" s="47" t="str">
        <f t="shared" si="1307"/>
        <v>#REF!</v>
      </c>
      <c r="L363" s="47" t="str">
        <f t="shared" si="1308"/>
        <v>#REF!</v>
      </c>
      <c r="M363" s="47" t="str">
        <f t="shared" si="1309"/>
        <v>#REF!</v>
      </c>
      <c r="N363" s="48"/>
      <c r="O363" s="49" t="str">
        <f t="shared" si="1310"/>
        <v>#REF!</v>
      </c>
      <c r="P363" s="47" t="str">
        <f t="shared" si="1311"/>
        <v>#REF!</v>
      </c>
      <c r="Q363" s="47" t="str">
        <f t="shared" si="1312"/>
        <v>#REF!</v>
      </c>
      <c r="R363" s="50" t="str">
        <f t="shared" si="1313"/>
        <v>#REF!</v>
      </c>
      <c r="S363" s="47" t="str">
        <f t="shared" si="1314"/>
        <v>#REF!</v>
      </c>
      <c r="T363" s="48"/>
      <c r="U363" s="48"/>
      <c r="V363" s="48"/>
      <c r="W363" s="48"/>
      <c r="X363" s="48"/>
      <c r="Y363" s="48"/>
      <c r="Z363" s="48"/>
    </row>
    <row r="364" ht="13.5" customHeight="1" outlineLevel="1">
      <c r="A364" s="51" t="s">
        <v>415</v>
      </c>
      <c r="B364" s="18"/>
      <c r="C364" s="18"/>
      <c r="D364" s="20">
        <f t="shared" ref="D364:F364" si="1315">SUBTOTAL(9,D361:D363)</f>
        <v>123425837</v>
      </c>
      <c r="E364" s="20">
        <f t="shared" si="1315"/>
        <v>5549126</v>
      </c>
      <c r="F364" s="48">
        <f t="shared" si="1315"/>
        <v>1</v>
      </c>
      <c r="G364" s="47"/>
      <c r="H364" s="47"/>
      <c r="I364" s="47"/>
      <c r="J364" s="47" t="str">
        <f t="shared" ref="J364:K364" si="1316">SUBTOTAL(9,J361:J363)</f>
        <v>#REF!</v>
      </c>
      <c r="K364" s="47" t="str">
        <f t="shared" si="1316"/>
        <v>#REF!</v>
      </c>
      <c r="L364" s="47"/>
      <c r="M364" s="47"/>
      <c r="N364" s="48"/>
      <c r="O364" s="49" t="str">
        <f t="shared" ref="O364:S364" si="1317">SUBTOTAL(9,O361:O363)</f>
        <v>#REF!</v>
      </c>
      <c r="P364" s="47" t="str">
        <f t="shared" si="1317"/>
        <v>#REF!</v>
      </c>
      <c r="Q364" s="47" t="str">
        <f t="shared" si="1317"/>
        <v>#REF!</v>
      </c>
      <c r="R364" s="50" t="str">
        <f t="shared" si="1317"/>
        <v>#REF!</v>
      </c>
      <c r="S364" s="47" t="str">
        <f t="shared" si="1317"/>
        <v>#REF!</v>
      </c>
      <c r="T364" s="48"/>
      <c r="U364" s="48"/>
      <c r="V364" s="48"/>
      <c r="W364" s="48"/>
      <c r="X364" s="48"/>
      <c r="Y364" s="48"/>
      <c r="Z364" s="48"/>
    </row>
    <row r="365" ht="13.5" customHeight="1" outlineLevel="2">
      <c r="A365" s="46" t="s">
        <v>243</v>
      </c>
      <c r="B365" s="18" t="s">
        <v>18</v>
      </c>
      <c r="C365" s="18" t="s">
        <v>19</v>
      </c>
      <c r="D365" s="20">
        <v>5.032129678E7</v>
      </c>
      <c r="E365" s="20">
        <v>2318579.03</v>
      </c>
      <c r="F365" s="47">
        <f>+D365/D369</f>
        <v>0.5818474851</v>
      </c>
      <c r="G365" s="47" t="str">
        <f t="shared" ref="G365:G368" si="1318">VLOOKUP(A365,'[1]Hoja1'!$B$1:$F$126,3,0)</f>
        <v>#REF!</v>
      </c>
      <c r="H365" s="47" t="str">
        <f t="shared" ref="H365:H368" si="1319">VLOOKUP(A365,'[1]Hoja1'!$B$1:$F$126,2,0)</f>
        <v>#REF!</v>
      </c>
      <c r="I365" s="47" t="str">
        <f t="shared" ref="I365:I368" si="1320">+G365/11</f>
        <v>#REF!</v>
      </c>
      <c r="J365" s="47" t="str">
        <f t="shared" ref="J365:J368" si="1321">+F365*I365</f>
        <v>#REF!</v>
      </c>
      <c r="K365" s="47" t="str">
        <f t="shared" ref="K365:K368" si="1322">+IF(D365-P365&lt;1,0,D365-P365)</f>
        <v>#REF!</v>
      </c>
      <c r="L365" s="47" t="str">
        <f t="shared" ref="L365:L368" si="1323">VLOOKUP(A365,'[1]Hoja1'!$B$1:$F$126,5,0)</f>
        <v>#REF!</v>
      </c>
      <c r="M365" s="47" t="str">
        <f t="shared" ref="M365:M368" si="1324">VLOOKUP(A365,'[1]Hoja1'!$B$1:$F$126,4,0)</f>
        <v>#REF!</v>
      </c>
      <c r="N365" s="48"/>
      <c r="O365" s="49" t="str">
        <f t="shared" ref="O365:O368" si="1325">+D365-J365</f>
        <v>#REF!</v>
      </c>
      <c r="P365" s="47" t="str">
        <f t="shared" ref="P365:P368" si="1326">+ROUND(O365,0)</f>
        <v>#REF!</v>
      </c>
      <c r="Q365" s="47" t="str">
        <f t="shared" ref="Q365:Q368" si="1327">+K365+P365</f>
        <v>#REF!</v>
      </c>
      <c r="R365" s="50" t="str">
        <f t="shared" ref="R365:R368" si="1328">+IF(D365-K365-P365&gt;1,D365-K365-P365,0)</f>
        <v>#REF!</v>
      </c>
      <c r="S365" s="47" t="str">
        <f t="shared" ref="S365:S368" si="1329">+P365</f>
        <v>#REF!</v>
      </c>
      <c r="T365" s="48"/>
      <c r="U365" s="48"/>
      <c r="V365" s="48"/>
      <c r="W365" s="48"/>
      <c r="X365" s="48"/>
      <c r="Y365" s="48"/>
      <c r="Z365" s="48"/>
    </row>
    <row r="366" ht="13.5" customHeight="1" outlineLevel="2">
      <c r="A366" s="46" t="s">
        <v>243</v>
      </c>
      <c r="B366" s="18" t="s">
        <v>22</v>
      </c>
      <c r="C366" s="18" t="s">
        <v>23</v>
      </c>
      <c r="D366" s="20">
        <v>5378.65</v>
      </c>
      <c r="E366" s="20">
        <v>247.82</v>
      </c>
      <c r="F366" s="47">
        <f>+D366/D369</f>
        <v>0.00006219144132</v>
      </c>
      <c r="G366" s="47" t="str">
        <f t="shared" si="1318"/>
        <v>#REF!</v>
      </c>
      <c r="H366" s="47" t="str">
        <f t="shared" si="1319"/>
        <v>#REF!</v>
      </c>
      <c r="I366" s="47" t="str">
        <f t="shared" si="1320"/>
        <v>#REF!</v>
      </c>
      <c r="J366" s="47" t="str">
        <f t="shared" si="1321"/>
        <v>#REF!</v>
      </c>
      <c r="K366" s="47" t="str">
        <f t="shared" si="1322"/>
        <v>#REF!</v>
      </c>
      <c r="L366" s="47" t="str">
        <f t="shared" si="1323"/>
        <v>#REF!</v>
      </c>
      <c r="M366" s="47" t="str">
        <f t="shared" si="1324"/>
        <v>#REF!</v>
      </c>
      <c r="N366" s="48"/>
      <c r="O366" s="49" t="str">
        <f t="shared" si="1325"/>
        <v>#REF!</v>
      </c>
      <c r="P366" s="47" t="str">
        <f t="shared" si="1326"/>
        <v>#REF!</v>
      </c>
      <c r="Q366" s="47" t="str">
        <f t="shared" si="1327"/>
        <v>#REF!</v>
      </c>
      <c r="R366" s="50" t="str">
        <f t="shared" si="1328"/>
        <v>#REF!</v>
      </c>
      <c r="S366" s="47" t="str">
        <f t="shared" si="1329"/>
        <v>#REF!</v>
      </c>
      <c r="T366" s="48"/>
      <c r="U366" s="48"/>
      <c r="V366" s="48"/>
      <c r="W366" s="48"/>
      <c r="X366" s="48"/>
      <c r="Y366" s="48"/>
      <c r="Z366" s="48"/>
    </row>
    <row r="367" ht="13.5" customHeight="1" outlineLevel="2">
      <c r="A367" s="46" t="s">
        <v>243</v>
      </c>
      <c r="B367" s="18" t="s">
        <v>30</v>
      </c>
      <c r="C367" s="18" t="s">
        <v>31</v>
      </c>
      <c r="D367" s="20">
        <v>2.833730885E7</v>
      </c>
      <c r="E367" s="20">
        <v>1305655.74</v>
      </c>
      <c r="F367" s="47">
        <f>+D367/D369</f>
        <v>0.327654352</v>
      </c>
      <c r="G367" s="47" t="str">
        <f t="shared" si="1318"/>
        <v>#REF!</v>
      </c>
      <c r="H367" s="47" t="str">
        <f t="shared" si="1319"/>
        <v>#REF!</v>
      </c>
      <c r="I367" s="47" t="str">
        <f t="shared" si="1320"/>
        <v>#REF!</v>
      </c>
      <c r="J367" s="47" t="str">
        <f t="shared" si="1321"/>
        <v>#REF!</v>
      </c>
      <c r="K367" s="47" t="str">
        <f t="shared" si="1322"/>
        <v>#REF!</v>
      </c>
      <c r="L367" s="47" t="str">
        <f t="shared" si="1323"/>
        <v>#REF!</v>
      </c>
      <c r="M367" s="47" t="str">
        <f t="shared" si="1324"/>
        <v>#REF!</v>
      </c>
      <c r="N367" s="48"/>
      <c r="O367" s="49" t="str">
        <f t="shared" si="1325"/>
        <v>#REF!</v>
      </c>
      <c r="P367" s="47" t="str">
        <f t="shared" si="1326"/>
        <v>#REF!</v>
      </c>
      <c r="Q367" s="47" t="str">
        <f t="shared" si="1327"/>
        <v>#REF!</v>
      </c>
      <c r="R367" s="50" t="str">
        <f t="shared" si="1328"/>
        <v>#REF!</v>
      </c>
      <c r="S367" s="47" t="str">
        <f t="shared" si="1329"/>
        <v>#REF!</v>
      </c>
      <c r="T367" s="48"/>
      <c r="U367" s="48"/>
      <c r="V367" s="48"/>
      <c r="W367" s="48"/>
      <c r="X367" s="48"/>
      <c r="Y367" s="48"/>
      <c r="Z367" s="48"/>
    </row>
    <row r="368" ht="13.5" customHeight="1" outlineLevel="2">
      <c r="A368" s="46" t="s">
        <v>243</v>
      </c>
      <c r="B368" s="18" t="s">
        <v>45</v>
      </c>
      <c r="C368" s="18" t="s">
        <v>46</v>
      </c>
      <c r="D368" s="20">
        <v>7821388.72</v>
      </c>
      <c r="E368" s="20">
        <v>360374.41</v>
      </c>
      <c r="F368" s="47">
        <f>+D368/D369</f>
        <v>0.09043597141</v>
      </c>
      <c r="G368" s="47" t="str">
        <f t="shared" si="1318"/>
        <v>#REF!</v>
      </c>
      <c r="H368" s="47" t="str">
        <f t="shared" si="1319"/>
        <v>#REF!</v>
      </c>
      <c r="I368" s="47" t="str">
        <f t="shared" si="1320"/>
        <v>#REF!</v>
      </c>
      <c r="J368" s="47" t="str">
        <f t="shared" si="1321"/>
        <v>#REF!</v>
      </c>
      <c r="K368" s="47" t="str">
        <f t="shared" si="1322"/>
        <v>#REF!</v>
      </c>
      <c r="L368" s="47" t="str">
        <f t="shared" si="1323"/>
        <v>#REF!</v>
      </c>
      <c r="M368" s="47" t="str">
        <f t="shared" si="1324"/>
        <v>#REF!</v>
      </c>
      <c r="N368" s="48"/>
      <c r="O368" s="49" t="str">
        <f t="shared" si="1325"/>
        <v>#REF!</v>
      </c>
      <c r="P368" s="47" t="str">
        <f t="shared" si="1326"/>
        <v>#REF!</v>
      </c>
      <c r="Q368" s="47" t="str">
        <f t="shared" si="1327"/>
        <v>#REF!</v>
      </c>
      <c r="R368" s="50" t="str">
        <f t="shared" si="1328"/>
        <v>#REF!</v>
      </c>
      <c r="S368" s="47" t="str">
        <f t="shared" si="1329"/>
        <v>#REF!</v>
      </c>
      <c r="T368" s="48"/>
      <c r="U368" s="48"/>
      <c r="V368" s="48"/>
      <c r="W368" s="48"/>
      <c r="X368" s="48"/>
      <c r="Y368" s="48"/>
      <c r="Z368" s="48"/>
    </row>
    <row r="369" ht="13.5" customHeight="1" outlineLevel="1">
      <c r="A369" s="51" t="s">
        <v>416</v>
      </c>
      <c r="B369" s="18"/>
      <c r="C369" s="18"/>
      <c r="D369" s="20">
        <f t="shared" ref="D369:F369" si="1330">SUBTOTAL(9,D365:D368)</f>
        <v>86485373</v>
      </c>
      <c r="E369" s="20">
        <f t="shared" si="1330"/>
        <v>3984857</v>
      </c>
      <c r="F369" s="48">
        <f t="shared" si="1330"/>
        <v>1</v>
      </c>
      <c r="G369" s="47"/>
      <c r="H369" s="47"/>
      <c r="I369" s="47"/>
      <c r="J369" s="47" t="str">
        <f t="shared" ref="J369:K369" si="1331">SUBTOTAL(9,J365:J368)</f>
        <v>#REF!</v>
      </c>
      <c r="K369" s="47" t="str">
        <f t="shared" si="1331"/>
        <v>#REF!</v>
      </c>
      <c r="L369" s="47"/>
      <c r="M369" s="47"/>
      <c r="N369" s="48"/>
      <c r="O369" s="49" t="str">
        <f t="shared" ref="O369:S369" si="1332">SUBTOTAL(9,O365:O368)</f>
        <v>#REF!</v>
      </c>
      <c r="P369" s="47" t="str">
        <f t="shared" si="1332"/>
        <v>#REF!</v>
      </c>
      <c r="Q369" s="47" t="str">
        <f t="shared" si="1332"/>
        <v>#REF!</v>
      </c>
      <c r="R369" s="50" t="str">
        <f t="shared" si="1332"/>
        <v>#REF!</v>
      </c>
      <c r="S369" s="47" t="str">
        <f t="shared" si="1332"/>
        <v>#REF!</v>
      </c>
      <c r="T369" s="48"/>
      <c r="U369" s="48"/>
      <c r="V369" s="48"/>
      <c r="W369" s="48"/>
      <c r="X369" s="48"/>
      <c r="Y369" s="48"/>
      <c r="Z369" s="48"/>
    </row>
    <row r="370" ht="13.5" customHeight="1" outlineLevel="2">
      <c r="A370" s="46" t="s">
        <v>245</v>
      </c>
      <c r="B370" s="18" t="s">
        <v>18</v>
      </c>
      <c r="C370" s="18" t="s">
        <v>19</v>
      </c>
      <c r="D370" s="20">
        <v>1.0543586477E8</v>
      </c>
      <c r="E370" s="20">
        <v>2.135737055E7</v>
      </c>
      <c r="F370" s="47">
        <f>+D370/D372</f>
        <v>0.9951625949</v>
      </c>
      <c r="G370" s="47" t="str">
        <f t="shared" ref="G370:G371" si="1333">VLOOKUP(A370,'[1]Hoja1'!$B$1:$F$126,3,0)</f>
        <v>#REF!</v>
      </c>
      <c r="H370" s="47" t="str">
        <f t="shared" ref="H370:H371" si="1334">VLOOKUP(A370,'[1]Hoja1'!$B$1:$F$126,2,0)</f>
        <v>#REF!</v>
      </c>
      <c r="I370" s="47" t="str">
        <f t="shared" ref="I370:I371" si="1335">+G370/11</f>
        <v>#REF!</v>
      </c>
      <c r="J370" s="47" t="str">
        <f t="shared" ref="J370:J371" si="1336">+F370*I370</f>
        <v>#REF!</v>
      </c>
      <c r="K370" s="47" t="str">
        <f t="shared" ref="K370:K371" si="1337">+IF(D370-P370&lt;1,0,D370-P370)</f>
        <v>#REF!</v>
      </c>
      <c r="L370" s="47" t="str">
        <f t="shared" ref="L370:L371" si="1338">VLOOKUP(A370,'[1]Hoja1'!$B$1:$F$126,5,0)</f>
        <v>#REF!</v>
      </c>
      <c r="M370" s="47" t="str">
        <f t="shared" ref="M370:M371" si="1339">VLOOKUP(A370,'[1]Hoja1'!$B$1:$F$126,4,0)</f>
        <v>#REF!</v>
      </c>
      <c r="N370" s="48"/>
      <c r="O370" s="49" t="str">
        <f t="shared" ref="O370:O371" si="1340">+D370-J370</f>
        <v>#REF!</v>
      </c>
      <c r="P370" s="47" t="str">
        <f t="shared" ref="P370:P371" si="1341">+ROUND(O370,0)</f>
        <v>#REF!</v>
      </c>
      <c r="Q370" s="47" t="str">
        <f t="shared" ref="Q370:Q371" si="1342">+K370+P370</f>
        <v>#REF!</v>
      </c>
      <c r="R370" s="50" t="str">
        <f t="shared" ref="R370:R371" si="1343">+IF(D370-K370-P370&gt;1,D370-K370-P370,0)</f>
        <v>#REF!</v>
      </c>
      <c r="S370" s="47" t="str">
        <f t="shared" ref="S370:S371" si="1344">+P370</f>
        <v>#REF!</v>
      </c>
      <c r="T370" s="48"/>
      <c r="U370" s="48"/>
      <c r="V370" s="48"/>
      <c r="W370" s="48"/>
      <c r="X370" s="48"/>
      <c r="Y370" s="48"/>
      <c r="Z370" s="48"/>
    </row>
    <row r="371" ht="13.5" customHeight="1" outlineLevel="2">
      <c r="A371" s="46" t="s">
        <v>245</v>
      </c>
      <c r="B371" s="18" t="s">
        <v>22</v>
      </c>
      <c r="C371" s="18" t="s">
        <v>23</v>
      </c>
      <c r="D371" s="20">
        <v>512515.23</v>
      </c>
      <c r="E371" s="20">
        <v>103816.45</v>
      </c>
      <c r="F371" s="47">
        <f>+D371/D372</f>
        <v>0.004837405065</v>
      </c>
      <c r="G371" s="47" t="str">
        <f t="shared" si="1333"/>
        <v>#REF!</v>
      </c>
      <c r="H371" s="47" t="str">
        <f t="shared" si="1334"/>
        <v>#REF!</v>
      </c>
      <c r="I371" s="47" t="str">
        <f t="shared" si="1335"/>
        <v>#REF!</v>
      </c>
      <c r="J371" s="47" t="str">
        <f t="shared" si="1336"/>
        <v>#REF!</v>
      </c>
      <c r="K371" s="47" t="str">
        <f t="shared" si="1337"/>
        <v>#REF!</v>
      </c>
      <c r="L371" s="47" t="str">
        <f t="shared" si="1338"/>
        <v>#REF!</v>
      </c>
      <c r="M371" s="47" t="str">
        <f t="shared" si="1339"/>
        <v>#REF!</v>
      </c>
      <c r="N371" s="48"/>
      <c r="O371" s="49" t="str">
        <f t="shared" si="1340"/>
        <v>#REF!</v>
      </c>
      <c r="P371" s="47" t="str">
        <f t="shared" si="1341"/>
        <v>#REF!</v>
      </c>
      <c r="Q371" s="47" t="str">
        <f t="shared" si="1342"/>
        <v>#REF!</v>
      </c>
      <c r="R371" s="50" t="str">
        <f t="shared" si="1343"/>
        <v>#REF!</v>
      </c>
      <c r="S371" s="47" t="str">
        <f t="shared" si="1344"/>
        <v>#REF!</v>
      </c>
      <c r="T371" s="48"/>
      <c r="U371" s="48"/>
      <c r="V371" s="48"/>
      <c r="W371" s="48"/>
      <c r="X371" s="48"/>
      <c r="Y371" s="48"/>
      <c r="Z371" s="48"/>
    </row>
    <row r="372" ht="13.5" customHeight="1" outlineLevel="1">
      <c r="A372" s="51" t="s">
        <v>417</v>
      </c>
      <c r="B372" s="18"/>
      <c r="C372" s="18"/>
      <c r="D372" s="20">
        <f t="shared" ref="D372:F372" si="1345">SUBTOTAL(9,D370:D371)</f>
        <v>105948380</v>
      </c>
      <c r="E372" s="20">
        <f t="shared" si="1345"/>
        <v>21461187</v>
      </c>
      <c r="F372" s="48">
        <f t="shared" si="1345"/>
        <v>1</v>
      </c>
      <c r="G372" s="47"/>
      <c r="H372" s="47"/>
      <c r="I372" s="47"/>
      <c r="J372" s="47" t="str">
        <f t="shared" ref="J372:K372" si="1346">SUBTOTAL(9,J370:J371)</f>
        <v>#REF!</v>
      </c>
      <c r="K372" s="47" t="str">
        <f t="shared" si="1346"/>
        <v>#REF!</v>
      </c>
      <c r="L372" s="47"/>
      <c r="M372" s="47"/>
      <c r="N372" s="48"/>
      <c r="O372" s="49" t="str">
        <f t="shared" ref="O372:S372" si="1347">SUBTOTAL(9,O370:O371)</f>
        <v>#REF!</v>
      </c>
      <c r="P372" s="47" t="str">
        <f t="shared" si="1347"/>
        <v>#REF!</v>
      </c>
      <c r="Q372" s="47" t="str">
        <f t="shared" si="1347"/>
        <v>#REF!</v>
      </c>
      <c r="R372" s="50" t="str">
        <f t="shared" si="1347"/>
        <v>#REF!</v>
      </c>
      <c r="S372" s="47" t="str">
        <f t="shared" si="1347"/>
        <v>#REF!</v>
      </c>
      <c r="T372" s="48"/>
      <c r="U372" s="48"/>
      <c r="V372" s="48"/>
      <c r="W372" s="48"/>
      <c r="X372" s="48"/>
      <c r="Y372" s="48"/>
      <c r="Z372" s="48"/>
    </row>
    <row r="373" ht="13.5" customHeight="1" outlineLevel="2">
      <c r="A373" s="46" t="s">
        <v>247</v>
      </c>
      <c r="B373" s="18" t="s">
        <v>18</v>
      </c>
      <c r="C373" s="18" t="s">
        <v>19</v>
      </c>
      <c r="D373" s="20">
        <v>5.955062505E7</v>
      </c>
      <c r="E373" s="20">
        <v>5400403.49</v>
      </c>
      <c r="F373" s="47">
        <f>+D373/D375</f>
        <v>0.9998675261</v>
      </c>
      <c r="G373" s="47" t="str">
        <f t="shared" ref="G373:G374" si="1348">VLOOKUP(A373,'[1]Hoja1'!$B$1:$F$126,3,0)</f>
        <v>#REF!</v>
      </c>
      <c r="H373" s="47" t="str">
        <f t="shared" ref="H373:H374" si="1349">VLOOKUP(A373,'[1]Hoja1'!$B$1:$F$126,2,0)</f>
        <v>#REF!</v>
      </c>
      <c r="I373" s="47" t="str">
        <f t="shared" ref="I373:I374" si="1350">+G373/11</f>
        <v>#REF!</v>
      </c>
      <c r="J373" s="47" t="str">
        <f t="shared" ref="J373:J374" si="1351">+F373*I373</f>
        <v>#REF!</v>
      </c>
      <c r="K373" s="47" t="str">
        <f>+IF(D373-P373&lt;1,0,D373-P373)</f>
        <v>#REF!</v>
      </c>
      <c r="L373" s="47" t="str">
        <f t="shared" ref="L373:L374" si="1352">VLOOKUP(A373,'[1]Hoja1'!$B$1:$F$126,5,0)</f>
        <v>#REF!</v>
      </c>
      <c r="M373" s="47" t="str">
        <f t="shared" ref="M373:M374" si="1353">VLOOKUP(A373,'[1]Hoja1'!$B$1:$F$126,4,0)</f>
        <v>#REF!</v>
      </c>
      <c r="N373" s="48"/>
      <c r="O373" s="49" t="str">
        <f>+D373-J373</f>
        <v>#REF!</v>
      </c>
      <c r="P373" s="47" t="str">
        <f t="shared" ref="P373:P374" si="1354">+ROUND(O373,0)</f>
        <v>#REF!</v>
      </c>
      <c r="Q373" s="47" t="str">
        <f t="shared" ref="Q373:Q374" si="1355">+K373+P373</f>
        <v>#REF!</v>
      </c>
      <c r="R373" s="50" t="str">
        <f t="shared" ref="R373:R374" si="1356">+IF(D373-K373-P373&gt;1,D373-K373-P373,0)</f>
        <v>#REF!</v>
      </c>
      <c r="S373" s="47" t="str">
        <f t="shared" ref="S373:S374" si="1357">+P373</f>
        <v>#REF!</v>
      </c>
      <c r="T373" s="48"/>
      <c r="U373" s="48"/>
      <c r="V373" s="48"/>
      <c r="W373" s="48"/>
      <c r="X373" s="48"/>
      <c r="Y373" s="48"/>
      <c r="Z373" s="48"/>
    </row>
    <row r="374" ht="13.5" customHeight="1" outlineLevel="2">
      <c r="A374" s="46" t="s">
        <v>247</v>
      </c>
      <c r="B374" s="18" t="s">
        <v>22</v>
      </c>
      <c r="C374" s="18" t="s">
        <v>23</v>
      </c>
      <c r="D374" s="20">
        <v>7889.95</v>
      </c>
      <c r="E374" s="20">
        <v>715.51</v>
      </c>
      <c r="F374" s="47">
        <f>+D374/D375</f>
        <v>0.0001324739208</v>
      </c>
      <c r="G374" s="47" t="str">
        <f t="shared" si="1348"/>
        <v>#REF!</v>
      </c>
      <c r="H374" s="47" t="str">
        <f t="shared" si="1349"/>
        <v>#REF!</v>
      </c>
      <c r="I374" s="47" t="str">
        <f t="shared" si="1350"/>
        <v>#REF!</v>
      </c>
      <c r="J374" s="47" t="str">
        <f t="shared" si="1351"/>
        <v>#REF!</v>
      </c>
      <c r="K374" s="47">
        <v>0.0</v>
      </c>
      <c r="L374" s="47" t="str">
        <f t="shared" si="1352"/>
        <v>#REF!</v>
      </c>
      <c r="M374" s="47" t="str">
        <f t="shared" si="1353"/>
        <v>#REF!</v>
      </c>
      <c r="N374" s="48"/>
      <c r="O374" s="49">
        <v>0.0</v>
      </c>
      <c r="P374" s="47">
        <f t="shared" si="1354"/>
        <v>0</v>
      </c>
      <c r="Q374" s="47">
        <f t="shared" si="1355"/>
        <v>0</v>
      </c>
      <c r="R374" s="50">
        <f t="shared" si="1356"/>
        <v>7889.95</v>
      </c>
      <c r="S374" s="47">
        <f t="shared" si="1357"/>
        <v>0</v>
      </c>
      <c r="T374" s="48"/>
      <c r="U374" s="48"/>
      <c r="V374" s="48"/>
      <c r="W374" s="48"/>
      <c r="X374" s="48"/>
      <c r="Y374" s="48"/>
      <c r="Z374" s="48"/>
    </row>
    <row r="375" ht="13.5" customHeight="1" outlineLevel="1">
      <c r="A375" s="51" t="s">
        <v>418</v>
      </c>
      <c r="B375" s="18"/>
      <c r="C375" s="18"/>
      <c r="D375" s="20">
        <f t="shared" ref="D375:F375" si="1358">SUBTOTAL(9,D373:D374)</f>
        <v>59558515</v>
      </c>
      <c r="E375" s="20">
        <f t="shared" si="1358"/>
        <v>5401119</v>
      </c>
      <c r="F375" s="48">
        <f t="shared" si="1358"/>
        <v>1</v>
      </c>
      <c r="G375" s="47"/>
      <c r="H375" s="47"/>
      <c r="I375" s="47"/>
      <c r="J375" s="47" t="str">
        <f t="shared" ref="J375:K375" si="1359">SUBTOTAL(9,J373:J374)</f>
        <v>#REF!</v>
      </c>
      <c r="K375" s="47" t="str">
        <f t="shared" si="1359"/>
        <v>#REF!</v>
      </c>
      <c r="L375" s="47"/>
      <c r="M375" s="47"/>
      <c r="N375" s="48"/>
      <c r="O375" s="49" t="str">
        <f t="shared" ref="O375:S375" si="1360">SUBTOTAL(9,O373:O374)</f>
        <v>#REF!</v>
      </c>
      <c r="P375" s="47" t="str">
        <f t="shared" si="1360"/>
        <v>#REF!</v>
      </c>
      <c r="Q375" s="47" t="str">
        <f t="shared" si="1360"/>
        <v>#REF!</v>
      </c>
      <c r="R375" s="50" t="str">
        <f t="shared" si="1360"/>
        <v>#REF!</v>
      </c>
      <c r="S375" s="47" t="str">
        <f t="shared" si="1360"/>
        <v>#REF!</v>
      </c>
      <c r="T375" s="48"/>
      <c r="U375" s="48"/>
      <c r="V375" s="48"/>
      <c r="W375" s="48"/>
      <c r="X375" s="48"/>
      <c r="Y375" s="48"/>
      <c r="Z375" s="48"/>
    </row>
    <row r="376" ht="13.5" customHeight="1" outlineLevel="2">
      <c r="A376" s="46" t="s">
        <v>249</v>
      </c>
      <c r="B376" s="18" t="s">
        <v>18</v>
      </c>
      <c r="C376" s="18" t="s">
        <v>19</v>
      </c>
      <c r="D376" s="20">
        <v>4.545829035E7</v>
      </c>
      <c r="E376" s="20">
        <v>3062777.33</v>
      </c>
      <c r="F376" s="47">
        <f>+D376/D379</f>
        <v>0.8342875791</v>
      </c>
      <c r="G376" s="47" t="str">
        <f t="shared" ref="G376:G378" si="1361">VLOOKUP(A376,'[1]Hoja1'!$B$1:$F$126,3,0)</f>
        <v>#REF!</v>
      </c>
      <c r="H376" s="47" t="str">
        <f t="shared" ref="H376:H378" si="1362">VLOOKUP(A376,'[1]Hoja1'!$B$1:$F$126,2,0)</f>
        <v>#REF!</v>
      </c>
      <c r="I376" s="47" t="str">
        <f t="shared" ref="I376:I378" si="1363">+G376/11</f>
        <v>#REF!</v>
      </c>
      <c r="J376" s="47" t="str">
        <f t="shared" ref="J376:J378" si="1364">+F376*I376</f>
        <v>#REF!</v>
      </c>
      <c r="K376" s="47" t="str">
        <f t="shared" ref="K376:K377" si="1365">+IF(D376-P376&lt;1,0,D376-P376)</f>
        <v>#REF!</v>
      </c>
      <c r="L376" s="47" t="str">
        <f t="shared" ref="L376:L378" si="1366">VLOOKUP(A376,'[1]Hoja1'!$B$1:$F$126,5,0)</f>
        <v>#REF!</v>
      </c>
      <c r="M376" s="47" t="str">
        <f t="shared" ref="M376:M378" si="1367">VLOOKUP(A376,'[1]Hoja1'!$B$1:$F$126,4,0)</f>
        <v>#REF!</v>
      </c>
      <c r="N376" s="48"/>
      <c r="O376" s="49" t="str">
        <f t="shared" ref="O376:O378" si="1368">+D376-J376</f>
        <v>#REF!</v>
      </c>
      <c r="P376" s="47" t="str">
        <f t="shared" ref="P376:P378" si="1369">+ROUND(O376,0)</f>
        <v>#REF!</v>
      </c>
      <c r="Q376" s="47" t="str">
        <f t="shared" ref="Q376:Q378" si="1370">+K376+P376</f>
        <v>#REF!</v>
      </c>
      <c r="R376" s="50" t="str">
        <f t="shared" ref="R376:R378" si="1371">+IF(D376-K376-P376&gt;1,D376-K376-P376,0)</f>
        <v>#REF!</v>
      </c>
      <c r="S376" s="47" t="str">
        <f t="shared" ref="S376:S378" si="1372">+P376</f>
        <v>#REF!</v>
      </c>
      <c r="T376" s="48"/>
      <c r="U376" s="48"/>
      <c r="V376" s="48"/>
      <c r="W376" s="48"/>
      <c r="X376" s="48"/>
      <c r="Y376" s="48"/>
      <c r="Z376" s="48"/>
    </row>
    <row r="377" ht="13.5" customHeight="1" outlineLevel="2">
      <c r="A377" s="46" t="s">
        <v>249</v>
      </c>
      <c r="B377" s="18" t="s">
        <v>22</v>
      </c>
      <c r="C377" s="18" t="s">
        <v>23</v>
      </c>
      <c r="D377" s="20">
        <v>9029264.65</v>
      </c>
      <c r="E377" s="20">
        <v>608351.67</v>
      </c>
      <c r="F377" s="47">
        <f>+D377/D379</f>
        <v>0.1657124209</v>
      </c>
      <c r="G377" s="47" t="str">
        <f t="shared" si="1361"/>
        <v>#REF!</v>
      </c>
      <c r="H377" s="47" t="str">
        <f t="shared" si="1362"/>
        <v>#REF!</v>
      </c>
      <c r="I377" s="47" t="str">
        <f t="shared" si="1363"/>
        <v>#REF!</v>
      </c>
      <c r="J377" s="47" t="str">
        <f t="shared" si="1364"/>
        <v>#REF!</v>
      </c>
      <c r="K377" s="47" t="str">
        <f t="shared" si="1365"/>
        <v>#REF!</v>
      </c>
      <c r="L377" s="47" t="str">
        <f t="shared" si="1366"/>
        <v>#REF!</v>
      </c>
      <c r="M377" s="47" t="str">
        <f t="shared" si="1367"/>
        <v>#REF!</v>
      </c>
      <c r="N377" s="48"/>
      <c r="O377" s="49" t="str">
        <f t="shared" si="1368"/>
        <v>#REF!</v>
      </c>
      <c r="P377" s="47" t="str">
        <f t="shared" si="1369"/>
        <v>#REF!</v>
      </c>
      <c r="Q377" s="47" t="str">
        <f t="shared" si="1370"/>
        <v>#REF!</v>
      </c>
      <c r="R377" s="50" t="str">
        <f t="shared" si="1371"/>
        <v>#REF!</v>
      </c>
      <c r="S377" s="47" t="str">
        <f t="shared" si="1372"/>
        <v>#REF!</v>
      </c>
      <c r="T377" s="48"/>
      <c r="U377" s="48"/>
      <c r="V377" s="48"/>
      <c r="W377" s="48"/>
      <c r="X377" s="48"/>
      <c r="Y377" s="48"/>
      <c r="Z377" s="48"/>
    </row>
    <row r="378" ht="13.5" customHeight="1" outlineLevel="2">
      <c r="A378" s="46" t="s">
        <v>249</v>
      </c>
      <c r="B378" s="18" t="s">
        <v>43</v>
      </c>
      <c r="C378" s="18" t="s">
        <v>44</v>
      </c>
      <c r="D378" s="20">
        <v>0.0</v>
      </c>
      <c r="E378" s="20">
        <v>0.0</v>
      </c>
      <c r="F378" s="48">
        <v>0.0</v>
      </c>
      <c r="G378" s="47" t="str">
        <f t="shared" si="1361"/>
        <v>#REF!</v>
      </c>
      <c r="H378" s="47" t="str">
        <f t="shared" si="1362"/>
        <v>#REF!</v>
      </c>
      <c r="I378" s="47" t="str">
        <f t="shared" si="1363"/>
        <v>#REF!</v>
      </c>
      <c r="J378" s="47" t="str">
        <f t="shared" si="1364"/>
        <v>#REF!</v>
      </c>
      <c r="K378" s="47" t="str">
        <f>+D378-P378</f>
        <v>#REF!</v>
      </c>
      <c r="L378" s="47" t="str">
        <f t="shared" si="1366"/>
        <v>#REF!</v>
      </c>
      <c r="M378" s="47" t="str">
        <f t="shared" si="1367"/>
        <v>#REF!</v>
      </c>
      <c r="N378" s="48"/>
      <c r="O378" s="49" t="str">
        <f t="shared" si="1368"/>
        <v>#REF!</v>
      </c>
      <c r="P378" s="47" t="str">
        <f t="shared" si="1369"/>
        <v>#REF!</v>
      </c>
      <c r="Q378" s="47" t="str">
        <f t="shared" si="1370"/>
        <v>#REF!</v>
      </c>
      <c r="R378" s="50" t="str">
        <f t="shared" si="1371"/>
        <v>#REF!</v>
      </c>
      <c r="S378" s="47" t="str">
        <f t="shared" si="1372"/>
        <v>#REF!</v>
      </c>
      <c r="T378" s="48"/>
      <c r="U378" s="48"/>
      <c r="V378" s="48"/>
      <c r="W378" s="48"/>
      <c r="X378" s="48"/>
      <c r="Y378" s="48"/>
      <c r="Z378" s="48"/>
    </row>
    <row r="379" ht="13.5" customHeight="1" outlineLevel="1">
      <c r="A379" s="51" t="s">
        <v>419</v>
      </c>
      <c r="B379" s="18"/>
      <c r="C379" s="18"/>
      <c r="D379" s="20">
        <f t="shared" ref="D379:F379" si="1373">SUBTOTAL(9,D376:D378)</f>
        <v>54487555</v>
      </c>
      <c r="E379" s="20">
        <f t="shared" si="1373"/>
        <v>3671129</v>
      </c>
      <c r="F379" s="48">
        <f t="shared" si="1373"/>
        <v>1</v>
      </c>
      <c r="G379" s="47"/>
      <c r="H379" s="47"/>
      <c r="I379" s="47"/>
      <c r="J379" s="47" t="str">
        <f t="shared" ref="J379:K379" si="1374">SUBTOTAL(9,J376:J378)</f>
        <v>#REF!</v>
      </c>
      <c r="K379" s="47" t="str">
        <f t="shared" si="1374"/>
        <v>#REF!</v>
      </c>
      <c r="L379" s="47"/>
      <c r="M379" s="47"/>
      <c r="N379" s="48"/>
      <c r="O379" s="49" t="str">
        <f t="shared" ref="O379:S379" si="1375">SUBTOTAL(9,O376:O378)</f>
        <v>#REF!</v>
      </c>
      <c r="P379" s="47" t="str">
        <f t="shared" si="1375"/>
        <v>#REF!</v>
      </c>
      <c r="Q379" s="47" t="str">
        <f t="shared" si="1375"/>
        <v>#REF!</v>
      </c>
      <c r="R379" s="50" t="str">
        <f t="shared" si="1375"/>
        <v>#REF!</v>
      </c>
      <c r="S379" s="47" t="str">
        <f t="shared" si="1375"/>
        <v>#REF!</v>
      </c>
      <c r="T379" s="48"/>
      <c r="U379" s="48"/>
      <c r="V379" s="48"/>
      <c r="W379" s="48"/>
      <c r="X379" s="48"/>
      <c r="Y379" s="48"/>
      <c r="Z379" s="48"/>
    </row>
    <row r="380" ht="13.5" customHeight="1" outlineLevel="2">
      <c r="A380" s="46" t="s">
        <v>251</v>
      </c>
      <c r="B380" s="18" t="s">
        <v>18</v>
      </c>
      <c r="C380" s="18" t="s">
        <v>19</v>
      </c>
      <c r="D380" s="20">
        <v>4.275632467E7</v>
      </c>
      <c r="E380" s="20">
        <v>1181007.05</v>
      </c>
      <c r="F380" s="47">
        <f>+D380/D384</f>
        <v>0.2163764771</v>
      </c>
      <c r="G380" s="47" t="str">
        <f t="shared" ref="G380:G383" si="1376">VLOOKUP(A380,'[1]Hoja1'!$B$1:$F$126,3,0)</f>
        <v>#REF!</v>
      </c>
      <c r="H380" s="47" t="str">
        <f t="shared" ref="H380:H383" si="1377">VLOOKUP(A380,'[1]Hoja1'!$B$1:$F$126,2,0)</f>
        <v>#REF!</v>
      </c>
      <c r="I380" s="47" t="str">
        <f t="shared" ref="I380:I383" si="1378">+G380/11</f>
        <v>#REF!</v>
      </c>
      <c r="J380" s="47" t="str">
        <f t="shared" ref="J380:J383" si="1379">+F380*I380</f>
        <v>#REF!</v>
      </c>
      <c r="K380" s="47" t="str">
        <f t="shared" ref="K380:K383" si="1380">+D380-P380</f>
        <v>#REF!</v>
      </c>
      <c r="L380" s="47" t="str">
        <f t="shared" ref="L380:L383" si="1381">VLOOKUP(A380,'[1]Hoja1'!$B$1:$F$126,5,0)</f>
        <v>#REF!</v>
      </c>
      <c r="M380" s="47" t="str">
        <f t="shared" ref="M380:M383" si="1382">VLOOKUP(A380,'[1]Hoja1'!$B$1:$F$126,4,0)</f>
        <v>#REF!</v>
      </c>
      <c r="N380" s="48"/>
      <c r="O380" s="49" t="str">
        <f t="shared" ref="O380:O383" si="1383">+D380-J380</f>
        <v>#REF!</v>
      </c>
      <c r="P380" s="47" t="str">
        <f t="shared" ref="P380:P383" si="1384">+ROUND(O380,0)</f>
        <v>#REF!</v>
      </c>
      <c r="Q380" s="47" t="str">
        <f t="shared" ref="Q380:Q383" si="1385">+K380+P380</f>
        <v>#REF!</v>
      </c>
      <c r="R380" s="50" t="str">
        <f t="shared" ref="R380:R383" si="1386">+IF(D380-K380-P380&gt;1,D380-K380-P380,0)</f>
        <v>#REF!</v>
      </c>
      <c r="S380" s="47" t="str">
        <f t="shared" ref="S380:S383" si="1387">+P380</f>
        <v>#REF!</v>
      </c>
      <c r="T380" s="48"/>
      <c r="U380" s="48"/>
      <c r="V380" s="48"/>
      <c r="W380" s="48"/>
      <c r="X380" s="48"/>
      <c r="Y380" s="48"/>
      <c r="Z380" s="48"/>
    </row>
    <row r="381" ht="13.5" customHeight="1" outlineLevel="2">
      <c r="A381" s="46" t="s">
        <v>251</v>
      </c>
      <c r="B381" s="18" t="s">
        <v>22</v>
      </c>
      <c r="C381" s="18" t="s">
        <v>23</v>
      </c>
      <c r="D381" s="20">
        <v>6.997239663E7</v>
      </c>
      <c r="E381" s="20">
        <v>1932764.2</v>
      </c>
      <c r="F381" s="47">
        <f>+D381/D384</f>
        <v>0.3541085628</v>
      </c>
      <c r="G381" s="47" t="str">
        <f t="shared" si="1376"/>
        <v>#REF!</v>
      </c>
      <c r="H381" s="47" t="str">
        <f t="shared" si="1377"/>
        <v>#REF!</v>
      </c>
      <c r="I381" s="47" t="str">
        <f t="shared" si="1378"/>
        <v>#REF!</v>
      </c>
      <c r="J381" s="47" t="str">
        <f t="shared" si="1379"/>
        <v>#REF!</v>
      </c>
      <c r="K381" s="47" t="str">
        <f t="shared" si="1380"/>
        <v>#REF!</v>
      </c>
      <c r="L381" s="47" t="str">
        <f t="shared" si="1381"/>
        <v>#REF!</v>
      </c>
      <c r="M381" s="47" t="str">
        <f t="shared" si="1382"/>
        <v>#REF!</v>
      </c>
      <c r="N381" s="48"/>
      <c r="O381" s="49" t="str">
        <f t="shared" si="1383"/>
        <v>#REF!</v>
      </c>
      <c r="P381" s="47" t="str">
        <f t="shared" si="1384"/>
        <v>#REF!</v>
      </c>
      <c r="Q381" s="47" t="str">
        <f t="shared" si="1385"/>
        <v>#REF!</v>
      </c>
      <c r="R381" s="50" t="str">
        <f t="shared" si="1386"/>
        <v>#REF!</v>
      </c>
      <c r="S381" s="47" t="str">
        <f t="shared" si="1387"/>
        <v>#REF!</v>
      </c>
      <c r="T381" s="48"/>
      <c r="U381" s="48"/>
      <c r="V381" s="48"/>
      <c r="W381" s="48"/>
      <c r="X381" s="48"/>
      <c r="Y381" s="48"/>
      <c r="Z381" s="48"/>
    </row>
    <row r="382" ht="13.5" customHeight="1" outlineLevel="2">
      <c r="A382" s="46" t="s">
        <v>251</v>
      </c>
      <c r="B382" s="18" t="s">
        <v>58</v>
      </c>
      <c r="C382" s="18" t="s">
        <v>59</v>
      </c>
      <c r="D382" s="20">
        <v>5130020.24</v>
      </c>
      <c r="E382" s="20">
        <v>141700.44</v>
      </c>
      <c r="F382" s="47">
        <f>+D382/D384</f>
        <v>0.02596143882</v>
      </c>
      <c r="G382" s="47" t="str">
        <f t="shared" si="1376"/>
        <v>#REF!</v>
      </c>
      <c r="H382" s="47" t="str">
        <f t="shared" si="1377"/>
        <v>#REF!</v>
      </c>
      <c r="I382" s="47" t="str">
        <f t="shared" si="1378"/>
        <v>#REF!</v>
      </c>
      <c r="J382" s="47" t="str">
        <f t="shared" si="1379"/>
        <v>#REF!</v>
      </c>
      <c r="K382" s="47" t="str">
        <f t="shared" si="1380"/>
        <v>#REF!</v>
      </c>
      <c r="L382" s="47" t="str">
        <f t="shared" si="1381"/>
        <v>#REF!</v>
      </c>
      <c r="M382" s="47" t="str">
        <f t="shared" si="1382"/>
        <v>#REF!</v>
      </c>
      <c r="N382" s="48"/>
      <c r="O382" s="49" t="str">
        <f t="shared" si="1383"/>
        <v>#REF!</v>
      </c>
      <c r="P382" s="47" t="str">
        <f t="shared" si="1384"/>
        <v>#REF!</v>
      </c>
      <c r="Q382" s="47" t="str">
        <f t="shared" si="1385"/>
        <v>#REF!</v>
      </c>
      <c r="R382" s="50" t="str">
        <f t="shared" si="1386"/>
        <v>#REF!</v>
      </c>
      <c r="S382" s="47" t="str">
        <f t="shared" si="1387"/>
        <v>#REF!</v>
      </c>
      <c r="T382" s="48"/>
      <c r="U382" s="48"/>
      <c r="V382" s="48"/>
      <c r="W382" s="48"/>
      <c r="X382" s="48"/>
      <c r="Y382" s="48"/>
      <c r="Z382" s="48"/>
    </row>
    <row r="383" ht="13.5" customHeight="1" outlineLevel="2">
      <c r="A383" s="46" t="s">
        <v>251</v>
      </c>
      <c r="B383" s="18" t="s">
        <v>30</v>
      </c>
      <c r="C383" s="18" t="s">
        <v>31</v>
      </c>
      <c r="D383" s="20">
        <v>7.974279646E7</v>
      </c>
      <c r="E383" s="20">
        <v>2202640.31</v>
      </c>
      <c r="F383" s="47">
        <f>+D383/D384</f>
        <v>0.4035535212</v>
      </c>
      <c r="G383" s="47" t="str">
        <f t="shared" si="1376"/>
        <v>#REF!</v>
      </c>
      <c r="H383" s="47" t="str">
        <f t="shared" si="1377"/>
        <v>#REF!</v>
      </c>
      <c r="I383" s="47" t="str">
        <f t="shared" si="1378"/>
        <v>#REF!</v>
      </c>
      <c r="J383" s="47" t="str">
        <f t="shared" si="1379"/>
        <v>#REF!</v>
      </c>
      <c r="K383" s="47" t="str">
        <f t="shared" si="1380"/>
        <v>#REF!</v>
      </c>
      <c r="L383" s="47" t="str">
        <f t="shared" si="1381"/>
        <v>#REF!</v>
      </c>
      <c r="M383" s="47" t="str">
        <f t="shared" si="1382"/>
        <v>#REF!</v>
      </c>
      <c r="N383" s="48"/>
      <c r="O383" s="49" t="str">
        <f t="shared" si="1383"/>
        <v>#REF!</v>
      </c>
      <c r="P383" s="47" t="str">
        <f t="shared" si="1384"/>
        <v>#REF!</v>
      </c>
      <c r="Q383" s="47" t="str">
        <f t="shared" si="1385"/>
        <v>#REF!</v>
      </c>
      <c r="R383" s="50" t="str">
        <f t="shared" si="1386"/>
        <v>#REF!</v>
      </c>
      <c r="S383" s="47" t="str">
        <f t="shared" si="1387"/>
        <v>#REF!</v>
      </c>
      <c r="T383" s="48"/>
      <c r="U383" s="48"/>
      <c r="V383" s="48"/>
      <c r="W383" s="48"/>
      <c r="X383" s="48"/>
      <c r="Y383" s="48"/>
      <c r="Z383" s="48"/>
    </row>
    <row r="384" ht="13.5" customHeight="1" outlineLevel="1">
      <c r="A384" s="51" t="s">
        <v>420</v>
      </c>
      <c r="B384" s="18"/>
      <c r="C384" s="18"/>
      <c r="D384" s="20">
        <f t="shared" ref="D384:F384" si="1388">SUBTOTAL(9,D380:D383)</f>
        <v>197601538</v>
      </c>
      <c r="E384" s="20">
        <f t="shared" si="1388"/>
        <v>5458112</v>
      </c>
      <c r="F384" s="48">
        <f t="shared" si="1388"/>
        <v>1</v>
      </c>
      <c r="G384" s="47"/>
      <c r="H384" s="47"/>
      <c r="I384" s="47"/>
      <c r="J384" s="47" t="str">
        <f t="shared" ref="J384:K384" si="1389">SUBTOTAL(9,J380:J383)</f>
        <v>#REF!</v>
      </c>
      <c r="K384" s="47" t="str">
        <f t="shared" si="1389"/>
        <v>#REF!</v>
      </c>
      <c r="L384" s="47"/>
      <c r="M384" s="47"/>
      <c r="N384" s="48"/>
      <c r="O384" s="49" t="str">
        <f t="shared" ref="O384:S384" si="1390">SUBTOTAL(9,O380:O383)</f>
        <v>#REF!</v>
      </c>
      <c r="P384" s="47" t="str">
        <f t="shared" si="1390"/>
        <v>#REF!</v>
      </c>
      <c r="Q384" s="47" t="str">
        <f t="shared" si="1390"/>
        <v>#REF!</v>
      </c>
      <c r="R384" s="50" t="str">
        <f t="shared" si="1390"/>
        <v>#REF!</v>
      </c>
      <c r="S384" s="47" t="str">
        <f t="shared" si="1390"/>
        <v>#REF!</v>
      </c>
      <c r="T384" s="48"/>
      <c r="U384" s="48"/>
      <c r="V384" s="48"/>
      <c r="W384" s="48"/>
      <c r="X384" s="48"/>
      <c r="Y384" s="48"/>
      <c r="Z384" s="48"/>
    </row>
    <row r="385" ht="13.5" customHeight="1" outlineLevel="2">
      <c r="A385" s="46" t="s">
        <v>253</v>
      </c>
      <c r="B385" s="18" t="s">
        <v>18</v>
      </c>
      <c r="C385" s="18" t="s">
        <v>19</v>
      </c>
      <c r="D385" s="20">
        <v>1.3038313575E8</v>
      </c>
      <c r="E385" s="20">
        <v>1.35738367E7</v>
      </c>
      <c r="F385" s="47">
        <f>+D385/D389</f>
        <v>0.8718454446</v>
      </c>
      <c r="G385" s="47" t="str">
        <f t="shared" ref="G385:G388" si="1391">VLOOKUP(A385,'[1]Hoja1'!$B$1:$F$126,3,0)</f>
        <v>#REF!</v>
      </c>
      <c r="H385" s="47" t="str">
        <f t="shared" ref="H385:H388" si="1392">VLOOKUP(A385,'[1]Hoja1'!$B$1:$F$126,2,0)</f>
        <v>#REF!</v>
      </c>
      <c r="I385" s="47" t="str">
        <f t="shared" ref="I385:I388" si="1393">+G385/11</f>
        <v>#REF!</v>
      </c>
      <c r="J385" s="47" t="str">
        <f t="shared" ref="J385:J388" si="1394">+F385*I385</f>
        <v>#REF!</v>
      </c>
      <c r="K385" s="47" t="str">
        <f t="shared" ref="K385:K388" si="1395">+D385-P385</f>
        <v>#REF!</v>
      </c>
      <c r="L385" s="47" t="str">
        <f t="shared" ref="L385:L388" si="1396">VLOOKUP(A385,'[1]Hoja1'!$B$1:$F$126,5,0)</f>
        <v>#REF!</v>
      </c>
      <c r="M385" s="47" t="str">
        <f t="shared" ref="M385:M388" si="1397">VLOOKUP(A385,'[1]Hoja1'!$B$1:$F$126,4,0)</f>
        <v>#REF!</v>
      </c>
      <c r="N385" s="48"/>
      <c r="O385" s="49" t="str">
        <f t="shared" ref="O385:O388" si="1398">+D385-J385</f>
        <v>#REF!</v>
      </c>
      <c r="P385" s="47" t="str">
        <f t="shared" ref="P385:P388" si="1399">+ROUND(O385,0)</f>
        <v>#REF!</v>
      </c>
      <c r="Q385" s="47" t="str">
        <f t="shared" ref="Q385:Q388" si="1400">+K385+P385</f>
        <v>#REF!</v>
      </c>
      <c r="R385" s="50" t="str">
        <f t="shared" ref="R385:R388" si="1401">+IF(D385-K385-P385&gt;1,D385-K385-P385,0)</f>
        <v>#REF!</v>
      </c>
      <c r="S385" s="47" t="str">
        <f t="shared" ref="S385:S388" si="1402">+P385</f>
        <v>#REF!</v>
      </c>
      <c r="T385" s="48"/>
      <c r="U385" s="48"/>
      <c r="V385" s="48"/>
      <c r="W385" s="48"/>
      <c r="X385" s="48"/>
      <c r="Y385" s="48"/>
      <c r="Z385" s="48"/>
    </row>
    <row r="386" ht="13.5" customHeight="1" outlineLevel="2">
      <c r="A386" s="46" t="s">
        <v>253</v>
      </c>
      <c r="B386" s="18" t="s">
        <v>22</v>
      </c>
      <c r="C386" s="18" t="s">
        <v>23</v>
      </c>
      <c r="D386" s="20">
        <v>1.513716906E7</v>
      </c>
      <c r="E386" s="20">
        <v>1575889.86</v>
      </c>
      <c r="F386" s="47">
        <f>+D386/D389</f>
        <v>0.1012191631</v>
      </c>
      <c r="G386" s="47" t="str">
        <f t="shared" si="1391"/>
        <v>#REF!</v>
      </c>
      <c r="H386" s="47" t="str">
        <f t="shared" si="1392"/>
        <v>#REF!</v>
      </c>
      <c r="I386" s="47" t="str">
        <f t="shared" si="1393"/>
        <v>#REF!</v>
      </c>
      <c r="J386" s="47" t="str">
        <f t="shared" si="1394"/>
        <v>#REF!</v>
      </c>
      <c r="K386" s="47" t="str">
        <f t="shared" si="1395"/>
        <v>#REF!</v>
      </c>
      <c r="L386" s="47" t="str">
        <f t="shared" si="1396"/>
        <v>#REF!</v>
      </c>
      <c r="M386" s="47" t="str">
        <f t="shared" si="1397"/>
        <v>#REF!</v>
      </c>
      <c r="N386" s="48"/>
      <c r="O386" s="49" t="str">
        <f t="shared" si="1398"/>
        <v>#REF!</v>
      </c>
      <c r="P386" s="47" t="str">
        <f t="shared" si="1399"/>
        <v>#REF!</v>
      </c>
      <c r="Q386" s="47" t="str">
        <f t="shared" si="1400"/>
        <v>#REF!</v>
      </c>
      <c r="R386" s="50" t="str">
        <f t="shared" si="1401"/>
        <v>#REF!</v>
      </c>
      <c r="S386" s="47" t="str">
        <f t="shared" si="1402"/>
        <v>#REF!</v>
      </c>
      <c r="T386" s="48"/>
      <c r="U386" s="48"/>
      <c r="V386" s="48"/>
      <c r="W386" s="48"/>
      <c r="X386" s="48"/>
      <c r="Y386" s="48"/>
      <c r="Z386" s="48"/>
    </row>
    <row r="387" ht="13.5" customHeight="1" outlineLevel="2">
      <c r="A387" s="46" t="s">
        <v>253</v>
      </c>
      <c r="B387" s="18" t="s">
        <v>64</v>
      </c>
      <c r="C387" s="18" t="s">
        <v>65</v>
      </c>
      <c r="D387" s="20">
        <v>0.0</v>
      </c>
      <c r="E387" s="20">
        <v>0.0</v>
      </c>
      <c r="F387" s="48">
        <v>0.0</v>
      </c>
      <c r="G387" s="47" t="str">
        <f t="shared" si="1391"/>
        <v>#REF!</v>
      </c>
      <c r="H387" s="47" t="str">
        <f t="shared" si="1392"/>
        <v>#REF!</v>
      </c>
      <c r="I387" s="47" t="str">
        <f t="shared" si="1393"/>
        <v>#REF!</v>
      </c>
      <c r="J387" s="47" t="str">
        <f t="shared" si="1394"/>
        <v>#REF!</v>
      </c>
      <c r="K387" s="47" t="str">
        <f t="shared" si="1395"/>
        <v>#REF!</v>
      </c>
      <c r="L387" s="47" t="str">
        <f t="shared" si="1396"/>
        <v>#REF!</v>
      </c>
      <c r="M387" s="47" t="str">
        <f t="shared" si="1397"/>
        <v>#REF!</v>
      </c>
      <c r="N387" s="48"/>
      <c r="O387" s="49" t="str">
        <f t="shared" si="1398"/>
        <v>#REF!</v>
      </c>
      <c r="P387" s="47" t="str">
        <f t="shared" si="1399"/>
        <v>#REF!</v>
      </c>
      <c r="Q387" s="47" t="str">
        <f t="shared" si="1400"/>
        <v>#REF!</v>
      </c>
      <c r="R387" s="50" t="str">
        <f t="shared" si="1401"/>
        <v>#REF!</v>
      </c>
      <c r="S387" s="47" t="str">
        <f t="shared" si="1402"/>
        <v>#REF!</v>
      </c>
      <c r="T387" s="48"/>
      <c r="U387" s="48"/>
      <c r="V387" s="48"/>
      <c r="W387" s="48"/>
      <c r="X387" s="48"/>
      <c r="Y387" s="48"/>
      <c r="Z387" s="48"/>
    </row>
    <row r="388" ht="13.5" customHeight="1" outlineLevel="2">
      <c r="A388" s="46" t="s">
        <v>253</v>
      </c>
      <c r="B388" s="18" t="s">
        <v>45</v>
      </c>
      <c r="C388" s="18" t="s">
        <v>46</v>
      </c>
      <c r="D388" s="20">
        <v>4028146.19</v>
      </c>
      <c r="E388" s="20">
        <v>419359.44</v>
      </c>
      <c r="F388" s="47">
        <f>+D388/D389</f>
        <v>0.02693539226</v>
      </c>
      <c r="G388" s="47" t="str">
        <f t="shared" si="1391"/>
        <v>#REF!</v>
      </c>
      <c r="H388" s="47" t="str">
        <f t="shared" si="1392"/>
        <v>#REF!</v>
      </c>
      <c r="I388" s="47" t="str">
        <f t="shared" si="1393"/>
        <v>#REF!</v>
      </c>
      <c r="J388" s="47" t="str">
        <f t="shared" si="1394"/>
        <v>#REF!</v>
      </c>
      <c r="K388" s="47" t="str">
        <f t="shared" si="1395"/>
        <v>#REF!</v>
      </c>
      <c r="L388" s="47" t="str">
        <f t="shared" si="1396"/>
        <v>#REF!</v>
      </c>
      <c r="M388" s="47" t="str">
        <f t="shared" si="1397"/>
        <v>#REF!</v>
      </c>
      <c r="N388" s="48"/>
      <c r="O388" s="49" t="str">
        <f t="shared" si="1398"/>
        <v>#REF!</v>
      </c>
      <c r="P388" s="47" t="str">
        <f t="shared" si="1399"/>
        <v>#REF!</v>
      </c>
      <c r="Q388" s="47" t="str">
        <f t="shared" si="1400"/>
        <v>#REF!</v>
      </c>
      <c r="R388" s="50" t="str">
        <f t="shared" si="1401"/>
        <v>#REF!</v>
      </c>
      <c r="S388" s="47" t="str">
        <f t="shared" si="1402"/>
        <v>#REF!</v>
      </c>
      <c r="T388" s="48"/>
      <c r="U388" s="48"/>
      <c r="V388" s="48"/>
      <c r="W388" s="48"/>
      <c r="X388" s="48"/>
      <c r="Y388" s="48"/>
      <c r="Z388" s="48"/>
    </row>
    <row r="389" ht="13.5" customHeight="1" outlineLevel="1">
      <c r="A389" s="51" t="s">
        <v>421</v>
      </c>
      <c r="B389" s="18"/>
      <c r="C389" s="18"/>
      <c r="D389" s="20">
        <f t="shared" ref="D389:F389" si="1403">SUBTOTAL(9,D385:D388)</f>
        <v>149548451</v>
      </c>
      <c r="E389" s="20">
        <f t="shared" si="1403"/>
        <v>15569086</v>
      </c>
      <c r="F389" s="48">
        <f t="shared" si="1403"/>
        <v>1</v>
      </c>
      <c r="G389" s="47"/>
      <c r="H389" s="47"/>
      <c r="I389" s="47"/>
      <c r="J389" s="47" t="str">
        <f t="shared" ref="J389:K389" si="1404">SUBTOTAL(9,J385:J388)</f>
        <v>#REF!</v>
      </c>
      <c r="K389" s="47" t="str">
        <f t="shared" si="1404"/>
        <v>#REF!</v>
      </c>
      <c r="L389" s="47"/>
      <c r="M389" s="47"/>
      <c r="N389" s="48"/>
      <c r="O389" s="49" t="str">
        <f t="shared" ref="O389:S389" si="1405">SUBTOTAL(9,O385:O388)</f>
        <v>#REF!</v>
      </c>
      <c r="P389" s="47" t="str">
        <f t="shared" si="1405"/>
        <v>#REF!</v>
      </c>
      <c r="Q389" s="47" t="str">
        <f t="shared" si="1405"/>
        <v>#REF!</v>
      </c>
      <c r="R389" s="50" t="str">
        <f t="shared" si="1405"/>
        <v>#REF!</v>
      </c>
      <c r="S389" s="47" t="str">
        <f t="shared" si="1405"/>
        <v>#REF!</v>
      </c>
      <c r="T389" s="48"/>
      <c r="U389" s="48"/>
      <c r="V389" s="48"/>
      <c r="W389" s="48"/>
      <c r="X389" s="48"/>
      <c r="Y389" s="48"/>
      <c r="Z389" s="48"/>
    </row>
    <row r="390" ht="13.5" customHeight="1" outlineLevel="2">
      <c r="A390" s="46" t="s">
        <v>255</v>
      </c>
      <c r="B390" s="18" t="s">
        <v>18</v>
      </c>
      <c r="C390" s="18" t="s">
        <v>19</v>
      </c>
      <c r="D390" s="20">
        <v>8.480065506E7</v>
      </c>
      <c r="E390" s="20">
        <v>3162608.88</v>
      </c>
      <c r="F390" s="47">
        <f>+D390/D393</f>
        <v>0.5868270771</v>
      </c>
      <c r="G390" s="47" t="str">
        <f t="shared" ref="G390:G392" si="1406">VLOOKUP(A390,'[1]Hoja1'!$B$1:$F$126,3,0)</f>
        <v>#REF!</v>
      </c>
      <c r="H390" s="47" t="str">
        <f t="shared" ref="H390:H392" si="1407">VLOOKUP(A390,'[1]Hoja1'!$B$1:$F$126,2,0)</f>
        <v>#REF!</v>
      </c>
      <c r="I390" s="47" t="str">
        <f t="shared" ref="I390:I392" si="1408">+G390/11</f>
        <v>#REF!</v>
      </c>
      <c r="J390" s="47" t="str">
        <f t="shared" ref="J390:J392" si="1409">+F390*I390</f>
        <v>#REF!</v>
      </c>
      <c r="K390" s="47" t="str">
        <f t="shared" ref="K390:K392" si="1410">+IF(D390-P390&lt;1,0,D390-P390)</f>
        <v>#REF!</v>
      </c>
      <c r="L390" s="47" t="str">
        <f t="shared" ref="L390:L392" si="1411">VLOOKUP(A390,'[1]Hoja1'!$B$1:$F$126,5,0)</f>
        <v>#REF!</v>
      </c>
      <c r="M390" s="47" t="str">
        <f t="shared" ref="M390:M392" si="1412">VLOOKUP(A390,'[1]Hoja1'!$B$1:$F$126,4,0)</f>
        <v>#REF!</v>
      </c>
      <c r="N390" s="48"/>
      <c r="O390" s="49" t="str">
        <f t="shared" ref="O390:O392" si="1413">+D390-J390</f>
        <v>#REF!</v>
      </c>
      <c r="P390" s="47" t="str">
        <f t="shared" ref="P390:P392" si="1414">+ROUND(O390,0)</f>
        <v>#REF!</v>
      </c>
      <c r="Q390" s="47" t="str">
        <f t="shared" ref="Q390:Q392" si="1415">+K390+P390</f>
        <v>#REF!</v>
      </c>
      <c r="R390" s="50" t="str">
        <f t="shared" ref="R390:R392" si="1416">+IF(D390-K390-P390&gt;1,D390-K390-P390,0)</f>
        <v>#REF!</v>
      </c>
      <c r="S390" s="47" t="str">
        <f t="shared" ref="S390:S392" si="1417">+P390</f>
        <v>#REF!</v>
      </c>
      <c r="T390" s="48"/>
      <c r="U390" s="48"/>
      <c r="V390" s="48"/>
      <c r="W390" s="48"/>
      <c r="X390" s="48"/>
      <c r="Y390" s="48"/>
      <c r="Z390" s="48"/>
    </row>
    <row r="391" ht="13.5" customHeight="1" outlineLevel="2">
      <c r="A391" s="46" t="s">
        <v>255</v>
      </c>
      <c r="B391" s="18" t="s">
        <v>22</v>
      </c>
      <c r="C391" s="18" t="s">
        <v>23</v>
      </c>
      <c r="D391" s="20">
        <v>5.970640394E7</v>
      </c>
      <c r="E391" s="20">
        <v>2226728.12</v>
      </c>
      <c r="F391" s="47">
        <f>+D391/D393</f>
        <v>0.4131729229</v>
      </c>
      <c r="G391" s="47" t="str">
        <f t="shared" si="1406"/>
        <v>#REF!</v>
      </c>
      <c r="H391" s="47" t="str">
        <f t="shared" si="1407"/>
        <v>#REF!</v>
      </c>
      <c r="I391" s="47" t="str">
        <f t="shared" si="1408"/>
        <v>#REF!</v>
      </c>
      <c r="J391" s="47" t="str">
        <f t="shared" si="1409"/>
        <v>#REF!</v>
      </c>
      <c r="K391" s="47" t="str">
        <f t="shared" si="1410"/>
        <v>#REF!</v>
      </c>
      <c r="L391" s="47" t="str">
        <f t="shared" si="1411"/>
        <v>#REF!</v>
      </c>
      <c r="M391" s="47" t="str">
        <f t="shared" si="1412"/>
        <v>#REF!</v>
      </c>
      <c r="N391" s="48"/>
      <c r="O391" s="49" t="str">
        <f t="shared" si="1413"/>
        <v>#REF!</v>
      </c>
      <c r="P391" s="47" t="str">
        <f t="shared" si="1414"/>
        <v>#REF!</v>
      </c>
      <c r="Q391" s="47" t="str">
        <f t="shared" si="1415"/>
        <v>#REF!</v>
      </c>
      <c r="R391" s="50" t="str">
        <f t="shared" si="1416"/>
        <v>#REF!</v>
      </c>
      <c r="S391" s="47" t="str">
        <f t="shared" si="1417"/>
        <v>#REF!</v>
      </c>
      <c r="T391" s="48"/>
      <c r="U391" s="48"/>
      <c r="V391" s="48"/>
      <c r="W391" s="48"/>
      <c r="X391" s="48"/>
      <c r="Y391" s="48"/>
      <c r="Z391" s="48"/>
    </row>
    <row r="392" ht="13.5" customHeight="1" outlineLevel="2">
      <c r="A392" s="46" t="s">
        <v>255</v>
      </c>
      <c r="B392" s="18" t="s">
        <v>88</v>
      </c>
      <c r="C392" s="18" t="s">
        <v>89</v>
      </c>
      <c r="D392" s="20">
        <v>0.0</v>
      </c>
      <c r="E392" s="20">
        <v>0.0</v>
      </c>
      <c r="F392" s="48">
        <v>0.0</v>
      </c>
      <c r="G392" s="47" t="str">
        <f t="shared" si="1406"/>
        <v>#REF!</v>
      </c>
      <c r="H392" s="47" t="str">
        <f t="shared" si="1407"/>
        <v>#REF!</v>
      </c>
      <c r="I392" s="47" t="str">
        <f t="shared" si="1408"/>
        <v>#REF!</v>
      </c>
      <c r="J392" s="47" t="str">
        <f t="shared" si="1409"/>
        <v>#REF!</v>
      </c>
      <c r="K392" s="47" t="str">
        <f t="shared" si="1410"/>
        <v>#REF!</v>
      </c>
      <c r="L392" s="47" t="str">
        <f t="shared" si="1411"/>
        <v>#REF!</v>
      </c>
      <c r="M392" s="47" t="str">
        <f t="shared" si="1412"/>
        <v>#REF!</v>
      </c>
      <c r="N392" s="48"/>
      <c r="O392" s="49" t="str">
        <f t="shared" si="1413"/>
        <v>#REF!</v>
      </c>
      <c r="P392" s="47" t="str">
        <f t="shared" si="1414"/>
        <v>#REF!</v>
      </c>
      <c r="Q392" s="47" t="str">
        <f t="shared" si="1415"/>
        <v>#REF!</v>
      </c>
      <c r="R392" s="50" t="str">
        <f t="shared" si="1416"/>
        <v>#REF!</v>
      </c>
      <c r="S392" s="47" t="str">
        <f t="shared" si="1417"/>
        <v>#REF!</v>
      </c>
      <c r="T392" s="48"/>
      <c r="U392" s="48"/>
      <c r="V392" s="48"/>
      <c r="W392" s="48"/>
      <c r="X392" s="48"/>
      <c r="Y392" s="48"/>
      <c r="Z392" s="48"/>
    </row>
    <row r="393" ht="13.5" customHeight="1" outlineLevel="1">
      <c r="A393" s="51" t="s">
        <v>422</v>
      </c>
      <c r="B393" s="18"/>
      <c r="C393" s="18"/>
      <c r="D393" s="20">
        <f t="shared" ref="D393:F393" si="1418">SUBTOTAL(9,D390:D392)</f>
        <v>144507059</v>
      </c>
      <c r="E393" s="20">
        <f t="shared" si="1418"/>
        <v>5389337</v>
      </c>
      <c r="F393" s="48">
        <f t="shared" si="1418"/>
        <v>1</v>
      </c>
      <c r="G393" s="47"/>
      <c r="H393" s="47"/>
      <c r="I393" s="47"/>
      <c r="J393" s="47" t="str">
        <f t="shared" ref="J393:K393" si="1419">SUBTOTAL(9,J390:J392)</f>
        <v>#REF!</v>
      </c>
      <c r="K393" s="47" t="str">
        <f t="shared" si="1419"/>
        <v>#REF!</v>
      </c>
      <c r="L393" s="47"/>
      <c r="M393" s="47"/>
      <c r="N393" s="48"/>
      <c r="O393" s="49" t="str">
        <f t="shared" ref="O393:S393" si="1420">SUBTOTAL(9,O390:O392)</f>
        <v>#REF!</v>
      </c>
      <c r="P393" s="47" t="str">
        <f t="shared" si="1420"/>
        <v>#REF!</v>
      </c>
      <c r="Q393" s="47" t="str">
        <f t="shared" si="1420"/>
        <v>#REF!</v>
      </c>
      <c r="R393" s="50" t="str">
        <f t="shared" si="1420"/>
        <v>#REF!</v>
      </c>
      <c r="S393" s="47" t="str">
        <f t="shared" si="1420"/>
        <v>#REF!</v>
      </c>
      <c r="T393" s="48"/>
      <c r="U393" s="48"/>
      <c r="V393" s="48"/>
      <c r="W393" s="48"/>
      <c r="X393" s="48"/>
      <c r="Y393" s="48"/>
      <c r="Z393" s="48"/>
    </row>
    <row r="394" ht="13.5" customHeight="1" outlineLevel="2">
      <c r="A394" s="46" t="s">
        <v>257</v>
      </c>
      <c r="B394" s="18" t="s">
        <v>18</v>
      </c>
      <c r="C394" s="18" t="s">
        <v>19</v>
      </c>
      <c r="D394" s="20">
        <v>5115444.72</v>
      </c>
      <c r="E394" s="20">
        <v>953198.59</v>
      </c>
      <c r="F394" s="47">
        <f>+D394/D397</f>
        <v>0.0944233563</v>
      </c>
      <c r="G394" s="47" t="str">
        <f t="shared" ref="G394:G396" si="1421">VLOOKUP(A394,'[1]Hoja1'!$B$1:$F$126,3,0)</f>
        <v>#REF!</v>
      </c>
      <c r="H394" s="47" t="str">
        <f t="shared" ref="H394:H396" si="1422">VLOOKUP(A394,'[1]Hoja1'!$B$1:$F$126,2,0)</f>
        <v>#REF!</v>
      </c>
      <c r="I394" s="47" t="str">
        <f t="shared" ref="I394:I396" si="1423">+G394/11</f>
        <v>#REF!</v>
      </c>
      <c r="J394" s="47" t="str">
        <f t="shared" ref="J394:J396" si="1424">+F394*I394</f>
        <v>#REF!</v>
      </c>
      <c r="K394" s="47" t="str">
        <f>+IF(D394-P394&lt;1,0,D394-P394)</f>
        <v>#REF!</v>
      </c>
      <c r="L394" s="47" t="str">
        <f t="shared" ref="L394:L396" si="1425">VLOOKUP(A394,'[1]Hoja1'!$B$1:$F$126,5,0)</f>
        <v>#REF!</v>
      </c>
      <c r="M394" s="47" t="str">
        <f t="shared" ref="M394:M396" si="1426">VLOOKUP(A394,'[1]Hoja1'!$B$1:$F$126,4,0)</f>
        <v>#REF!</v>
      </c>
      <c r="N394" s="48"/>
      <c r="O394" s="49" t="str">
        <f>+D394-J394</f>
        <v>#REF!</v>
      </c>
      <c r="P394" s="47" t="str">
        <f t="shared" ref="P394:P396" si="1427">+ROUND(O394,0)</f>
        <v>#REF!</v>
      </c>
      <c r="Q394" s="47" t="str">
        <f t="shared" ref="Q394:Q396" si="1428">+K394+P394</f>
        <v>#REF!</v>
      </c>
      <c r="R394" s="50" t="str">
        <f t="shared" ref="R394:R396" si="1429">+IF(D394-K394-P394&gt;1,D394-K394-P394,0)</f>
        <v>#REF!</v>
      </c>
      <c r="S394" s="47" t="str">
        <f t="shared" ref="S394:S396" si="1430">+P394</f>
        <v>#REF!</v>
      </c>
      <c r="T394" s="48"/>
      <c r="U394" s="48"/>
      <c r="V394" s="48"/>
      <c r="W394" s="48"/>
      <c r="X394" s="48"/>
      <c r="Y394" s="48"/>
      <c r="Z394" s="48"/>
    </row>
    <row r="395" ht="13.5" customHeight="1" outlineLevel="2">
      <c r="A395" s="46" t="s">
        <v>257</v>
      </c>
      <c r="B395" s="18" t="s">
        <v>22</v>
      </c>
      <c r="C395" s="18" t="s">
        <v>23</v>
      </c>
      <c r="D395" s="20">
        <v>13593.03</v>
      </c>
      <c r="E395" s="20">
        <v>2532.89</v>
      </c>
      <c r="F395" s="47">
        <f>+D395/D397</f>
        <v>0.0002509067315</v>
      </c>
      <c r="G395" s="47" t="str">
        <f t="shared" si="1421"/>
        <v>#REF!</v>
      </c>
      <c r="H395" s="47" t="str">
        <f t="shared" si="1422"/>
        <v>#REF!</v>
      </c>
      <c r="I395" s="47" t="str">
        <f t="shared" si="1423"/>
        <v>#REF!</v>
      </c>
      <c r="J395" s="47" t="str">
        <f t="shared" si="1424"/>
        <v>#REF!</v>
      </c>
      <c r="K395" s="47">
        <v>0.0</v>
      </c>
      <c r="L395" s="47" t="str">
        <f t="shared" si="1425"/>
        <v>#REF!</v>
      </c>
      <c r="M395" s="47" t="str">
        <f t="shared" si="1426"/>
        <v>#REF!</v>
      </c>
      <c r="N395" s="48"/>
      <c r="O395" s="49">
        <v>0.0</v>
      </c>
      <c r="P395" s="47">
        <f t="shared" si="1427"/>
        <v>0</v>
      </c>
      <c r="Q395" s="47">
        <f t="shared" si="1428"/>
        <v>0</v>
      </c>
      <c r="R395" s="50">
        <f t="shared" si="1429"/>
        <v>13593.03</v>
      </c>
      <c r="S395" s="47">
        <f t="shared" si="1430"/>
        <v>0</v>
      </c>
      <c r="T395" s="48"/>
      <c r="U395" s="48"/>
      <c r="V395" s="48"/>
      <c r="W395" s="48"/>
      <c r="X395" s="48"/>
      <c r="Y395" s="48"/>
      <c r="Z395" s="48"/>
    </row>
    <row r="396" ht="13.5" customHeight="1" outlineLevel="2">
      <c r="A396" s="46" t="s">
        <v>257</v>
      </c>
      <c r="B396" s="18" t="s">
        <v>30</v>
      </c>
      <c r="C396" s="18" t="s">
        <v>31</v>
      </c>
      <c r="D396" s="20">
        <v>4.904659125E7</v>
      </c>
      <c r="E396" s="20">
        <v>9139213.52</v>
      </c>
      <c r="F396" s="47">
        <f>+D396/D397</f>
        <v>0.905325737</v>
      </c>
      <c r="G396" s="47" t="str">
        <f t="shared" si="1421"/>
        <v>#REF!</v>
      </c>
      <c r="H396" s="47" t="str">
        <f t="shared" si="1422"/>
        <v>#REF!</v>
      </c>
      <c r="I396" s="47" t="str">
        <f t="shared" si="1423"/>
        <v>#REF!</v>
      </c>
      <c r="J396" s="47" t="str">
        <f t="shared" si="1424"/>
        <v>#REF!</v>
      </c>
      <c r="K396" s="47" t="str">
        <f>+IF(D396-P396&lt;1,0,D396-P396)</f>
        <v>#REF!</v>
      </c>
      <c r="L396" s="47" t="str">
        <f t="shared" si="1425"/>
        <v>#REF!</v>
      </c>
      <c r="M396" s="47" t="str">
        <f t="shared" si="1426"/>
        <v>#REF!</v>
      </c>
      <c r="N396" s="48"/>
      <c r="O396" s="49" t="str">
        <f>+D396-J396</f>
        <v>#REF!</v>
      </c>
      <c r="P396" s="47" t="str">
        <f t="shared" si="1427"/>
        <v>#REF!</v>
      </c>
      <c r="Q396" s="47" t="str">
        <f t="shared" si="1428"/>
        <v>#REF!</v>
      </c>
      <c r="R396" s="50" t="str">
        <f t="shared" si="1429"/>
        <v>#REF!</v>
      </c>
      <c r="S396" s="47" t="str">
        <f t="shared" si="1430"/>
        <v>#REF!</v>
      </c>
      <c r="T396" s="48"/>
      <c r="U396" s="48"/>
      <c r="V396" s="48"/>
      <c r="W396" s="48"/>
      <c r="X396" s="48"/>
      <c r="Y396" s="48"/>
      <c r="Z396" s="48"/>
    </row>
    <row r="397" ht="13.5" customHeight="1" outlineLevel="1">
      <c r="A397" s="51" t="s">
        <v>423</v>
      </c>
      <c r="B397" s="18"/>
      <c r="C397" s="18"/>
      <c r="D397" s="20">
        <f t="shared" ref="D397:F397" si="1431">SUBTOTAL(9,D394:D396)</f>
        <v>54175629</v>
      </c>
      <c r="E397" s="20">
        <f t="shared" si="1431"/>
        <v>10094945</v>
      </c>
      <c r="F397" s="48">
        <f t="shared" si="1431"/>
        <v>1</v>
      </c>
      <c r="G397" s="47"/>
      <c r="H397" s="47"/>
      <c r="I397" s="47"/>
      <c r="J397" s="47" t="str">
        <f t="shared" ref="J397:K397" si="1432">SUBTOTAL(9,J394:J396)</f>
        <v>#REF!</v>
      </c>
      <c r="K397" s="47" t="str">
        <f t="shared" si="1432"/>
        <v>#REF!</v>
      </c>
      <c r="L397" s="47"/>
      <c r="M397" s="47"/>
      <c r="N397" s="48"/>
      <c r="O397" s="49" t="str">
        <f t="shared" ref="O397:S397" si="1433">SUBTOTAL(9,O394:O396)</f>
        <v>#REF!</v>
      </c>
      <c r="P397" s="47" t="str">
        <f t="shared" si="1433"/>
        <v>#REF!</v>
      </c>
      <c r="Q397" s="47" t="str">
        <f t="shared" si="1433"/>
        <v>#REF!</v>
      </c>
      <c r="R397" s="50" t="str">
        <f t="shared" si="1433"/>
        <v>#REF!</v>
      </c>
      <c r="S397" s="47" t="str">
        <f t="shared" si="1433"/>
        <v>#REF!</v>
      </c>
      <c r="T397" s="48"/>
      <c r="U397" s="48"/>
      <c r="V397" s="48"/>
      <c r="W397" s="48"/>
      <c r="X397" s="48"/>
      <c r="Y397" s="48"/>
      <c r="Z397" s="48"/>
    </row>
    <row r="398" ht="13.5" customHeight="1" outlineLevel="2">
      <c r="A398" s="46" t="s">
        <v>259</v>
      </c>
      <c r="B398" s="18" t="s">
        <v>18</v>
      </c>
      <c r="C398" s="18" t="s">
        <v>19</v>
      </c>
      <c r="D398" s="20">
        <v>1.9999029142E8</v>
      </c>
      <c r="E398" s="20">
        <v>2384032.35</v>
      </c>
      <c r="F398" s="47">
        <f>+D398/D401</f>
        <v>0.2707660924</v>
      </c>
      <c r="G398" s="47" t="str">
        <f t="shared" ref="G398:G400" si="1434">VLOOKUP(A398,'[1]Hoja1'!$B$1:$F$126,3,0)</f>
        <v>#REF!</v>
      </c>
      <c r="H398" s="47" t="str">
        <f t="shared" ref="H398:H400" si="1435">VLOOKUP(A398,'[1]Hoja1'!$B$1:$F$126,2,0)</f>
        <v>#REF!</v>
      </c>
      <c r="I398" s="47" t="str">
        <f t="shared" ref="I398:I400" si="1436">+G398/11</f>
        <v>#REF!</v>
      </c>
      <c r="J398" s="47" t="str">
        <f t="shared" ref="J398:J400" si="1437">+F398*I398</f>
        <v>#REF!</v>
      </c>
      <c r="K398" s="47" t="str">
        <f t="shared" ref="K398:K400" si="1438">+D398-P398</f>
        <v>#REF!</v>
      </c>
      <c r="L398" s="47" t="str">
        <f t="shared" ref="L398:L400" si="1439">VLOOKUP(A398,'[1]Hoja1'!$B$1:$F$126,5,0)</f>
        <v>#REF!</v>
      </c>
      <c r="M398" s="47" t="str">
        <f t="shared" ref="M398:M400" si="1440">VLOOKUP(A398,'[1]Hoja1'!$B$1:$F$126,4,0)</f>
        <v>#REF!</v>
      </c>
      <c r="N398" s="48"/>
      <c r="O398" s="49" t="str">
        <f t="shared" ref="O398:O400" si="1441">+D398-J398</f>
        <v>#REF!</v>
      </c>
      <c r="P398" s="47" t="str">
        <f t="shared" ref="P398:P400" si="1442">+ROUND(O398,0)</f>
        <v>#REF!</v>
      </c>
      <c r="Q398" s="47" t="str">
        <f t="shared" ref="Q398:Q400" si="1443">+K398+P398</f>
        <v>#REF!</v>
      </c>
      <c r="R398" s="50" t="str">
        <f t="shared" ref="R398:R400" si="1444">+IF(D398-K398-P398&gt;1,D398-K398-P398,0)</f>
        <v>#REF!</v>
      </c>
      <c r="S398" s="47" t="str">
        <f t="shared" ref="S398:S400" si="1445">+P398</f>
        <v>#REF!</v>
      </c>
      <c r="T398" s="48"/>
      <c r="U398" s="48"/>
      <c r="V398" s="48"/>
      <c r="W398" s="48"/>
      <c r="X398" s="48"/>
      <c r="Y398" s="48"/>
      <c r="Z398" s="48"/>
    </row>
    <row r="399" ht="13.5" customHeight="1" outlineLevel="2">
      <c r="A399" s="46" t="s">
        <v>259</v>
      </c>
      <c r="B399" s="18" t="s">
        <v>22</v>
      </c>
      <c r="C399" s="18" t="s">
        <v>23</v>
      </c>
      <c r="D399" s="20">
        <v>2180996.79</v>
      </c>
      <c r="E399" s="20">
        <v>25999.1</v>
      </c>
      <c r="F399" s="47">
        <f>+D399/D401</f>
        <v>0.002952843231</v>
      </c>
      <c r="G399" s="47" t="str">
        <f t="shared" si="1434"/>
        <v>#REF!</v>
      </c>
      <c r="H399" s="47" t="str">
        <f t="shared" si="1435"/>
        <v>#REF!</v>
      </c>
      <c r="I399" s="47" t="str">
        <f t="shared" si="1436"/>
        <v>#REF!</v>
      </c>
      <c r="J399" s="47" t="str">
        <f t="shared" si="1437"/>
        <v>#REF!</v>
      </c>
      <c r="K399" s="47" t="str">
        <f t="shared" si="1438"/>
        <v>#REF!</v>
      </c>
      <c r="L399" s="47" t="str">
        <f t="shared" si="1439"/>
        <v>#REF!</v>
      </c>
      <c r="M399" s="47" t="str">
        <f t="shared" si="1440"/>
        <v>#REF!</v>
      </c>
      <c r="N399" s="48"/>
      <c r="O399" s="49" t="str">
        <f t="shared" si="1441"/>
        <v>#REF!</v>
      </c>
      <c r="P399" s="47" t="str">
        <f t="shared" si="1442"/>
        <v>#REF!</v>
      </c>
      <c r="Q399" s="47" t="str">
        <f t="shared" si="1443"/>
        <v>#REF!</v>
      </c>
      <c r="R399" s="50" t="str">
        <f t="shared" si="1444"/>
        <v>#REF!</v>
      </c>
      <c r="S399" s="47" t="str">
        <f t="shared" si="1445"/>
        <v>#REF!</v>
      </c>
      <c r="T399" s="48"/>
      <c r="U399" s="48"/>
      <c r="V399" s="48"/>
      <c r="W399" s="48"/>
      <c r="X399" s="48"/>
      <c r="Y399" s="48"/>
      <c r="Z399" s="48"/>
    </row>
    <row r="400" ht="13.5" customHeight="1" outlineLevel="2">
      <c r="A400" s="46" t="s">
        <v>259</v>
      </c>
      <c r="B400" s="18" t="s">
        <v>30</v>
      </c>
      <c r="C400" s="18" t="s">
        <v>31</v>
      </c>
      <c r="D400" s="20">
        <v>5.3643778083E8</v>
      </c>
      <c r="E400" s="20">
        <v>6394735.55</v>
      </c>
      <c r="F400" s="47">
        <f>+D400/D401</f>
        <v>0.7262810644</v>
      </c>
      <c r="G400" s="47" t="str">
        <f t="shared" si="1434"/>
        <v>#REF!</v>
      </c>
      <c r="H400" s="47" t="str">
        <f t="shared" si="1435"/>
        <v>#REF!</v>
      </c>
      <c r="I400" s="47" t="str">
        <f t="shared" si="1436"/>
        <v>#REF!</v>
      </c>
      <c r="J400" s="47" t="str">
        <f t="shared" si="1437"/>
        <v>#REF!</v>
      </c>
      <c r="K400" s="47" t="str">
        <f t="shared" si="1438"/>
        <v>#REF!</v>
      </c>
      <c r="L400" s="47" t="str">
        <f t="shared" si="1439"/>
        <v>#REF!</v>
      </c>
      <c r="M400" s="47" t="str">
        <f t="shared" si="1440"/>
        <v>#REF!</v>
      </c>
      <c r="N400" s="48"/>
      <c r="O400" s="49" t="str">
        <f t="shared" si="1441"/>
        <v>#REF!</v>
      </c>
      <c r="P400" s="47" t="str">
        <f t="shared" si="1442"/>
        <v>#REF!</v>
      </c>
      <c r="Q400" s="47" t="str">
        <f t="shared" si="1443"/>
        <v>#REF!</v>
      </c>
      <c r="R400" s="50" t="str">
        <f t="shared" si="1444"/>
        <v>#REF!</v>
      </c>
      <c r="S400" s="47" t="str">
        <f t="shared" si="1445"/>
        <v>#REF!</v>
      </c>
      <c r="T400" s="48"/>
      <c r="U400" s="48"/>
      <c r="V400" s="48"/>
      <c r="W400" s="48"/>
      <c r="X400" s="48"/>
      <c r="Y400" s="48"/>
      <c r="Z400" s="48"/>
    </row>
    <row r="401" ht="13.5" customHeight="1" outlineLevel="1">
      <c r="A401" s="51" t="s">
        <v>424</v>
      </c>
      <c r="B401" s="18"/>
      <c r="C401" s="18"/>
      <c r="D401" s="20">
        <f t="shared" ref="D401:F401" si="1446">SUBTOTAL(9,D398:D400)</f>
        <v>738609069</v>
      </c>
      <c r="E401" s="20">
        <f t="shared" si="1446"/>
        <v>8804767</v>
      </c>
      <c r="F401" s="48">
        <f t="shared" si="1446"/>
        <v>1</v>
      </c>
      <c r="G401" s="47"/>
      <c r="H401" s="47"/>
      <c r="I401" s="47"/>
      <c r="J401" s="47" t="str">
        <f t="shared" ref="J401:K401" si="1447">SUBTOTAL(9,J398:J400)</f>
        <v>#REF!</v>
      </c>
      <c r="K401" s="47" t="str">
        <f t="shared" si="1447"/>
        <v>#REF!</v>
      </c>
      <c r="L401" s="47"/>
      <c r="M401" s="47"/>
      <c r="N401" s="48"/>
      <c r="O401" s="49" t="str">
        <f t="shared" ref="O401:S401" si="1448">SUBTOTAL(9,O398:O400)</f>
        <v>#REF!</v>
      </c>
      <c r="P401" s="47" t="str">
        <f t="shared" si="1448"/>
        <v>#REF!</v>
      </c>
      <c r="Q401" s="47" t="str">
        <f t="shared" si="1448"/>
        <v>#REF!</v>
      </c>
      <c r="R401" s="50" t="str">
        <f t="shared" si="1448"/>
        <v>#REF!</v>
      </c>
      <c r="S401" s="47" t="str">
        <f t="shared" si="1448"/>
        <v>#REF!</v>
      </c>
      <c r="T401" s="48"/>
      <c r="U401" s="48"/>
      <c r="V401" s="48"/>
      <c r="W401" s="48"/>
      <c r="X401" s="48"/>
      <c r="Y401" s="48"/>
      <c r="Z401" s="48"/>
    </row>
    <row r="402" ht="13.5" customHeight="1" outlineLevel="2">
      <c r="A402" s="46" t="s">
        <v>261</v>
      </c>
      <c r="B402" s="18" t="s">
        <v>18</v>
      </c>
      <c r="C402" s="18" t="s">
        <v>19</v>
      </c>
      <c r="D402" s="20">
        <v>1.3013826E7</v>
      </c>
      <c r="E402" s="20">
        <v>903099.0</v>
      </c>
      <c r="F402" s="47">
        <f>+D402/D403</f>
        <v>1</v>
      </c>
      <c r="G402" s="47" t="str">
        <f>VLOOKUP(A402,'[1]Hoja1'!$B$1:$F$126,3,0)</f>
        <v>#REF!</v>
      </c>
      <c r="H402" s="47" t="str">
        <f>VLOOKUP(A402,'[1]Hoja1'!$B$1:$F$126,2,0)</f>
        <v>#REF!</v>
      </c>
      <c r="I402" s="47" t="str">
        <f>+G402/11</f>
        <v>#REF!</v>
      </c>
      <c r="J402" s="47" t="str">
        <f>+F402*I402</f>
        <v>#REF!</v>
      </c>
      <c r="K402" s="47" t="str">
        <f>+D402-P402</f>
        <v>#REF!</v>
      </c>
      <c r="L402" s="47" t="str">
        <f>VLOOKUP(A402,'[1]Hoja1'!$B$1:$F$126,5,0)</f>
        <v>#REF!</v>
      </c>
      <c r="M402" s="47" t="str">
        <f>VLOOKUP(A402,'[1]Hoja1'!$B$1:$F$126,4,0)</f>
        <v>#REF!</v>
      </c>
      <c r="N402" s="48"/>
      <c r="O402" s="49" t="str">
        <f>+D402-J402</f>
        <v>#REF!</v>
      </c>
      <c r="P402" s="47" t="str">
        <f>+ROUND(O402,0)</f>
        <v>#REF!</v>
      </c>
      <c r="Q402" s="47" t="str">
        <f>+K402+P402</f>
        <v>#REF!</v>
      </c>
      <c r="R402" s="50" t="str">
        <f>+IF(D402-K402-P402&gt;1,D402-K402-P402,0)</f>
        <v>#REF!</v>
      </c>
      <c r="S402" s="47" t="str">
        <f>+P402</f>
        <v>#REF!</v>
      </c>
      <c r="T402" s="48"/>
      <c r="U402" s="48"/>
      <c r="V402" s="48"/>
      <c r="W402" s="48"/>
      <c r="X402" s="48"/>
      <c r="Y402" s="48"/>
      <c r="Z402" s="48"/>
    </row>
    <row r="403" ht="13.5" customHeight="1" outlineLevel="1">
      <c r="A403" s="51" t="s">
        <v>425</v>
      </c>
      <c r="B403" s="18"/>
      <c r="C403" s="18"/>
      <c r="D403" s="20">
        <f t="shared" ref="D403:F403" si="1449">SUBTOTAL(9,D402)</f>
        <v>13013826</v>
      </c>
      <c r="E403" s="20">
        <f t="shared" si="1449"/>
        <v>903099</v>
      </c>
      <c r="F403" s="48">
        <f t="shared" si="1449"/>
        <v>1</v>
      </c>
      <c r="G403" s="47"/>
      <c r="H403" s="47"/>
      <c r="I403" s="47"/>
      <c r="J403" s="47" t="str">
        <f t="shared" ref="J403:K403" si="1450">SUBTOTAL(9,J402)</f>
        <v>#REF!</v>
      </c>
      <c r="K403" s="47" t="str">
        <f t="shared" si="1450"/>
        <v>#REF!</v>
      </c>
      <c r="L403" s="47"/>
      <c r="M403" s="47"/>
      <c r="N403" s="48"/>
      <c r="O403" s="49" t="str">
        <f t="shared" ref="O403:S403" si="1451">SUBTOTAL(9,O402)</f>
        <v>#REF!</v>
      </c>
      <c r="P403" s="47" t="str">
        <f t="shared" si="1451"/>
        <v>#REF!</v>
      </c>
      <c r="Q403" s="47" t="str">
        <f t="shared" si="1451"/>
        <v>#REF!</v>
      </c>
      <c r="R403" s="50" t="str">
        <f t="shared" si="1451"/>
        <v>#REF!</v>
      </c>
      <c r="S403" s="47" t="str">
        <f t="shared" si="1451"/>
        <v>#REF!</v>
      </c>
      <c r="T403" s="48"/>
      <c r="U403" s="48"/>
      <c r="V403" s="48"/>
      <c r="W403" s="48"/>
      <c r="X403" s="48"/>
      <c r="Y403" s="48"/>
      <c r="Z403" s="48"/>
    </row>
    <row r="404" ht="13.5" customHeight="1" outlineLevel="2">
      <c r="A404" s="46" t="s">
        <v>263</v>
      </c>
      <c r="B404" s="18" t="s">
        <v>18</v>
      </c>
      <c r="C404" s="18" t="s">
        <v>19</v>
      </c>
      <c r="D404" s="20">
        <v>5457736.16</v>
      </c>
      <c r="E404" s="20">
        <v>4586030.29</v>
      </c>
      <c r="F404" s="47">
        <f>+D404/D407</f>
        <v>0.8668058091</v>
      </c>
      <c r="G404" s="47" t="str">
        <f t="shared" ref="G404:G406" si="1452">VLOOKUP(A404,'[1]Hoja1'!$B$1:$F$126,3,0)</f>
        <v>#REF!</v>
      </c>
      <c r="H404" s="47" t="str">
        <f t="shared" ref="H404:H406" si="1453">VLOOKUP(A404,'[1]Hoja1'!$B$1:$F$126,2,0)</f>
        <v>#REF!</v>
      </c>
      <c r="I404" s="47" t="str">
        <f t="shared" ref="I404:I406" si="1454">+G404/11</f>
        <v>#REF!</v>
      </c>
      <c r="J404" s="47" t="str">
        <f t="shared" ref="J404:J406" si="1455">+F404*I404</f>
        <v>#REF!</v>
      </c>
      <c r="K404" s="47" t="str">
        <f t="shared" ref="K404:K406" si="1456">+IF(D404-P404&lt;1,0,D404-P404)</f>
        <v>#REF!</v>
      </c>
      <c r="L404" s="47" t="str">
        <f t="shared" ref="L404:L406" si="1457">VLOOKUP(A404,'[1]Hoja1'!$B$1:$F$126,5,0)</f>
        <v>#REF!</v>
      </c>
      <c r="M404" s="47" t="str">
        <f t="shared" ref="M404:M406" si="1458">VLOOKUP(A404,'[1]Hoja1'!$B$1:$F$126,4,0)</f>
        <v>#REF!</v>
      </c>
      <c r="N404" s="48"/>
      <c r="O404" s="49" t="str">
        <f t="shared" ref="O404:O406" si="1459">+D404-J404</f>
        <v>#REF!</v>
      </c>
      <c r="P404" s="47" t="str">
        <f t="shared" ref="P404:P406" si="1460">+ROUND(O404,0)</f>
        <v>#REF!</v>
      </c>
      <c r="Q404" s="47" t="str">
        <f t="shared" ref="Q404:Q406" si="1461">+K404+P404</f>
        <v>#REF!</v>
      </c>
      <c r="R404" s="50" t="str">
        <f t="shared" ref="R404:R406" si="1462">+IF(D404-K404-P404&gt;1,D404-K404-P404,0)</f>
        <v>#REF!</v>
      </c>
      <c r="S404" s="47" t="str">
        <f t="shared" ref="S404:S406" si="1463">+P404</f>
        <v>#REF!</v>
      </c>
      <c r="T404" s="48"/>
      <c r="U404" s="48"/>
      <c r="V404" s="48"/>
      <c r="W404" s="48"/>
      <c r="X404" s="48"/>
      <c r="Y404" s="48"/>
      <c r="Z404" s="48"/>
    </row>
    <row r="405" ht="13.5" customHeight="1" outlineLevel="2">
      <c r="A405" s="46" t="s">
        <v>263</v>
      </c>
      <c r="B405" s="18" t="s">
        <v>22</v>
      </c>
      <c r="C405" s="18" t="s">
        <v>23</v>
      </c>
      <c r="D405" s="20">
        <v>838640.84</v>
      </c>
      <c r="E405" s="20">
        <v>704693.71</v>
      </c>
      <c r="F405" s="47">
        <f>+D405/D407</f>
        <v>0.1331941909</v>
      </c>
      <c r="G405" s="47" t="str">
        <f t="shared" si="1452"/>
        <v>#REF!</v>
      </c>
      <c r="H405" s="47" t="str">
        <f t="shared" si="1453"/>
        <v>#REF!</v>
      </c>
      <c r="I405" s="47" t="str">
        <f t="shared" si="1454"/>
        <v>#REF!</v>
      </c>
      <c r="J405" s="47" t="str">
        <f t="shared" si="1455"/>
        <v>#REF!</v>
      </c>
      <c r="K405" s="47" t="str">
        <f t="shared" si="1456"/>
        <v>#REF!</v>
      </c>
      <c r="L405" s="47" t="str">
        <f t="shared" si="1457"/>
        <v>#REF!</v>
      </c>
      <c r="M405" s="47" t="str">
        <f t="shared" si="1458"/>
        <v>#REF!</v>
      </c>
      <c r="N405" s="48"/>
      <c r="O405" s="49" t="str">
        <f t="shared" si="1459"/>
        <v>#REF!</v>
      </c>
      <c r="P405" s="47" t="str">
        <f t="shared" si="1460"/>
        <v>#REF!</v>
      </c>
      <c r="Q405" s="47" t="str">
        <f t="shared" si="1461"/>
        <v>#REF!</v>
      </c>
      <c r="R405" s="50" t="str">
        <f t="shared" si="1462"/>
        <v>#REF!</v>
      </c>
      <c r="S405" s="47" t="str">
        <f t="shared" si="1463"/>
        <v>#REF!</v>
      </c>
      <c r="T405" s="48"/>
      <c r="U405" s="48"/>
      <c r="V405" s="48"/>
      <c r="W405" s="48"/>
      <c r="X405" s="48"/>
      <c r="Y405" s="48"/>
      <c r="Z405" s="48"/>
    </row>
    <row r="406" ht="13.5" customHeight="1" outlineLevel="2">
      <c r="A406" s="46" t="s">
        <v>263</v>
      </c>
      <c r="B406" s="18" t="s">
        <v>43</v>
      </c>
      <c r="C406" s="18" t="s">
        <v>44</v>
      </c>
      <c r="D406" s="20">
        <v>0.0</v>
      </c>
      <c r="E406" s="20">
        <v>0.0</v>
      </c>
      <c r="F406" s="48">
        <v>0.0</v>
      </c>
      <c r="G406" s="47" t="str">
        <f t="shared" si="1452"/>
        <v>#REF!</v>
      </c>
      <c r="H406" s="47" t="str">
        <f t="shared" si="1453"/>
        <v>#REF!</v>
      </c>
      <c r="I406" s="47" t="str">
        <f t="shared" si="1454"/>
        <v>#REF!</v>
      </c>
      <c r="J406" s="47" t="str">
        <f t="shared" si="1455"/>
        <v>#REF!</v>
      </c>
      <c r="K406" s="47" t="str">
        <f t="shared" si="1456"/>
        <v>#REF!</v>
      </c>
      <c r="L406" s="47" t="str">
        <f t="shared" si="1457"/>
        <v>#REF!</v>
      </c>
      <c r="M406" s="47" t="str">
        <f t="shared" si="1458"/>
        <v>#REF!</v>
      </c>
      <c r="N406" s="48"/>
      <c r="O406" s="49" t="str">
        <f t="shared" si="1459"/>
        <v>#REF!</v>
      </c>
      <c r="P406" s="47" t="str">
        <f t="shared" si="1460"/>
        <v>#REF!</v>
      </c>
      <c r="Q406" s="47" t="str">
        <f t="shared" si="1461"/>
        <v>#REF!</v>
      </c>
      <c r="R406" s="50" t="str">
        <f t="shared" si="1462"/>
        <v>#REF!</v>
      </c>
      <c r="S406" s="47" t="str">
        <f t="shared" si="1463"/>
        <v>#REF!</v>
      </c>
      <c r="T406" s="48"/>
      <c r="U406" s="48"/>
      <c r="V406" s="48"/>
      <c r="W406" s="48"/>
      <c r="X406" s="48"/>
      <c r="Y406" s="48"/>
      <c r="Z406" s="48"/>
    </row>
    <row r="407" ht="13.5" customHeight="1" outlineLevel="1">
      <c r="A407" s="51" t="s">
        <v>426</v>
      </c>
      <c r="B407" s="18"/>
      <c r="C407" s="18"/>
      <c r="D407" s="20">
        <f t="shared" ref="D407:F407" si="1464">SUBTOTAL(9,D404:D406)</f>
        <v>6296377</v>
      </c>
      <c r="E407" s="20">
        <f t="shared" si="1464"/>
        <v>5290724</v>
      </c>
      <c r="F407" s="48">
        <f t="shared" si="1464"/>
        <v>1</v>
      </c>
      <c r="G407" s="47"/>
      <c r="H407" s="47"/>
      <c r="I407" s="47"/>
      <c r="J407" s="47" t="str">
        <f t="shared" ref="J407:K407" si="1465">SUBTOTAL(9,J404:J406)</f>
        <v>#REF!</v>
      </c>
      <c r="K407" s="47" t="str">
        <f t="shared" si="1465"/>
        <v>#REF!</v>
      </c>
      <c r="L407" s="47"/>
      <c r="M407" s="47"/>
      <c r="N407" s="48"/>
      <c r="O407" s="49" t="str">
        <f t="shared" ref="O407:S407" si="1466">SUBTOTAL(9,O404:O406)</f>
        <v>#REF!</v>
      </c>
      <c r="P407" s="47" t="str">
        <f t="shared" si="1466"/>
        <v>#REF!</v>
      </c>
      <c r="Q407" s="47" t="str">
        <f t="shared" si="1466"/>
        <v>#REF!</v>
      </c>
      <c r="R407" s="50" t="str">
        <f t="shared" si="1466"/>
        <v>#REF!</v>
      </c>
      <c r="S407" s="47" t="str">
        <f t="shared" si="1466"/>
        <v>#REF!</v>
      </c>
      <c r="T407" s="48"/>
      <c r="U407" s="48"/>
      <c r="V407" s="48"/>
      <c r="W407" s="48"/>
      <c r="X407" s="48"/>
      <c r="Y407" s="48"/>
      <c r="Z407" s="48"/>
    </row>
    <row r="408" ht="13.5" customHeight="1" outlineLevel="2">
      <c r="A408" s="46" t="s">
        <v>265</v>
      </c>
      <c r="B408" s="18" t="s">
        <v>18</v>
      </c>
      <c r="C408" s="18" t="s">
        <v>19</v>
      </c>
      <c r="D408" s="20">
        <v>465948.65</v>
      </c>
      <c r="E408" s="20">
        <v>774711.2</v>
      </c>
      <c r="F408" s="47">
        <f>+D408/D410</f>
        <v>0.7108955219</v>
      </c>
      <c r="G408" s="47" t="str">
        <f t="shared" ref="G408:G409" si="1467">VLOOKUP(A408,'[1]Hoja1'!$B$1:$F$126,3,0)</f>
        <v>#REF!</v>
      </c>
      <c r="H408" s="47" t="str">
        <f t="shared" ref="H408:H409" si="1468">VLOOKUP(A408,'[1]Hoja1'!$B$1:$F$126,2,0)</f>
        <v>#REF!</v>
      </c>
      <c r="I408" s="47" t="str">
        <f t="shared" ref="I408:I409" si="1469">+G408/11</f>
        <v>#REF!</v>
      </c>
      <c r="J408" s="47" t="str">
        <f t="shared" ref="J408:J409" si="1470">+F408*I408</f>
        <v>#REF!</v>
      </c>
      <c r="K408" s="47" t="str">
        <f t="shared" ref="K408:K409" si="1471">+IF(D408-P408&lt;1,0,D408-P408)</f>
        <v>#REF!</v>
      </c>
      <c r="L408" s="47" t="str">
        <f t="shared" ref="L408:L409" si="1472">VLOOKUP(A408,'[1]Hoja1'!$B$1:$F$126,5,0)</f>
        <v>#REF!</v>
      </c>
      <c r="M408" s="47" t="str">
        <f t="shared" ref="M408:M409" si="1473">VLOOKUP(A408,'[1]Hoja1'!$B$1:$F$126,4,0)</f>
        <v>#REF!</v>
      </c>
      <c r="N408" s="48"/>
      <c r="O408" s="49" t="str">
        <f t="shared" ref="O408:O409" si="1474">+D408-J408</f>
        <v>#REF!</v>
      </c>
      <c r="P408" s="47" t="str">
        <f t="shared" ref="P408:P409" si="1475">+ROUND(O408,0)</f>
        <v>#REF!</v>
      </c>
      <c r="Q408" s="47" t="str">
        <f t="shared" ref="Q408:Q409" si="1476">+K408+P408</f>
        <v>#REF!</v>
      </c>
      <c r="R408" s="50" t="str">
        <f t="shared" ref="R408:R409" si="1477">+IF(D408-K408-P408&gt;1,D408-K408-P408,0)</f>
        <v>#REF!</v>
      </c>
      <c r="S408" s="47" t="str">
        <f t="shared" ref="S408:S409" si="1478">+P408</f>
        <v>#REF!</v>
      </c>
      <c r="T408" s="48"/>
      <c r="U408" s="48"/>
      <c r="V408" s="48"/>
      <c r="W408" s="48"/>
      <c r="X408" s="48"/>
      <c r="Y408" s="48"/>
      <c r="Z408" s="48"/>
    </row>
    <row r="409" ht="13.5" customHeight="1" outlineLevel="2">
      <c r="A409" s="46" t="s">
        <v>265</v>
      </c>
      <c r="B409" s="18" t="s">
        <v>22</v>
      </c>
      <c r="C409" s="18" t="s">
        <v>23</v>
      </c>
      <c r="D409" s="20">
        <v>189490.35</v>
      </c>
      <c r="E409" s="20">
        <v>315056.8</v>
      </c>
      <c r="F409" s="47">
        <f>+D409/D410</f>
        <v>0.2891044781</v>
      </c>
      <c r="G409" s="47" t="str">
        <f t="shared" si="1467"/>
        <v>#REF!</v>
      </c>
      <c r="H409" s="47" t="str">
        <f t="shared" si="1468"/>
        <v>#REF!</v>
      </c>
      <c r="I409" s="47" t="str">
        <f t="shared" si="1469"/>
        <v>#REF!</v>
      </c>
      <c r="J409" s="47" t="str">
        <f t="shared" si="1470"/>
        <v>#REF!</v>
      </c>
      <c r="K409" s="47" t="str">
        <f t="shared" si="1471"/>
        <v>#REF!</v>
      </c>
      <c r="L409" s="47" t="str">
        <f t="shared" si="1472"/>
        <v>#REF!</v>
      </c>
      <c r="M409" s="47" t="str">
        <f t="shared" si="1473"/>
        <v>#REF!</v>
      </c>
      <c r="N409" s="48"/>
      <c r="O409" s="49" t="str">
        <f t="shared" si="1474"/>
        <v>#REF!</v>
      </c>
      <c r="P409" s="47" t="str">
        <f t="shared" si="1475"/>
        <v>#REF!</v>
      </c>
      <c r="Q409" s="47" t="str">
        <f t="shared" si="1476"/>
        <v>#REF!</v>
      </c>
      <c r="R409" s="50" t="str">
        <f t="shared" si="1477"/>
        <v>#REF!</v>
      </c>
      <c r="S409" s="47" t="str">
        <f t="shared" si="1478"/>
        <v>#REF!</v>
      </c>
      <c r="T409" s="48"/>
      <c r="U409" s="48"/>
      <c r="V409" s="48"/>
      <c r="W409" s="48"/>
      <c r="X409" s="48"/>
      <c r="Y409" s="48"/>
      <c r="Z409" s="48"/>
    </row>
    <row r="410" ht="13.5" customHeight="1" outlineLevel="1">
      <c r="A410" s="51" t="s">
        <v>427</v>
      </c>
      <c r="B410" s="18"/>
      <c r="C410" s="18"/>
      <c r="D410" s="20">
        <f t="shared" ref="D410:F410" si="1479">SUBTOTAL(9,D408:D409)</f>
        <v>655439</v>
      </c>
      <c r="E410" s="20">
        <f t="shared" si="1479"/>
        <v>1089768</v>
      </c>
      <c r="F410" s="48">
        <f t="shared" si="1479"/>
        <v>1</v>
      </c>
      <c r="G410" s="47"/>
      <c r="H410" s="47"/>
      <c r="I410" s="47"/>
      <c r="J410" s="47" t="str">
        <f t="shared" ref="J410:K410" si="1480">SUBTOTAL(9,J408:J409)</f>
        <v>#REF!</v>
      </c>
      <c r="K410" s="47" t="str">
        <f t="shared" si="1480"/>
        <v>#REF!</v>
      </c>
      <c r="L410" s="47"/>
      <c r="M410" s="47"/>
      <c r="N410" s="48"/>
      <c r="O410" s="49" t="str">
        <f t="shared" ref="O410:S410" si="1481">SUBTOTAL(9,O408:O409)</f>
        <v>#REF!</v>
      </c>
      <c r="P410" s="47" t="str">
        <f t="shared" si="1481"/>
        <v>#REF!</v>
      </c>
      <c r="Q410" s="47" t="str">
        <f t="shared" si="1481"/>
        <v>#REF!</v>
      </c>
      <c r="R410" s="50" t="str">
        <f t="shared" si="1481"/>
        <v>#REF!</v>
      </c>
      <c r="S410" s="47" t="str">
        <f t="shared" si="1481"/>
        <v>#REF!</v>
      </c>
      <c r="T410" s="48"/>
      <c r="U410" s="48"/>
      <c r="V410" s="48"/>
      <c r="W410" s="48"/>
      <c r="X410" s="48"/>
      <c r="Y410" s="48"/>
      <c r="Z410" s="48"/>
    </row>
    <row r="411" ht="13.5" customHeight="1" outlineLevel="2">
      <c r="A411" s="46" t="s">
        <v>267</v>
      </c>
      <c r="B411" s="18" t="s">
        <v>18</v>
      </c>
      <c r="C411" s="18" t="s">
        <v>19</v>
      </c>
      <c r="D411" s="20">
        <v>1.6551685991E8</v>
      </c>
      <c r="E411" s="20">
        <v>1.227014004E7</v>
      </c>
      <c r="F411" s="47">
        <f>+D411/D417</f>
        <v>0.4050178878</v>
      </c>
      <c r="G411" s="47" t="str">
        <f t="shared" ref="G411:G416" si="1482">VLOOKUP(A411,'[1]Hoja1'!$B$1:$F$126,3,0)</f>
        <v>#REF!</v>
      </c>
      <c r="H411" s="47" t="str">
        <f t="shared" ref="H411:H416" si="1483">VLOOKUP(A411,'[1]Hoja1'!$B$1:$F$126,2,0)</f>
        <v>#REF!</v>
      </c>
      <c r="I411" s="47" t="str">
        <f t="shared" ref="I411:I416" si="1484">+G411/11</f>
        <v>#REF!</v>
      </c>
      <c r="J411" s="47" t="str">
        <f t="shared" ref="J411:J416" si="1485">+F411*I411</f>
        <v>#REF!</v>
      </c>
      <c r="K411" s="47" t="str">
        <f t="shared" ref="K411:K416" si="1486">+D411-P411</f>
        <v>#REF!</v>
      </c>
      <c r="L411" s="47" t="str">
        <f t="shared" ref="L411:L416" si="1487">VLOOKUP(A411,'[1]Hoja1'!$B$1:$F$126,5,0)</f>
        <v>#REF!</v>
      </c>
      <c r="M411" s="47" t="str">
        <f t="shared" ref="M411:M416" si="1488">VLOOKUP(A411,'[1]Hoja1'!$B$1:$F$126,4,0)</f>
        <v>#REF!</v>
      </c>
      <c r="N411" s="48"/>
      <c r="O411" s="49" t="str">
        <f t="shared" ref="O411:O416" si="1489">+D411-J411</f>
        <v>#REF!</v>
      </c>
      <c r="P411" s="47" t="str">
        <f t="shared" ref="P411:P416" si="1490">+ROUND(O411,0)</f>
        <v>#REF!</v>
      </c>
      <c r="Q411" s="47" t="str">
        <f t="shared" ref="Q411:Q416" si="1491">+K411+P411</f>
        <v>#REF!</v>
      </c>
      <c r="R411" s="50" t="str">
        <f t="shared" ref="R411:R416" si="1492">+IF(D411-K411-P411&gt;1,D411-K411-P411,0)</f>
        <v>#REF!</v>
      </c>
      <c r="S411" s="47" t="str">
        <f t="shared" ref="S411:S416" si="1493">+P411</f>
        <v>#REF!</v>
      </c>
      <c r="T411" s="48"/>
      <c r="U411" s="48"/>
      <c r="V411" s="48"/>
      <c r="W411" s="48"/>
      <c r="X411" s="48"/>
      <c r="Y411" s="48"/>
      <c r="Z411" s="48"/>
    </row>
    <row r="412" ht="13.5" customHeight="1" outlineLevel="2">
      <c r="A412" s="46" t="s">
        <v>267</v>
      </c>
      <c r="B412" s="18" t="s">
        <v>22</v>
      </c>
      <c r="C412" s="18" t="s">
        <v>23</v>
      </c>
      <c r="D412" s="20">
        <v>6.026320409E7</v>
      </c>
      <c r="E412" s="20">
        <v>4467447.93</v>
      </c>
      <c r="F412" s="47">
        <f>+D412/D417</f>
        <v>0.1474633801</v>
      </c>
      <c r="G412" s="47" t="str">
        <f t="shared" si="1482"/>
        <v>#REF!</v>
      </c>
      <c r="H412" s="47" t="str">
        <f t="shared" si="1483"/>
        <v>#REF!</v>
      </c>
      <c r="I412" s="47" t="str">
        <f t="shared" si="1484"/>
        <v>#REF!</v>
      </c>
      <c r="J412" s="47" t="str">
        <f t="shared" si="1485"/>
        <v>#REF!</v>
      </c>
      <c r="K412" s="47" t="str">
        <f t="shared" si="1486"/>
        <v>#REF!</v>
      </c>
      <c r="L412" s="47" t="str">
        <f t="shared" si="1487"/>
        <v>#REF!</v>
      </c>
      <c r="M412" s="47" t="str">
        <f t="shared" si="1488"/>
        <v>#REF!</v>
      </c>
      <c r="N412" s="48"/>
      <c r="O412" s="49" t="str">
        <f t="shared" si="1489"/>
        <v>#REF!</v>
      </c>
      <c r="P412" s="47" t="str">
        <f t="shared" si="1490"/>
        <v>#REF!</v>
      </c>
      <c r="Q412" s="47" t="str">
        <f t="shared" si="1491"/>
        <v>#REF!</v>
      </c>
      <c r="R412" s="50" t="str">
        <f t="shared" si="1492"/>
        <v>#REF!</v>
      </c>
      <c r="S412" s="47" t="str">
        <f t="shared" si="1493"/>
        <v>#REF!</v>
      </c>
      <c r="T412" s="48"/>
      <c r="U412" s="48"/>
      <c r="V412" s="48"/>
      <c r="W412" s="48"/>
      <c r="X412" s="48"/>
      <c r="Y412" s="48"/>
      <c r="Z412" s="48"/>
    </row>
    <row r="413" ht="13.5" customHeight="1" outlineLevel="2">
      <c r="A413" s="46" t="s">
        <v>267</v>
      </c>
      <c r="B413" s="18" t="s">
        <v>74</v>
      </c>
      <c r="C413" s="18" t="s">
        <v>75</v>
      </c>
      <c r="D413" s="20">
        <v>0.0</v>
      </c>
      <c r="E413" s="20">
        <v>0.0</v>
      </c>
      <c r="F413" s="48">
        <v>0.0</v>
      </c>
      <c r="G413" s="47" t="str">
        <f t="shared" si="1482"/>
        <v>#REF!</v>
      </c>
      <c r="H413" s="47" t="str">
        <f t="shared" si="1483"/>
        <v>#REF!</v>
      </c>
      <c r="I413" s="47" t="str">
        <f t="shared" si="1484"/>
        <v>#REF!</v>
      </c>
      <c r="J413" s="47" t="str">
        <f t="shared" si="1485"/>
        <v>#REF!</v>
      </c>
      <c r="K413" s="47" t="str">
        <f t="shared" si="1486"/>
        <v>#REF!</v>
      </c>
      <c r="L413" s="47" t="str">
        <f t="shared" si="1487"/>
        <v>#REF!</v>
      </c>
      <c r="M413" s="47" t="str">
        <f t="shared" si="1488"/>
        <v>#REF!</v>
      </c>
      <c r="N413" s="48"/>
      <c r="O413" s="49" t="str">
        <f t="shared" si="1489"/>
        <v>#REF!</v>
      </c>
      <c r="P413" s="47" t="str">
        <f t="shared" si="1490"/>
        <v>#REF!</v>
      </c>
      <c r="Q413" s="47" t="str">
        <f t="shared" si="1491"/>
        <v>#REF!</v>
      </c>
      <c r="R413" s="50" t="str">
        <f t="shared" si="1492"/>
        <v>#REF!</v>
      </c>
      <c r="S413" s="47" t="str">
        <f t="shared" si="1493"/>
        <v>#REF!</v>
      </c>
      <c r="T413" s="48"/>
      <c r="U413" s="48"/>
      <c r="V413" s="48"/>
      <c r="W413" s="48"/>
      <c r="X413" s="48"/>
      <c r="Y413" s="48"/>
      <c r="Z413" s="48"/>
    </row>
    <row r="414" ht="13.5" customHeight="1" outlineLevel="2">
      <c r="A414" s="46" t="s">
        <v>267</v>
      </c>
      <c r="B414" s="18" t="s">
        <v>58</v>
      </c>
      <c r="C414" s="18" t="s">
        <v>59</v>
      </c>
      <c r="D414" s="20">
        <v>6406916.94</v>
      </c>
      <c r="E414" s="20">
        <v>474959.28</v>
      </c>
      <c r="F414" s="47">
        <f>+D414/D417</f>
        <v>0.01567765343</v>
      </c>
      <c r="G414" s="47" t="str">
        <f t="shared" si="1482"/>
        <v>#REF!</v>
      </c>
      <c r="H414" s="47" t="str">
        <f t="shared" si="1483"/>
        <v>#REF!</v>
      </c>
      <c r="I414" s="47" t="str">
        <f t="shared" si="1484"/>
        <v>#REF!</v>
      </c>
      <c r="J414" s="47" t="str">
        <f t="shared" si="1485"/>
        <v>#REF!</v>
      </c>
      <c r="K414" s="47" t="str">
        <f t="shared" si="1486"/>
        <v>#REF!</v>
      </c>
      <c r="L414" s="47" t="str">
        <f t="shared" si="1487"/>
        <v>#REF!</v>
      </c>
      <c r="M414" s="47" t="str">
        <f t="shared" si="1488"/>
        <v>#REF!</v>
      </c>
      <c r="N414" s="48"/>
      <c r="O414" s="49" t="str">
        <f t="shared" si="1489"/>
        <v>#REF!</v>
      </c>
      <c r="P414" s="47" t="str">
        <f t="shared" si="1490"/>
        <v>#REF!</v>
      </c>
      <c r="Q414" s="47" t="str">
        <f t="shared" si="1491"/>
        <v>#REF!</v>
      </c>
      <c r="R414" s="50" t="str">
        <f t="shared" si="1492"/>
        <v>#REF!</v>
      </c>
      <c r="S414" s="47" t="str">
        <f t="shared" si="1493"/>
        <v>#REF!</v>
      </c>
      <c r="T414" s="48"/>
      <c r="U414" s="48"/>
      <c r="V414" s="48"/>
      <c r="W414" s="48"/>
      <c r="X414" s="48"/>
      <c r="Y414" s="48"/>
      <c r="Z414" s="48"/>
    </row>
    <row r="415" ht="13.5" customHeight="1" outlineLevel="2">
      <c r="A415" s="46" t="s">
        <v>267</v>
      </c>
      <c r="B415" s="18" t="s">
        <v>43</v>
      </c>
      <c r="C415" s="18" t="s">
        <v>44</v>
      </c>
      <c r="D415" s="20">
        <v>0.0</v>
      </c>
      <c r="E415" s="20">
        <v>0.0</v>
      </c>
      <c r="F415" s="48">
        <v>0.0</v>
      </c>
      <c r="G415" s="47" t="str">
        <f t="shared" si="1482"/>
        <v>#REF!</v>
      </c>
      <c r="H415" s="47" t="str">
        <f t="shared" si="1483"/>
        <v>#REF!</v>
      </c>
      <c r="I415" s="47" t="str">
        <f t="shared" si="1484"/>
        <v>#REF!</v>
      </c>
      <c r="J415" s="47" t="str">
        <f t="shared" si="1485"/>
        <v>#REF!</v>
      </c>
      <c r="K415" s="47" t="str">
        <f t="shared" si="1486"/>
        <v>#REF!</v>
      </c>
      <c r="L415" s="47" t="str">
        <f t="shared" si="1487"/>
        <v>#REF!</v>
      </c>
      <c r="M415" s="47" t="str">
        <f t="shared" si="1488"/>
        <v>#REF!</v>
      </c>
      <c r="N415" s="48"/>
      <c r="O415" s="49" t="str">
        <f t="shared" si="1489"/>
        <v>#REF!</v>
      </c>
      <c r="P415" s="47" t="str">
        <f t="shared" si="1490"/>
        <v>#REF!</v>
      </c>
      <c r="Q415" s="47" t="str">
        <f t="shared" si="1491"/>
        <v>#REF!</v>
      </c>
      <c r="R415" s="50" t="str">
        <f t="shared" si="1492"/>
        <v>#REF!</v>
      </c>
      <c r="S415" s="47" t="str">
        <f t="shared" si="1493"/>
        <v>#REF!</v>
      </c>
      <c r="T415" s="48"/>
      <c r="U415" s="48"/>
      <c r="V415" s="48"/>
      <c r="W415" s="48"/>
      <c r="X415" s="48"/>
      <c r="Y415" s="48"/>
      <c r="Z415" s="48"/>
    </row>
    <row r="416" ht="13.5" customHeight="1" outlineLevel="2">
      <c r="A416" s="46" t="s">
        <v>267</v>
      </c>
      <c r="B416" s="18" t="s">
        <v>26</v>
      </c>
      <c r="C416" s="18" t="s">
        <v>27</v>
      </c>
      <c r="D416" s="20">
        <v>1.7647857406E8</v>
      </c>
      <c r="E416" s="20">
        <v>1.308275675E7</v>
      </c>
      <c r="F416" s="47">
        <f>+D416/D417</f>
        <v>0.4318410786</v>
      </c>
      <c r="G416" s="47" t="str">
        <f t="shared" si="1482"/>
        <v>#REF!</v>
      </c>
      <c r="H416" s="47" t="str">
        <f t="shared" si="1483"/>
        <v>#REF!</v>
      </c>
      <c r="I416" s="47" t="str">
        <f t="shared" si="1484"/>
        <v>#REF!</v>
      </c>
      <c r="J416" s="47" t="str">
        <f t="shared" si="1485"/>
        <v>#REF!</v>
      </c>
      <c r="K416" s="47" t="str">
        <f t="shared" si="1486"/>
        <v>#REF!</v>
      </c>
      <c r="L416" s="47" t="str">
        <f t="shared" si="1487"/>
        <v>#REF!</v>
      </c>
      <c r="M416" s="47" t="str">
        <f t="shared" si="1488"/>
        <v>#REF!</v>
      </c>
      <c r="N416" s="48"/>
      <c r="O416" s="49" t="str">
        <f t="shared" si="1489"/>
        <v>#REF!</v>
      </c>
      <c r="P416" s="47" t="str">
        <f t="shared" si="1490"/>
        <v>#REF!</v>
      </c>
      <c r="Q416" s="47" t="str">
        <f t="shared" si="1491"/>
        <v>#REF!</v>
      </c>
      <c r="R416" s="50" t="str">
        <f t="shared" si="1492"/>
        <v>#REF!</v>
      </c>
      <c r="S416" s="47" t="str">
        <f t="shared" si="1493"/>
        <v>#REF!</v>
      </c>
      <c r="T416" s="48"/>
      <c r="U416" s="48"/>
      <c r="V416" s="48"/>
      <c r="W416" s="48"/>
      <c r="X416" s="48"/>
      <c r="Y416" s="48"/>
      <c r="Z416" s="48"/>
    </row>
    <row r="417" ht="13.5" customHeight="1" outlineLevel="1">
      <c r="A417" s="51" t="s">
        <v>428</v>
      </c>
      <c r="B417" s="18"/>
      <c r="C417" s="18"/>
      <c r="D417" s="20">
        <f t="shared" ref="D417:F417" si="1494">SUBTOTAL(9,D411:D416)</f>
        <v>408665555</v>
      </c>
      <c r="E417" s="20">
        <f t="shared" si="1494"/>
        <v>30295304</v>
      </c>
      <c r="F417" s="48">
        <f t="shared" si="1494"/>
        <v>1</v>
      </c>
      <c r="G417" s="47"/>
      <c r="H417" s="47"/>
      <c r="I417" s="47"/>
      <c r="J417" s="47" t="str">
        <f t="shared" ref="J417:K417" si="1495">SUBTOTAL(9,J411:J416)</f>
        <v>#REF!</v>
      </c>
      <c r="K417" s="47" t="str">
        <f t="shared" si="1495"/>
        <v>#REF!</v>
      </c>
      <c r="L417" s="47"/>
      <c r="M417" s="47"/>
      <c r="N417" s="48"/>
      <c r="O417" s="49" t="str">
        <f t="shared" ref="O417:S417" si="1496">SUBTOTAL(9,O411:O416)</f>
        <v>#REF!</v>
      </c>
      <c r="P417" s="47" t="str">
        <f t="shared" si="1496"/>
        <v>#REF!</v>
      </c>
      <c r="Q417" s="47" t="str">
        <f t="shared" si="1496"/>
        <v>#REF!</v>
      </c>
      <c r="R417" s="50" t="str">
        <f t="shared" si="1496"/>
        <v>#REF!</v>
      </c>
      <c r="S417" s="47" t="str">
        <f t="shared" si="1496"/>
        <v>#REF!</v>
      </c>
      <c r="T417" s="48"/>
      <c r="U417" s="48"/>
      <c r="V417" s="48"/>
      <c r="W417" s="48"/>
      <c r="X417" s="48"/>
      <c r="Y417" s="48"/>
      <c r="Z417" s="48"/>
    </row>
    <row r="418" ht="13.5" customHeight="1" outlineLevel="2">
      <c r="A418" s="46" t="s">
        <v>269</v>
      </c>
      <c r="B418" s="18" t="s">
        <v>22</v>
      </c>
      <c r="C418" s="18" t="s">
        <v>23</v>
      </c>
      <c r="D418" s="20">
        <v>1456582.52</v>
      </c>
      <c r="E418" s="20">
        <v>58191.08</v>
      </c>
      <c r="F418" s="47">
        <f>+D418/D422</f>
        <v>0.0429328341</v>
      </c>
      <c r="G418" s="47" t="str">
        <f t="shared" ref="G418:G421" si="1497">VLOOKUP(A418,'[1]Hoja1'!$B$1:$F$126,3,0)</f>
        <v>#REF!</v>
      </c>
      <c r="H418" s="47" t="str">
        <f t="shared" ref="H418:H421" si="1498">VLOOKUP(A418,'[1]Hoja1'!$B$1:$F$126,2,0)</f>
        <v>#REF!</v>
      </c>
      <c r="I418" s="47" t="str">
        <f t="shared" ref="I418:I421" si="1499">+G418/11</f>
        <v>#REF!</v>
      </c>
      <c r="J418" s="47" t="str">
        <f t="shared" ref="J418:J421" si="1500">+F418*I418</f>
        <v>#REF!</v>
      </c>
      <c r="K418" s="47" t="str">
        <f t="shared" ref="K418:K421" si="1501">+D418-P418</f>
        <v>#REF!</v>
      </c>
      <c r="L418" s="47" t="str">
        <f t="shared" ref="L418:L421" si="1502">VLOOKUP(A418,'[1]Hoja1'!$B$1:$F$126,5,0)</f>
        <v>#REF!</v>
      </c>
      <c r="M418" s="47" t="str">
        <f t="shared" ref="M418:M421" si="1503">VLOOKUP(A418,'[1]Hoja1'!$B$1:$F$126,4,0)</f>
        <v>#REF!</v>
      </c>
      <c r="N418" s="48"/>
      <c r="O418" s="49" t="str">
        <f t="shared" ref="O418:O421" si="1504">+D418-J418</f>
        <v>#REF!</v>
      </c>
      <c r="P418" s="47" t="str">
        <f t="shared" ref="P418:P421" si="1505">+ROUND(O418,0)</f>
        <v>#REF!</v>
      </c>
      <c r="Q418" s="47" t="str">
        <f t="shared" ref="Q418:Q421" si="1506">+K418+P418</f>
        <v>#REF!</v>
      </c>
      <c r="R418" s="50" t="str">
        <f t="shared" ref="R418:R421" si="1507">+IF(D418-K418-P418&gt;1,D418-K418-P418,0)</f>
        <v>#REF!</v>
      </c>
      <c r="S418" s="47" t="str">
        <f t="shared" ref="S418:S421" si="1508">+P418</f>
        <v>#REF!</v>
      </c>
      <c r="T418" s="48"/>
      <c r="U418" s="48"/>
      <c r="V418" s="48"/>
      <c r="W418" s="48"/>
      <c r="X418" s="48"/>
      <c r="Y418" s="48"/>
      <c r="Z418" s="48"/>
    </row>
    <row r="419" ht="13.5" customHeight="1" outlineLevel="2">
      <c r="A419" s="46" t="s">
        <v>269</v>
      </c>
      <c r="B419" s="18" t="s">
        <v>58</v>
      </c>
      <c r="C419" s="18" t="s">
        <v>59</v>
      </c>
      <c r="D419" s="20">
        <v>2043642.93</v>
      </c>
      <c r="E419" s="20">
        <v>81644.38</v>
      </c>
      <c r="F419" s="47">
        <f>+D419/D422</f>
        <v>0.06023646561</v>
      </c>
      <c r="G419" s="47" t="str">
        <f t="shared" si="1497"/>
        <v>#REF!</v>
      </c>
      <c r="H419" s="47" t="str">
        <f t="shared" si="1498"/>
        <v>#REF!</v>
      </c>
      <c r="I419" s="47" t="str">
        <f t="shared" si="1499"/>
        <v>#REF!</v>
      </c>
      <c r="J419" s="47" t="str">
        <f t="shared" si="1500"/>
        <v>#REF!</v>
      </c>
      <c r="K419" s="47" t="str">
        <f t="shared" si="1501"/>
        <v>#REF!</v>
      </c>
      <c r="L419" s="47" t="str">
        <f t="shared" si="1502"/>
        <v>#REF!</v>
      </c>
      <c r="M419" s="47" t="str">
        <f t="shared" si="1503"/>
        <v>#REF!</v>
      </c>
      <c r="N419" s="48"/>
      <c r="O419" s="49" t="str">
        <f t="shared" si="1504"/>
        <v>#REF!</v>
      </c>
      <c r="P419" s="47" t="str">
        <f t="shared" si="1505"/>
        <v>#REF!</v>
      </c>
      <c r="Q419" s="47" t="str">
        <f t="shared" si="1506"/>
        <v>#REF!</v>
      </c>
      <c r="R419" s="50" t="str">
        <f t="shared" si="1507"/>
        <v>#REF!</v>
      </c>
      <c r="S419" s="47" t="str">
        <f t="shared" si="1508"/>
        <v>#REF!</v>
      </c>
      <c r="T419" s="48"/>
      <c r="U419" s="48"/>
      <c r="V419" s="48"/>
      <c r="W419" s="48"/>
      <c r="X419" s="48"/>
      <c r="Y419" s="48"/>
      <c r="Z419" s="48"/>
    </row>
    <row r="420" ht="13.5" customHeight="1" outlineLevel="2">
      <c r="A420" s="46" t="s">
        <v>269</v>
      </c>
      <c r="B420" s="18" t="s">
        <v>30</v>
      </c>
      <c r="C420" s="18" t="s">
        <v>31</v>
      </c>
      <c r="D420" s="20">
        <v>3.042678055E7</v>
      </c>
      <c r="E420" s="20">
        <v>1215562.54</v>
      </c>
      <c r="F420" s="47">
        <f>+D420/D422</f>
        <v>0.8968307003</v>
      </c>
      <c r="G420" s="47" t="str">
        <f t="shared" si="1497"/>
        <v>#REF!</v>
      </c>
      <c r="H420" s="47" t="str">
        <f t="shared" si="1498"/>
        <v>#REF!</v>
      </c>
      <c r="I420" s="47" t="str">
        <f t="shared" si="1499"/>
        <v>#REF!</v>
      </c>
      <c r="J420" s="47" t="str">
        <f t="shared" si="1500"/>
        <v>#REF!</v>
      </c>
      <c r="K420" s="47" t="str">
        <f t="shared" si="1501"/>
        <v>#REF!</v>
      </c>
      <c r="L420" s="47" t="str">
        <f t="shared" si="1502"/>
        <v>#REF!</v>
      </c>
      <c r="M420" s="47" t="str">
        <f t="shared" si="1503"/>
        <v>#REF!</v>
      </c>
      <c r="N420" s="48"/>
      <c r="O420" s="49" t="str">
        <f t="shared" si="1504"/>
        <v>#REF!</v>
      </c>
      <c r="P420" s="47" t="str">
        <f t="shared" si="1505"/>
        <v>#REF!</v>
      </c>
      <c r="Q420" s="47" t="str">
        <f t="shared" si="1506"/>
        <v>#REF!</v>
      </c>
      <c r="R420" s="50" t="str">
        <f t="shared" si="1507"/>
        <v>#REF!</v>
      </c>
      <c r="S420" s="47" t="str">
        <f t="shared" si="1508"/>
        <v>#REF!</v>
      </c>
      <c r="T420" s="48"/>
      <c r="U420" s="48"/>
      <c r="V420" s="48"/>
      <c r="W420" s="48"/>
      <c r="X420" s="48"/>
      <c r="Y420" s="48"/>
      <c r="Z420" s="48"/>
    </row>
    <row r="421" ht="13.5" customHeight="1" outlineLevel="2">
      <c r="A421" s="46" t="s">
        <v>269</v>
      </c>
      <c r="B421" s="18" t="s">
        <v>64</v>
      </c>
      <c r="C421" s="18" t="s">
        <v>65</v>
      </c>
      <c r="D421" s="20">
        <v>0.0</v>
      </c>
      <c r="E421" s="20">
        <v>0.0</v>
      </c>
      <c r="F421" s="48">
        <v>0.0</v>
      </c>
      <c r="G421" s="47" t="str">
        <f t="shared" si="1497"/>
        <v>#REF!</v>
      </c>
      <c r="H421" s="47" t="str">
        <f t="shared" si="1498"/>
        <v>#REF!</v>
      </c>
      <c r="I421" s="47" t="str">
        <f t="shared" si="1499"/>
        <v>#REF!</v>
      </c>
      <c r="J421" s="47" t="str">
        <f t="shared" si="1500"/>
        <v>#REF!</v>
      </c>
      <c r="K421" s="47" t="str">
        <f t="shared" si="1501"/>
        <v>#REF!</v>
      </c>
      <c r="L421" s="47" t="str">
        <f t="shared" si="1502"/>
        <v>#REF!</v>
      </c>
      <c r="M421" s="47" t="str">
        <f t="shared" si="1503"/>
        <v>#REF!</v>
      </c>
      <c r="N421" s="48"/>
      <c r="O421" s="49" t="str">
        <f t="shared" si="1504"/>
        <v>#REF!</v>
      </c>
      <c r="P421" s="47" t="str">
        <f t="shared" si="1505"/>
        <v>#REF!</v>
      </c>
      <c r="Q421" s="47" t="str">
        <f t="shared" si="1506"/>
        <v>#REF!</v>
      </c>
      <c r="R421" s="50" t="str">
        <f t="shared" si="1507"/>
        <v>#REF!</v>
      </c>
      <c r="S421" s="47" t="str">
        <f t="shared" si="1508"/>
        <v>#REF!</v>
      </c>
      <c r="T421" s="48"/>
      <c r="U421" s="48"/>
      <c r="V421" s="48"/>
      <c r="W421" s="48"/>
      <c r="X421" s="48"/>
      <c r="Y421" s="48"/>
      <c r="Z421" s="48"/>
    </row>
    <row r="422" ht="13.5" customHeight="1" outlineLevel="1">
      <c r="A422" s="51" t="s">
        <v>429</v>
      </c>
      <c r="B422" s="18"/>
      <c r="C422" s="18"/>
      <c r="D422" s="20">
        <f t="shared" ref="D422:F422" si="1509">SUBTOTAL(9,D418:D421)</f>
        <v>33927006</v>
      </c>
      <c r="E422" s="20">
        <f t="shared" si="1509"/>
        <v>1355398</v>
      </c>
      <c r="F422" s="48">
        <f t="shared" si="1509"/>
        <v>1</v>
      </c>
      <c r="G422" s="47"/>
      <c r="H422" s="47"/>
      <c r="I422" s="47"/>
      <c r="J422" s="47" t="str">
        <f t="shared" ref="J422:K422" si="1510">SUBTOTAL(9,J418:J421)</f>
        <v>#REF!</v>
      </c>
      <c r="K422" s="47" t="str">
        <f t="shared" si="1510"/>
        <v>#REF!</v>
      </c>
      <c r="L422" s="47"/>
      <c r="M422" s="47"/>
      <c r="N422" s="48"/>
      <c r="O422" s="49" t="str">
        <f t="shared" ref="O422:S422" si="1511">SUBTOTAL(9,O418:O421)</f>
        <v>#REF!</v>
      </c>
      <c r="P422" s="47" t="str">
        <f t="shared" si="1511"/>
        <v>#REF!</v>
      </c>
      <c r="Q422" s="47" t="str">
        <f t="shared" si="1511"/>
        <v>#REF!</v>
      </c>
      <c r="R422" s="50" t="str">
        <f t="shared" si="1511"/>
        <v>#REF!</v>
      </c>
      <c r="S422" s="47" t="str">
        <f t="shared" si="1511"/>
        <v>#REF!</v>
      </c>
      <c r="T422" s="48"/>
      <c r="U422" s="48"/>
      <c r="V422" s="48"/>
      <c r="W422" s="48"/>
      <c r="X422" s="48"/>
      <c r="Y422" s="48"/>
      <c r="Z422" s="48"/>
    </row>
    <row r="423" ht="13.5" customHeight="1" outlineLevel="2">
      <c r="A423" s="46" t="s">
        <v>271</v>
      </c>
      <c r="B423" s="18" t="s">
        <v>18</v>
      </c>
      <c r="C423" s="18" t="s">
        <v>19</v>
      </c>
      <c r="D423" s="20">
        <v>1.202989034E8</v>
      </c>
      <c r="E423" s="20">
        <v>1.098636114E7</v>
      </c>
      <c r="F423" s="47">
        <f>+D423/D425</f>
        <v>0.794210302</v>
      </c>
      <c r="G423" s="47" t="str">
        <f t="shared" ref="G423:G424" si="1512">VLOOKUP(A423,'[1]Hoja1'!$B$1:$F$126,3,0)</f>
        <v>#REF!</v>
      </c>
      <c r="H423" s="47" t="str">
        <f t="shared" ref="H423:H424" si="1513">VLOOKUP(A423,'[1]Hoja1'!$B$1:$F$126,2,0)</f>
        <v>#REF!</v>
      </c>
      <c r="I423" s="47" t="str">
        <f t="shared" ref="I423:I424" si="1514">+G423/11</f>
        <v>#REF!</v>
      </c>
      <c r="J423" s="47" t="str">
        <f t="shared" ref="J423:J424" si="1515">+F423*I423</f>
        <v>#REF!</v>
      </c>
      <c r="K423" s="47" t="str">
        <f t="shared" ref="K423:K424" si="1516">+IF(D423-P423&lt;1,0,D423-P423)</f>
        <v>#REF!</v>
      </c>
      <c r="L423" s="47" t="str">
        <f t="shared" ref="L423:L424" si="1517">VLOOKUP(A423,'[1]Hoja1'!$B$1:$F$126,5,0)</f>
        <v>#REF!</v>
      </c>
      <c r="M423" s="47" t="str">
        <f t="shared" ref="M423:M424" si="1518">VLOOKUP(A423,'[1]Hoja1'!$B$1:$F$126,4,0)</f>
        <v>#REF!</v>
      </c>
      <c r="N423" s="48"/>
      <c r="O423" s="49" t="str">
        <f t="shared" ref="O423:O424" si="1519">+D423-J423</f>
        <v>#REF!</v>
      </c>
      <c r="P423" s="47" t="str">
        <f t="shared" ref="P423:P424" si="1520">+ROUND(O423,0)</f>
        <v>#REF!</v>
      </c>
      <c r="Q423" s="47" t="str">
        <f t="shared" ref="Q423:Q424" si="1521">+K423+P423</f>
        <v>#REF!</v>
      </c>
      <c r="R423" s="50" t="str">
        <f t="shared" ref="R423:R424" si="1522">+IF(D423-K423-P423&gt;1,D423-K423-P423,0)</f>
        <v>#REF!</v>
      </c>
      <c r="S423" s="47" t="str">
        <f t="shared" ref="S423:S424" si="1523">+P423</f>
        <v>#REF!</v>
      </c>
      <c r="T423" s="48"/>
      <c r="U423" s="48"/>
      <c r="V423" s="48"/>
      <c r="W423" s="48"/>
      <c r="X423" s="48"/>
      <c r="Y423" s="48"/>
      <c r="Z423" s="48"/>
    </row>
    <row r="424" ht="13.5" customHeight="1" outlineLevel="2">
      <c r="A424" s="46" t="s">
        <v>271</v>
      </c>
      <c r="B424" s="18" t="s">
        <v>22</v>
      </c>
      <c r="C424" s="18" t="s">
        <v>23</v>
      </c>
      <c r="D424" s="20">
        <v>3.11709316E7</v>
      </c>
      <c r="E424" s="20">
        <v>2846701.86</v>
      </c>
      <c r="F424" s="47">
        <f>+D424/D425</f>
        <v>0.205789698</v>
      </c>
      <c r="G424" s="47" t="str">
        <f t="shared" si="1512"/>
        <v>#REF!</v>
      </c>
      <c r="H424" s="47" t="str">
        <f t="shared" si="1513"/>
        <v>#REF!</v>
      </c>
      <c r="I424" s="47" t="str">
        <f t="shared" si="1514"/>
        <v>#REF!</v>
      </c>
      <c r="J424" s="47" t="str">
        <f t="shared" si="1515"/>
        <v>#REF!</v>
      </c>
      <c r="K424" s="47" t="str">
        <f t="shared" si="1516"/>
        <v>#REF!</v>
      </c>
      <c r="L424" s="47" t="str">
        <f t="shared" si="1517"/>
        <v>#REF!</v>
      </c>
      <c r="M424" s="47" t="str">
        <f t="shared" si="1518"/>
        <v>#REF!</v>
      </c>
      <c r="N424" s="48"/>
      <c r="O424" s="49" t="str">
        <f t="shared" si="1519"/>
        <v>#REF!</v>
      </c>
      <c r="P424" s="47" t="str">
        <f t="shared" si="1520"/>
        <v>#REF!</v>
      </c>
      <c r="Q424" s="47" t="str">
        <f t="shared" si="1521"/>
        <v>#REF!</v>
      </c>
      <c r="R424" s="50" t="str">
        <f t="shared" si="1522"/>
        <v>#REF!</v>
      </c>
      <c r="S424" s="47" t="str">
        <f t="shared" si="1523"/>
        <v>#REF!</v>
      </c>
      <c r="T424" s="48"/>
      <c r="U424" s="48"/>
      <c r="V424" s="48"/>
      <c r="W424" s="48"/>
      <c r="X424" s="48"/>
      <c r="Y424" s="48"/>
      <c r="Z424" s="48"/>
    </row>
    <row r="425" ht="13.5" customHeight="1" outlineLevel="1">
      <c r="A425" s="51" t="s">
        <v>430</v>
      </c>
      <c r="B425" s="18"/>
      <c r="C425" s="18"/>
      <c r="D425" s="20">
        <f t="shared" ref="D425:F425" si="1524">SUBTOTAL(9,D423:D424)</f>
        <v>151469835</v>
      </c>
      <c r="E425" s="20">
        <f t="shared" si="1524"/>
        <v>13833063</v>
      </c>
      <c r="F425" s="48">
        <f t="shared" si="1524"/>
        <v>1</v>
      </c>
      <c r="G425" s="47"/>
      <c r="H425" s="47"/>
      <c r="I425" s="47"/>
      <c r="J425" s="47" t="str">
        <f t="shared" ref="J425:K425" si="1525">SUBTOTAL(9,J423:J424)</f>
        <v>#REF!</v>
      </c>
      <c r="K425" s="47" t="str">
        <f t="shared" si="1525"/>
        <v>#REF!</v>
      </c>
      <c r="L425" s="47"/>
      <c r="M425" s="47"/>
      <c r="N425" s="48"/>
      <c r="O425" s="49" t="str">
        <f t="shared" ref="O425:S425" si="1526">SUBTOTAL(9,O423:O424)</f>
        <v>#REF!</v>
      </c>
      <c r="P425" s="47" t="str">
        <f t="shared" si="1526"/>
        <v>#REF!</v>
      </c>
      <c r="Q425" s="47" t="str">
        <f t="shared" si="1526"/>
        <v>#REF!</v>
      </c>
      <c r="R425" s="50" t="str">
        <f t="shared" si="1526"/>
        <v>#REF!</v>
      </c>
      <c r="S425" s="47" t="str">
        <f t="shared" si="1526"/>
        <v>#REF!</v>
      </c>
      <c r="T425" s="48"/>
      <c r="U425" s="48"/>
      <c r="V425" s="48"/>
      <c r="W425" s="48"/>
      <c r="X425" s="48"/>
      <c r="Y425" s="48"/>
      <c r="Z425" s="48"/>
    </row>
    <row r="426" ht="13.5" customHeight="1" outlineLevel="2">
      <c r="A426" s="46" t="s">
        <v>273</v>
      </c>
      <c r="B426" s="18" t="s">
        <v>22</v>
      </c>
      <c r="C426" s="18" t="s">
        <v>23</v>
      </c>
      <c r="D426" s="20">
        <v>1.022800324E7</v>
      </c>
      <c r="E426" s="20">
        <v>252574.44</v>
      </c>
      <c r="F426" s="47">
        <f>+D426/D428</f>
        <v>0.0766710229</v>
      </c>
      <c r="G426" s="47" t="str">
        <f t="shared" ref="G426:G427" si="1527">VLOOKUP(A426,'[1]Hoja1'!$B$1:$F$126,3,0)</f>
        <v>#REF!</v>
      </c>
      <c r="H426" s="47" t="str">
        <f t="shared" ref="H426:H427" si="1528">VLOOKUP(A426,'[1]Hoja1'!$B$1:$F$126,2,0)</f>
        <v>#REF!</v>
      </c>
      <c r="I426" s="47" t="str">
        <f t="shared" ref="I426:I427" si="1529">+G426/11</f>
        <v>#REF!</v>
      </c>
      <c r="J426" s="47" t="str">
        <f t="shared" ref="J426:J427" si="1530">+F426*I426</f>
        <v>#REF!</v>
      </c>
      <c r="K426" s="47" t="str">
        <f t="shared" ref="K426:K427" si="1531">+IF(D426-P426&lt;1,0,D426-P426)</f>
        <v>#REF!</v>
      </c>
      <c r="L426" s="47" t="str">
        <f t="shared" ref="L426:L427" si="1532">VLOOKUP(A426,'[1]Hoja1'!$B$1:$F$126,5,0)</f>
        <v>#REF!</v>
      </c>
      <c r="M426" s="47" t="str">
        <f t="shared" ref="M426:M427" si="1533">VLOOKUP(A426,'[1]Hoja1'!$B$1:$F$126,4,0)</f>
        <v>#REF!</v>
      </c>
      <c r="N426" s="48"/>
      <c r="O426" s="49" t="str">
        <f t="shared" ref="O426:O427" si="1534">+D426-J426</f>
        <v>#REF!</v>
      </c>
      <c r="P426" s="47" t="str">
        <f t="shared" ref="P426:P427" si="1535">+ROUND(O426,0)</f>
        <v>#REF!</v>
      </c>
      <c r="Q426" s="47" t="str">
        <f t="shared" ref="Q426:Q427" si="1536">+K426+P426</f>
        <v>#REF!</v>
      </c>
      <c r="R426" s="50" t="str">
        <f t="shared" ref="R426:R427" si="1537">+IF(D426-K426-P426&gt;1,D426-K426-P426,0)</f>
        <v>#REF!</v>
      </c>
      <c r="S426" s="47" t="str">
        <f t="shared" ref="S426:S427" si="1538">+P426</f>
        <v>#REF!</v>
      </c>
      <c r="T426" s="48"/>
      <c r="U426" s="48"/>
      <c r="V426" s="48"/>
      <c r="W426" s="48"/>
      <c r="X426" s="48"/>
      <c r="Y426" s="48"/>
      <c r="Z426" s="48"/>
    </row>
    <row r="427" ht="13.5" customHeight="1" outlineLevel="2">
      <c r="A427" s="46" t="s">
        <v>273</v>
      </c>
      <c r="B427" s="18" t="s">
        <v>30</v>
      </c>
      <c r="C427" s="18" t="s">
        <v>31</v>
      </c>
      <c r="D427" s="20">
        <v>1.2317315476E8</v>
      </c>
      <c r="E427" s="20">
        <v>3041687.56</v>
      </c>
      <c r="F427" s="47">
        <f>+D427/D428</f>
        <v>0.9233289771</v>
      </c>
      <c r="G427" s="47" t="str">
        <f t="shared" si="1527"/>
        <v>#REF!</v>
      </c>
      <c r="H427" s="47" t="str">
        <f t="shared" si="1528"/>
        <v>#REF!</v>
      </c>
      <c r="I427" s="47" t="str">
        <f t="shared" si="1529"/>
        <v>#REF!</v>
      </c>
      <c r="J427" s="47" t="str">
        <f t="shared" si="1530"/>
        <v>#REF!</v>
      </c>
      <c r="K427" s="47" t="str">
        <f t="shared" si="1531"/>
        <v>#REF!</v>
      </c>
      <c r="L427" s="47" t="str">
        <f t="shared" si="1532"/>
        <v>#REF!</v>
      </c>
      <c r="M427" s="47" t="str">
        <f t="shared" si="1533"/>
        <v>#REF!</v>
      </c>
      <c r="N427" s="48"/>
      <c r="O427" s="49" t="str">
        <f t="shared" si="1534"/>
        <v>#REF!</v>
      </c>
      <c r="P427" s="47" t="str">
        <f t="shared" si="1535"/>
        <v>#REF!</v>
      </c>
      <c r="Q427" s="47" t="str">
        <f t="shared" si="1536"/>
        <v>#REF!</v>
      </c>
      <c r="R427" s="50" t="str">
        <f t="shared" si="1537"/>
        <v>#REF!</v>
      </c>
      <c r="S427" s="47" t="str">
        <f t="shared" si="1538"/>
        <v>#REF!</v>
      </c>
      <c r="T427" s="48"/>
      <c r="U427" s="48"/>
      <c r="V427" s="48"/>
      <c r="W427" s="48"/>
      <c r="X427" s="48"/>
      <c r="Y427" s="48"/>
      <c r="Z427" s="48"/>
    </row>
    <row r="428" ht="13.5" customHeight="1" outlineLevel="1">
      <c r="A428" s="51" t="s">
        <v>431</v>
      </c>
      <c r="B428" s="18"/>
      <c r="C428" s="18"/>
      <c r="D428" s="20">
        <f t="shared" ref="D428:F428" si="1539">SUBTOTAL(9,D426:D427)</f>
        <v>133401158</v>
      </c>
      <c r="E428" s="20">
        <f t="shared" si="1539"/>
        <v>3294262</v>
      </c>
      <c r="F428" s="48">
        <f t="shared" si="1539"/>
        <v>1</v>
      </c>
      <c r="G428" s="47"/>
      <c r="H428" s="47"/>
      <c r="I428" s="47"/>
      <c r="J428" s="47" t="str">
        <f t="shared" ref="J428:K428" si="1540">SUBTOTAL(9,J426:J427)</f>
        <v>#REF!</v>
      </c>
      <c r="K428" s="47" t="str">
        <f t="shared" si="1540"/>
        <v>#REF!</v>
      </c>
      <c r="L428" s="47"/>
      <c r="M428" s="47"/>
      <c r="N428" s="48"/>
      <c r="O428" s="49" t="str">
        <f t="shared" ref="O428:S428" si="1541">SUBTOTAL(9,O426:O427)</f>
        <v>#REF!</v>
      </c>
      <c r="P428" s="47" t="str">
        <f t="shared" si="1541"/>
        <v>#REF!</v>
      </c>
      <c r="Q428" s="47" t="str">
        <f t="shared" si="1541"/>
        <v>#REF!</v>
      </c>
      <c r="R428" s="50" t="str">
        <f t="shared" si="1541"/>
        <v>#REF!</v>
      </c>
      <c r="S428" s="47" t="str">
        <f t="shared" si="1541"/>
        <v>#REF!</v>
      </c>
      <c r="T428" s="48"/>
      <c r="U428" s="48"/>
      <c r="V428" s="48"/>
      <c r="W428" s="48"/>
      <c r="X428" s="48"/>
      <c r="Y428" s="48"/>
      <c r="Z428" s="48"/>
    </row>
    <row r="429" ht="13.5" customHeight="1" outlineLevel="2">
      <c r="A429" s="46" t="s">
        <v>275</v>
      </c>
      <c r="B429" s="18" t="s">
        <v>18</v>
      </c>
      <c r="C429" s="18" t="s">
        <v>19</v>
      </c>
      <c r="D429" s="20">
        <v>3477893.29</v>
      </c>
      <c r="E429" s="20">
        <v>876582.9</v>
      </c>
      <c r="F429" s="47">
        <f>+D429/D432</f>
        <v>0.7383124796</v>
      </c>
      <c r="G429" s="47" t="str">
        <f t="shared" ref="G429:G431" si="1542">VLOOKUP(A429,'[1]Hoja1'!$B$1:$F$126,3,0)</f>
        <v>#REF!</v>
      </c>
      <c r="H429" s="47" t="str">
        <f t="shared" ref="H429:H431" si="1543">VLOOKUP(A429,'[1]Hoja1'!$B$1:$F$126,2,0)</f>
        <v>#REF!</v>
      </c>
      <c r="I429" s="47" t="str">
        <f t="shared" ref="I429:I431" si="1544">+G429/11</f>
        <v>#REF!</v>
      </c>
      <c r="J429" s="47" t="str">
        <f t="shared" ref="J429:J431" si="1545">+F429*I429</f>
        <v>#REF!</v>
      </c>
      <c r="K429" s="47" t="str">
        <f t="shared" ref="K429:K431" si="1546">+IF(D429-P429&lt;1,0,D429-P429)</f>
        <v>#REF!</v>
      </c>
      <c r="L429" s="47" t="str">
        <f t="shared" ref="L429:L431" si="1547">VLOOKUP(A429,'[1]Hoja1'!$B$1:$F$126,5,0)</f>
        <v>#REF!</v>
      </c>
      <c r="M429" s="47" t="str">
        <f t="shared" ref="M429:M431" si="1548">VLOOKUP(A429,'[1]Hoja1'!$B$1:$F$126,4,0)</f>
        <v>#REF!</v>
      </c>
      <c r="N429" s="48"/>
      <c r="O429" s="49" t="str">
        <f t="shared" ref="O429:O431" si="1549">+D429-J429</f>
        <v>#REF!</v>
      </c>
      <c r="P429" s="47" t="str">
        <f t="shared" ref="P429:P431" si="1550">+ROUND(O429,0)</f>
        <v>#REF!</v>
      </c>
      <c r="Q429" s="47" t="str">
        <f t="shared" ref="Q429:Q431" si="1551">+K429+P429</f>
        <v>#REF!</v>
      </c>
      <c r="R429" s="50" t="str">
        <f t="shared" ref="R429:R431" si="1552">+IF(D429-K429-P429&gt;1,D429-K429-P429,0)</f>
        <v>#REF!</v>
      </c>
      <c r="S429" s="47" t="str">
        <f t="shared" ref="S429:S431" si="1553">+P429</f>
        <v>#REF!</v>
      </c>
      <c r="T429" s="48"/>
      <c r="U429" s="48"/>
      <c r="V429" s="48"/>
      <c r="W429" s="48"/>
      <c r="X429" s="48"/>
      <c r="Y429" s="48"/>
      <c r="Z429" s="48"/>
    </row>
    <row r="430" ht="13.5" customHeight="1" outlineLevel="2">
      <c r="A430" s="46" t="s">
        <v>275</v>
      </c>
      <c r="B430" s="18" t="s">
        <v>22</v>
      </c>
      <c r="C430" s="18" t="s">
        <v>23</v>
      </c>
      <c r="D430" s="20">
        <v>978345.2</v>
      </c>
      <c r="E430" s="20">
        <v>246586.25</v>
      </c>
      <c r="F430" s="47">
        <f>+D430/D432</f>
        <v>0.2076902338</v>
      </c>
      <c r="G430" s="47" t="str">
        <f t="shared" si="1542"/>
        <v>#REF!</v>
      </c>
      <c r="H430" s="47" t="str">
        <f t="shared" si="1543"/>
        <v>#REF!</v>
      </c>
      <c r="I430" s="47" t="str">
        <f t="shared" si="1544"/>
        <v>#REF!</v>
      </c>
      <c r="J430" s="47" t="str">
        <f t="shared" si="1545"/>
        <v>#REF!</v>
      </c>
      <c r="K430" s="47" t="str">
        <f t="shared" si="1546"/>
        <v>#REF!</v>
      </c>
      <c r="L430" s="47" t="str">
        <f t="shared" si="1547"/>
        <v>#REF!</v>
      </c>
      <c r="M430" s="47" t="str">
        <f t="shared" si="1548"/>
        <v>#REF!</v>
      </c>
      <c r="N430" s="48"/>
      <c r="O430" s="49" t="str">
        <f t="shared" si="1549"/>
        <v>#REF!</v>
      </c>
      <c r="P430" s="47" t="str">
        <f t="shared" si="1550"/>
        <v>#REF!</v>
      </c>
      <c r="Q430" s="47" t="str">
        <f t="shared" si="1551"/>
        <v>#REF!</v>
      </c>
      <c r="R430" s="50" t="str">
        <f t="shared" si="1552"/>
        <v>#REF!</v>
      </c>
      <c r="S430" s="47" t="str">
        <f t="shared" si="1553"/>
        <v>#REF!</v>
      </c>
      <c r="T430" s="48"/>
      <c r="U430" s="48"/>
      <c r="V430" s="48"/>
      <c r="W430" s="48"/>
      <c r="X430" s="48"/>
      <c r="Y430" s="48"/>
      <c r="Z430" s="48"/>
    </row>
    <row r="431" ht="13.5" customHeight="1" outlineLevel="2">
      <c r="A431" s="46" t="s">
        <v>275</v>
      </c>
      <c r="B431" s="18" t="s">
        <v>58</v>
      </c>
      <c r="C431" s="18" t="s">
        <v>59</v>
      </c>
      <c r="D431" s="20">
        <v>254359.51</v>
      </c>
      <c r="E431" s="20">
        <v>64109.85</v>
      </c>
      <c r="F431" s="47">
        <f>+D431/D432</f>
        <v>0.05399728654</v>
      </c>
      <c r="G431" s="47" t="str">
        <f t="shared" si="1542"/>
        <v>#REF!</v>
      </c>
      <c r="H431" s="47" t="str">
        <f t="shared" si="1543"/>
        <v>#REF!</v>
      </c>
      <c r="I431" s="47" t="str">
        <f t="shared" si="1544"/>
        <v>#REF!</v>
      </c>
      <c r="J431" s="47" t="str">
        <f t="shared" si="1545"/>
        <v>#REF!</v>
      </c>
      <c r="K431" s="47" t="str">
        <f t="shared" si="1546"/>
        <v>#REF!</v>
      </c>
      <c r="L431" s="47" t="str">
        <f t="shared" si="1547"/>
        <v>#REF!</v>
      </c>
      <c r="M431" s="47" t="str">
        <f t="shared" si="1548"/>
        <v>#REF!</v>
      </c>
      <c r="N431" s="48"/>
      <c r="O431" s="49" t="str">
        <f t="shared" si="1549"/>
        <v>#REF!</v>
      </c>
      <c r="P431" s="47" t="str">
        <f t="shared" si="1550"/>
        <v>#REF!</v>
      </c>
      <c r="Q431" s="47" t="str">
        <f t="shared" si="1551"/>
        <v>#REF!</v>
      </c>
      <c r="R431" s="50" t="str">
        <f t="shared" si="1552"/>
        <v>#REF!</v>
      </c>
      <c r="S431" s="47" t="str">
        <f t="shared" si="1553"/>
        <v>#REF!</v>
      </c>
      <c r="T431" s="48"/>
      <c r="U431" s="48"/>
      <c r="V431" s="48"/>
      <c r="W431" s="48"/>
      <c r="X431" s="48"/>
      <c r="Y431" s="48"/>
      <c r="Z431" s="48"/>
    </row>
    <row r="432" ht="13.5" customHeight="1" outlineLevel="1">
      <c r="A432" s="51" t="s">
        <v>432</v>
      </c>
      <c r="B432" s="18"/>
      <c r="C432" s="18"/>
      <c r="D432" s="20">
        <f t="shared" ref="D432:F432" si="1554">SUBTOTAL(9,D429:D431)</f>
        <v>4710598</v>
      </c>
      <c r="E432" s="20">
        <f t="shared" si="1554"/>
        <v>1187279</v>
      </c>
      <c r="F432" s="48">
        <f t="shared" si="1554"/>
        <v>1</v>
      </c>
      <c r="G432" s="47"/>
      <c r="H432" s="47"/>
      <c r="I432" s="47"/>
      <c r="J432" s="47" t="str">
        <f t="shared" ref="J432:K432" si="1555">SUBTOTAL(9,J429:J431)</f>
        <v>#REF!</v>
      </c>
      <c r="K432" s="47" t="str">
        <f t="shared" si="1555"/>
        <v>#REF!</v>
      </c>
      <c r="L432" s="47"/>
      <c r="M432" s="47"/>
      <c r="N432" s="48"/>
      <c r="O432" s="49" t="str">
        <f t="shared" ref="O432:S432" si="1556">SUBTOTAL(9,O429:O431)</f>
        <v>#REF!</v>
      </c>
      <c r="P432" s="47" t="str">
        <f t="shared" si="1556"/>
        <v>#REF!</v>
      </c>
      <c r="Q432" s="47" t="str">
        <f t="shared" si="1556"/>
        <v>#REF!</v>
      </c>
      <c r="R432" s="50" t="str">
        <f t="shared" si="1556"/>
        <v>#REF!</v>
      </c>
      <c r="S432" s="47" t="str">
        <f t="shared" si="1556"/>
        <v>#REF!</v>
      </c>
      <c r="T432" s="48"/>
      <c r="U432" s="48"/>
      <c r="V432" s="48"/>
      <c r="W432" s="48"/>
      <c r="X432" s="48"/>
      <c r="Y432" s="48"/>
      <c r="Z432" s="48"/>
    </row>
    <row r="433" ht="13.5" customHeight="1" outlineLevel="2">
      <c r="A433" s="46" t="s">
        <v>277</v>
      </c>
      <c r="B433" s="18" t="s">
        <v>18</v>
      </c>
      <c r="C433" s="18" t="s">
        <v>19</v>
      </c>
      <c r="D433" s="20">
        <v>3.033811844E7</v>
      </c>
      <c r="E433" s="20">
        <v>3195069.07</v>
      </c>
      <c r="F433" s="47">
        <f>+D433/D435</f>
        <v>0.814059995</v>
      </c>
      <c r="G433" s="47" t="str">
        <f t="shared" ref="G433:G434" si="1557">VLOOKUP(A433,'[1]Hoja1'!$B$1:$F$126,3,0)</f>
        <v>#REF!</v>
      </c>
      <c r="H433" s="47" t="str">
        <f t="shared" ref="H433:H434" si="1558">VLOOKUP(A433,'[1]Hoja1'!$B$1:$F$126,2,0)</f>
        <v>#REF!</v>
      </c>
      <c r="I433" s="47" t="str">
        <f t="shared" ref="I433:I434" si="1559">+G433/11</f>
        <v>#REF!</v>
      </c>
      <c r="J433" s="47" t="str">
        <f t="shared" ref="J433:J434" si="1560">+F433*I433</f>
        <v>#REF!</v>
      </c>
      <c r="K433" s="47" t="str">
        <f t="shared" ref="K433:K434" si="1561">+D433-P433</f>
        <v>#REF!</v>
      </c>
      <c r="L433" s="47" t="str">
        <f t="shared" ref="L433:L434" si="1562">VLOOKUP(A433,'[1]Hoja1'!$B$1:$F$126,5,0)</f>
        <v>#REF!</v>
      </c>
      <c r="M433" s="47" t="str">
        <f t="shared" ref="M433:M434" si="1563">VLOOKUP(A433,'[1]Hoja1'!$B$1:$F$126,4,0)</f>
        <v>#REF!</v>
      </c>
      <c r="N433" s="48"/>
      <c r="O433" s="49" t="str">
        <f t="shared" ref="O433:O434" si="1564">+D433-J433</f>
        <v>#REF!</v>
      </c>
      <c r="P433" s="47" t="str">
        <f t="shared" ref="P433:P434" si="1565">+ROUND(O433,0)</f>
        <v>#REF!</v>
      </c>
      <c r="Q433" s="47" t="str">
        <f t="shared" ref="Q433:Q434" si="1566">+K433+P433</f>
        <v>#REF!</v>
      </c>
      <c r="R433" s="50" t="str">
        <f t="shared" ref="R433:R434" si="1567">+IF(D433-K433-P433&gt;1,D433-K433-P433,0)</f>
        <v>#REF!</v>
      </c>
      <c r="S433" s="47" t="str">
        <f t="shared" ref="S433:S434" si="1568">+P433</f>
        <v>#REF!</v>
      </c>
      <c r="T433" s="48"/>
      <c r="U433" s="48"/>
      <c r="V433" s="48"/>
      <c r="W433" s="48"/>
      <c r="X433" s="48"/>
      <c r="Y433" s="48"/>
      <c r="Z433" s="48"/>
    </row>
    <row r="434" ht="13.5" customHeight="1" outlineLevel="2">
      <c r="A434" s="46" t="s">
        <v>277</v>
      </c>
      <c r="B434" s="18" t="s">
        <v>22</v>
      </c>
      <c r="C434" s="18" t="s">
        <v>23</v>
      </c>
      <c r="D434" s="20">
        <v>6929550.56</v>
      </c>
      <c r="E434" s="20">
        <v>729787.93</v>
      </c>
      <c r="F434" s="47">
        <f>+D434/D435</f>
        <v>0.185940005</v>
      </c>
      <c r="G434" s="47" t="str">
        <f t="shared" si="1557"/>
        <v>#REF!</v>
      </c>
      <c r="H434" s="47" t="str">
        <f t="shared" si="1558"/>
        <v>#REF!</v>
      </c>
      <c r="I434" s="47" t="str">
        <f t="shared" si="1559"/>
        <v>#REF!</v>
      </c>
      <c r="J434" s="47" t="str">
        <f t="shared" si="1560"/>
        <v>#REF!</v>
      </c>
      <c r="K434" s="47" t="str">
        <f t="shared" si="1561"/>
        <v>#REF!</v>
      </c>
      <c r="L434" s="47" t="str">
        <f t="shared" si="1562"/>
        <v>#REF!</v>
      </c>
      <c r="M434" s="47" t="str">
        <f t="shared" si="1563"/>
        <v>#REF!</v>
      </c>
      <c r="N434" s="48"/>
      <c r="O434" s="49" t="str">
        <f t="shared" si="1564"/>
        <v>#REF!</v>
      </c>
      <c r="P434" s="47" t="str">
        <f t="shared" si="1565"/>
        <v>#REF!</v>
      </c>
      <c r="Q434" s="47" t="str">
        <f t="shared" si="1566"/>
        <v>#REF!</v>
      </c>
      <c r="R434" s="50" t="str">
        <f t="shared" si="1567"/>
        <v>#REF!</v>
      </c>
      <c r="S434" s="47" t="str">
        <f t="shared" si="1568"/>
        <v>#REF!</v>
      </c>
      <c r="T434" s="48"/>
      <c r="U434" s="48"/>
      <c r="V434" s="48"/>
      <c r="W434" s="48"/>
      <c r="X434" s="48"/>
      <c r="Y434" s="48"/>
      <c r="Z434" s="48"/>
    </row>
    <row r="435" ht="13.5" customHeight="1" outlineLevel="1">
      <c r="A435" s="51" t="s">
        <v>433</v>
      </c>
      <c r="B435" s="18"/>
      <c r="C435" s="18"/>
      <c r="D435" s="20">
        <f t="shared" ref="D435:F435" si="1569">SUBTOTAL(9,D433:D434)</f>
        <v>37267669</v>
      </c>
      <c r="E435" s="20">
        <f t="shared" si="1569"/>
        <v>3924857</v>
      </c>
      <c r="F435" s="48">
        <f t="shared" si="1569"/>
        <v>1</v>
      </c>
      <c r="G435" s="47"/>
      <c r="H435" s="47"/>
      <c r="I435" s="47"/>
      <c r="J435" s="47" t="str">
        <f t="shared" ref="J435:K435" si="1570">SUBTOTAL(9,J433:J434)</f>
        <v>#REF!</v>
      </c>
      <c r="K435" s="47" t="str">
        <f t="shared" si="1570"/>
        <v>#REF!</v>
      </c>
      <c r="L435" s="47"/>
      <c r="M435" s="47"/>
      <c r="N435" s="48"/>
      <c r="O435" s="49" t="str">
        <f t="shared" ref="O435:S435" si="1571">SUBTOTAL(9,O433:O434)</f>
        <v>#REF!</v>
      </c>
      <c r="P435" s="47" t="str">
        <f t="shared" si="1571"/>
        <v>#REF!</v>
      </c>
      <c r="Q435" s="47" t="str">
        <f t="shared" si="1571"/>
        <v>#REF!</v>
      </c>
      <c r="R435" s="50" t="str">
        <f t="shared" si="1571"/>
        <v>#REF!</v>
      </c>
      <c r="S435" s="47" t="str">
        <f t="shared" si="1571"/>
        <v>#REF!</v>
      </c>
      <c r="T435" s="48"/>
      <c r="U435" s="48"/>
      <c r="V435" s="48"/>
      <c r="W435" s="48"/>
      <c r="X435" s="48"/>
      <c r="Y435" s="48"/>
      <c r="Z435" s="48"/>
    </row>
    <row r="436" ht="13.5" customHeight="1" outlineLevel="2">
      <c r="A436" s="46" t="s">
        <v>279</v>
      </c>
      <c r="B436" s="18" t="s">
        <v>18</v>
      </c>
      <c r="C436" s="18" t="s">
        <v>19</v>
      </c>
      <c r="D436" s="20">
        <v>3.3117235E7</v>
      </c>
      <c r="E436" s="20">
        <v>3984144.0</v>
      </c>
      <c r="F436" s="47">
        <f>+D436/D437</f>
        <v>1</v>
      </c>
      <c r="G436" s="47" t="str">
        <f>VLOOKUP(A436,'[1]Hoja1'!$B$1:$F$126,3,0)</f>
        <v>#REF!</v>
      </c>
      <c r="H436" s="47" t="str">
        <f>VLOOKUP(A436,'[1]Hoja1'!$B$1:$F$126,2,0)</f>
        <v>#REF!</v>
      </c>
      <c r="I436" s="47" t="str">
        <f>+G436/11</f>
        <v>#REF!</v>
      </c>
      <c r="J436" s="47" t="str">
        <f>+F436*I436</f>
        <v>#REF!</v>
      </c>
      <c r="K436" s="47" t="str">
        <f>+D436-P436</f>
        <v>#REF!</v>
      </c>
      <c r="L436" s="47" t="str">
        <f>VLOOKUP(A436,'[1]Hoja1'!$B$1:$F$126,5,0)</f>
        <v>#REF!</v>
      </c>
      <c r="M436" s="47" t="str">
        <f>VLOOKUP(A436,'[1]Hoja1'!$B$1:$F$126,4,0)</f>
        <v>#REF!</v>
      </c>
      <c r="N436" s="48"/>
      <c r="O436" s="49" t="str">
        <f>+D436-J436</f>
        <v>#REF!</v>
      </c>
      <c r="P436" s="47" t="str">
        <f>+ROUND(O436,0)</f>
        <v>#REF!</v>
      </c>
      <c r="Q436" s="47" t="str">
        <f>+K436+P436</f>
        <v>#REF!</v>
      </c>
      <c r="R436" s="50" t="str">
        <f>+IF(D436-K436-P436&gt;1,D436-K436-P436,0)</f>
        <v>#REF!</v>
      </c>
      <c r="S436" s="47" t="str">
        <f>+P436</f>
        <v>#REF!</v>
      </c>
      <c r="T436" s="48"/>
      <c r="U436" s="48"/>
      <c r="V436" s="48"/>
      <c r="W436" s="48"/>
      <c r="X436" s="48"/>
      <c r="Y436" s="48"/>
      <c r="Z436" s="48"/>
    </row>
    <row r="437" ht="13.5" customHeight="1" outlineLevel="1">
      <c r="A437" s="51" t="s">
        <v>434</v>
      </c>
      <c r="B437" s="18"/>
      <c r="C437" s="18"/>
      <c r="D437" s="20">
        <f t="shared" ref="D437:F437" si="1572">SUBTOTAL(9,D436)</f>
        <v>33117235</v>
      </c>
      <c r="E437" s="20">
        <f t="shared" si="1572"/>
        <v>3984144</v>
      </c>
      <c r="F437" s="48">
        <f t="shared" si="1572"/>
        <v>1</v>
      </c>
      <c r="G437" s="47"/>
      <c r="H437" s="47"/>
      <c r="I437" s="47"/>
      <c r="J437" s="47" t="str">
        <f t="shared" ref="J437:K437" si="1573">SUBTOTAL(9,J436)</f>
        <v>#REF!</v>
      </c>
      <c r="K437" s="47" t="str">
        <f t="shared" si="1573"/>
        <v>#REF!</v>
      </c>
      <c r="L437" s="47"/>
      <c r="M437" s="47"/>
      <c r="N437" s="48"/>
      <c r="O437" s="49" t="str">
        <f t="shared" ref="O437:S437" si="1574">SUBTOTAL(9,O436)</f>
        <v>#REF!</v>
      </c>
      <c r="P437" s="47" t="str">
        <f t="shared" si="1574"/>
        <v>#REF!</v>
      </c>
      <c r="Q437" s="47" t="str">
        <f t="shared" si="1574"/>
        <v>#REF!</v>
      </c>
      <c r="R437" s="50" t="str">
        <f t="shared" si="1574"/>
        <v>#REF!</v>
      </c>
      <c r="S437" s="47" t="str">
        <f t="shared" si="1574"/>
        <v>#REF!</v>
      </c>
      <c r="T437" s="48"/>
      <c r="U437" s="48"/>
      <c r="V437" s="48"/>
      <c r="W437" s="48"/>
      <c r="X437" s="48"/>
      <c r="Y437" s="48"/>
      <c r="Z437" s="48"/>
    </row>
    <row r="438" ht="13.5" customHeight="1" outlineLevel="2">
      <c r="A438" s="46" t="s">
        <v>281</v>
      </c>
      <c r="B438" s="18" t="s">
        <v>18</v>
      </c>
      <c r="C438" s="18" t="s">
        <v>19</v>
      </c>
      <c r="D438" s="20">
        <v>2.85421118E7</v>
      </c>
      <c r="E438" s="20">
        <v>1390072.54</v>
      </c>
      <c r="F438" s="47">
        <f>+D438/D440</f>
        <v>0.8990797148</v>
      </c>
      <c r="G438" s="47" t="str">
        <f t="shared" ref="G438:G439" si="1575">VLOOKUP(A438,'[1]Hoja1'!$B$1:$F$126,3,0)</f>
        <v>#REF!</v>
      </c>
      <c r="H438" s="47" t="str">
        <f t="shared" ref="H438:H439" si="1576">VLOOKUP(A438,'[1]Hoja1'!$B$1:$F$126,2,0)</f>
        <v>#REF!</v>
      </c>
      <c r="I438" s="47" t="str">
        <f t="shared" ref="I438:I439" si="1577">+G438/11</f>
        <v>#REF!</v>
      </c>
      <c r="J438" s="47" t="str">
        <f t="shared" ref="J438:J439" si="1578">+F438*I438</f>
        <v>#REF!</v>
      </c>
      <c r="K438" s="47" t="str">
        <f t="shared" ref="K438:K439" si="1579">+IF(D438-P438&lt;1,0,D438-P438)</f>
        <v>#REF!</v>
      </c>
      <c r="L438" s="47" t="str">
        <f t="shared" ref="L438:L439" si="1580">VLOOKUP(A438,'[1]Hoja1'!$B$1:$F$126,5,0)</f>
        <v>#REF!</v>
      </c>
      <c r="M438" s="47" t="str">
        <f t="shared" ref="M438:M439" si="1581">VLOOKUP(A438,'[1]Hoja1'!$B$1:$F$126,4,0)</f>
        <v>#REF!</v>
      </c>
      <c r="N438" s="48"/>
      <c r="O438" s="49" t="str">
        <f t="shared" ref="O438:O439" si="1582">+D438-J438</f>
        <v>#REF!</v>
      </c>
      <c r="P438" s="47" t="str">
        <f t="shared" ref="P438:P439" si="1583">+ROUND(O438,0)</f>
        <v>#REF!</v>
      </c>
      <c r="Q438" s="47" t="str">
        <f t="shared" ref="Q438:Q439" si="1584">+K438+P438</f>
        <v>#REF!</v>
      </c>
      <c r="R438" s="50" t="str">
        <f t="shared" ref="R438:R439" si="1585">+IF(D438-K438-P438&gt;1,D438-K438-P438,0)</f>
        <v>#REF!</v>
      </c>
      <c r="S438" s="47" t="str">
        <f t="shared" ref="S438:S439" si="1586">+P438</f>
        <v>#REF!</v>
      </c>
      <c r="T438" s="48"/>
      <c r="U438" s="48"/>
      <c r="V438" s="48"/>
      <c r="W438" s="48"/>
      <c r="X438" s="48"/>
      <c r="Y438" s="48"/>
      <c r="Z438" s="48"/>
    </row>
    <row r="439" ht="13.5" customHeight="1" outlineLevel="2">
      <c r="A439" s="46" t="s">
        <v>281</v>
      </c>
      <c r="B439" s="18" t="s">
        <v>58</v>
      </c>
      <c r="C439" s="18" t="s">
        <v>59</v>
      </c>
      <c r="D439" s="20">
        <v>3203807.2</v>
      </c>
      <c r="E439" s="20">
        <v>156033.46</v>
      </c>
      <c r="F439" s="47">
        <f>+D439/D440</f>
        <v>0.1009202852</v>
      </c>
      <c r="G439" s="47" t="str">
        <f t="shared" si="1575"/>
        <v>#REF!</v>
      </c>
      <c r="H439" s="47" t="str">
        <f t="shared" si="1576"/>
        <v>#REF!</v>
      </c>
      <c r="I439" s="47" t="str">
        <f t="shared" si="1577"/>
        <v>#REF!</v>
      </c>
      <c r="J439" s="47" t="str">
        <f t="shared" si="1578"/>
        <v>#REF!</v>
      </c>
      <c r="K439" s="47" t="str">
        <f t="shared" si="1579"/>
        <v>#REF!</v>
      </c>
      <c r="L439" s="47" t="str">
        <f t="shared" si="1580"/>
        <v>#REF!</v>
      </c>
      <c r="M439" s="47" t="str">
        <f t="shared" si="1581"/>
        <v>#REF!</v>
      </c>
      <c r="N439" s="48"/>
      <c r="O439" s="49" t="str">
        <f t="shared" si="1582"/>
        <v>#REF!</v>
      </c>
      <c r="P439" s="47" t="str">
        <f t="shared" si="1583"/>
        <v>#REF!</v>
      </c>
      <c r="Q439" s="47" t="str">
        <f t="shared" si="1584"/>
        <v>#REF!</v>
      </c>
      <c r="R439" s="50" t="str">
        <f t="shared" si="1585"/>
        <v>#REF!</v>
      </c>
      <c r="S439" s="47" t="str">
        <f t="shared" si="1586"/>
        <v>#REF!</v>
      </c>
      <c r="T439" s="48"/>
      <c r="U439" s="48"/>
      <c r="V439" s="48"/>
      <c r="W439" s="48"/>
      <c r="X439" s="48"/>
      <c r="Y439" s="48"/>
      <c r="Z439" s="48"/>
    </row>
    <row r="440" ht="13.5" customHeight="1" outlineLevel="1">
      <c r="A440" s="51" t="s">
        <v>435</v>
      </c>
      <c r="B440" s="18"/>
      <c r="C440" s="18"/>
      <c r="D440" s="20">
        <f t="shared" ref="D440:F440" si="1587">SUBTOTAL(9,D438:D439)</f>
        <v>31745919</v>
      </c>
      <c r="E440" s="20">
        <f t="shared" si="1587"/>
        <v>1546106</v>
      </c>
      <c r="F440" s="48">
        <f t="shared" si="1587"/>
        <v>1</v>
      </c>
      <c r="G440" s="47"/>
      <c r="H440" s="47"/>
      <c r="I440" s="47"/>
      <c r="J440" s="47" t="str">
        <f t="shared" ref="J440:K440" si="1588">SUBTOTAL(9,J438:J439)</f>
        <v>#REF!</v>
      </c>
      <c r="K440" s="47" t="str">
        <f t="shared" si="1588"/>
        <v>#REF!</v>
      </c>
      <c r="L440" s="47"/>
      <c r="M440" s="47"/>
      <c r="N440" s="48"/>
      <c r="O440" s="49" t="str">
        <f t="shared" ref="O440:S440" si="1589">SUBTOTAL(9,O438:O439)</f>
        <v>#REF!</v>
      </c>
      <c r="P440" s="47" t="str">
        <f t="shared" si="1589"/>
        <v>#REF!</v>
      </c>
      <c r="Q440" s="47" t="str">
        <f t="shared" si="1589"/>
        <v>#REF!</v>
      </c>
      <c r="R440" s="50" t="str">
        <f t="shared" si="1589"/>
        <v>#REF!</v>
      </c>
      <c r="S440" s="47" t="str">
        <f t="shared" si="1589"/>
        <v>#REF!</v>
      </c>
      <c r="T440" s="48"/>
      <c r="U440" s="48"/>
      <c r="V440" s="48"/>
      <c r="W440" s="48"/>
      <c r="X440" s="48"/>
      <c r="Y440" s="48"/>
      <c r="Z440" s="48"/>
    </row>
    <row r="441" ht="13.5" customHeight="1" outlineLevel="2">
      <c r="A441" s="46" t="s">
        <v>283</v>
      </c>
      <c r="B441" s="18" t="s">
        <v>18</v>
      </c>
      <c r="C441" s="18" t="s">
        <v>19</v>
      </c>
      <c r="D441" s="20">
        <v>1.565271359E7</v>
      </c>
      <c r="E441" s="20">
        <v>1542144.15</v>
      </c>
      <c r="F441" s="47">
        <f>+D441/D444</f>
        <v>0.4903104847</v>
      </c>
      <c r="G441" s="47" t="str">
        <f t="shared" ref="G441:G443" si="1590">VLOOKUP(A441,'[1]Hoja1'!$B$1:$F$126,3,0)</f>
        <v>#REF!</v>
      </c>
      <c r="H441" s="47" t="str">
        <f t="shared" ref="H441:H443" si="1591">VLOOKUP(A441,'[1]Hoja1'!$B$1:$F$126,2,0)</f>
        <v>#REF!</v>
      </c>
      <c r="I441" s="47" t="str">
        <f t="shared" ref="I441:I443" si="1592">+G441/11</f>
        <v>#REF!</v>
      </c>
      <c r="J441" s="47" t="str">
        <f t="shared" ref="J441:J443" si="1593">+F441*I441</f>
        <v>#REF!</v>
      </c>
      <c r="K441" s="47" t="str">
        <f t="shared" ref="K441:K443" si="1594">+D441-P441</f>
        <v>#REF!</v>
      </c>
      <c r="L441" s="47" t="str">
        <f t="shared" ref="L441:L443" si="1595">VLOOKUP(A441,'[1]Hoja1'!$B$1:$F$126,5,0)</f>
        <v>#REF!</v>
      </c>
      <c r="M441" s="47" t="str">
        <f t="shared" ref="M441:M443" si="1596">VLOOKUP(A441,'[1]Hoja1'!$B$1:$F$126,4,0)</f>
        <v>#REF!</v>
      </c>
      <c r="N441" s="48"/>
      <c r="O441" s="49" t="str">
        <f t="shared" ref="O441:O443" si="1597">+D441-J441</f>
        <v>#REF!</v>
      </c>
      <c r="P441" s="47" t="str">
        <f t="shared" ref="P441:P443" si="1598">+ROUND(O441,0)</f>
        <v>#REF!</v>
      </c>
      <c r="Q441" s="47" t="str">
        <f t="shared" ref="Q441:Q443" si="1599">+K441+P441</f>
        <v>#REF!</v>
      </c>
      <c r="R441" s="50" t="str">
        <f t="shared" ref="R441:R443" si="1600">+IF(D441-K441-P441&gt;1,D441-K441-P441,0)</f>
        <v>#REF!</v>
      </c>
      <c r="S441" s="47" t="str">
        <f t="shared" ref="S441:S443" si="1601">+P441</f>
        <v>#REF!</v>
      </c>
      <c r="T441" s="48"/>
      <c r="U441" s="48"/>
      <c r="V441" s="48"/>
      <c r="W441" s="48"/>
      <c r="X441" s="48"/>
      <c r="Y441" s="48"/>
      <c r="Z441" s="48"/>
    </row>
    <row r="442" ht="13.5" customHeight="1" outlineLevel="2">
      <c r="A442" s="46" t="s">
        <v>283</v>
      </c>
      <c r="B442" s="18" t="s">
        <v>22</v>
      </c>
      <c r="C442" s="18" t="s">
        <v>23</v>
      </c>
      <c r="D442" s="20">
        <v>6502663.32</v>
      </c>
      <c r="E442" s="20">
        <v>640658.51</v>
      </c>
      <c r="F442" s="47">
        <f>+D442/D444</f>
        <v>0.2036914549</v>
      </c>
      <c r="G442" s="47" t="str">
        <f t="shared" si="1590"/>
        <v>#REF!</v>
      </c>
      <c r="H442" s="47" t="str">
        <f t="shared" si="1591"/>
        <v>#REF!</v>
      </c>
      <c r="I442" s="47" t="str">
        <f t="shared" si="1592"/>
        <v>#REF!</v>
      </c>
      <c r="J442" s="47" t="str">
        <f t="shared" si="1593"/>
        <v>#REF!</v>
      </c>
      <c r="K442" s="47" t="str">
        <f t="shared" si="1594"/>
        <v>#REF!</v>
      </c>
      <c r="L442" s="47" t="str">
        <f t="shared" si="1595"/>
        <v>#REF!</v>
      </c>
      <c r="M442" s="47" t="str">
        <f t="shared" si="1596"/>
        <v>#REF!</v>
      </c>
      <c r="N442" s="48"/>
      <c r="O442" s="49" t="str">
        <f t="shared" si="1597"/>
        <v>#REF!</v>
      </c>
      <c r="P442" s="47" t="str">
        <f t="shared" si="1598"/>
        <v>#REF!</v>
      </c>
      <c r="Q442" s="47" t="str">
        <f t="shared" si="1599"/>
        <v>#REF!</v>
      </c>
      <c r="R442" s="50" t="str">
        <f t="shared" si="1600"/>
        <v>#REF!</v>
      </c>
      <c r="S442" s="47" t="str">
        <f t="shared" si="1601"/>
        <v>#REF!</v>
      </c>
      <c r="T442" s="48"/>
      <c r="U442" s="48"/>
      <c r="V442" s="48"/>
      <c r="W442" s="48"/>
      <c r="X442" s="48"/>
      <c r="Y442" s="48"/>
      <c r="Z442" s="48"/>
    </row>
    <row r="443" ht="13.5" customHeight="1" outlineLevel="2">
      <c r="A443" s="46" t="s">
        <v>283</v>
      </c>
      <c r="B443" s="18" t="s">
        <v>26</v>
      </c>
      <c r="C443" s="18" t="s">
        <v>27</v>
      </c>
      <c r="D443" s="20">
        <v>9768708.09</v>
      </c>
      <c r="E443" s="20">
        <v>962437.34</v>
      </c>
      <c r="F443" s="47">
        <f>+D443/D444</f>
        <v>0.3059980604</v>
      </c>
      <c r="G443" s="47" t="str">
        <f t="shared" si="1590"/>
        <v>#REF!</v>
      </c>
      <c r="H443" s="47" t="str">
        <f t="shared" si="1591"/>
        <v>#REF!</v>
      </c>
      <c r="I443" s="47" t="str">
        <f t="shared" si="1592"/>
        <v>#REF!</v>
      </c>
      <c r="J443" s="47" t="str">
        <f t="shared" si="1593"/>
        <v>#REF!</v>
      </c>
      <c r="K443" s="47" t="str">
        <f t="shared" si="1594"/>
        <v>#REF!</v>
      </c>
      <c r="L443" s="47" t="str">
        <f t="shared" si="1595"/>
        <v>#REF!</v>
      </c>
      <c r="M443" s="47" t="str">
        <f t="shared" si="1596"/>
        <v>#REF!</v>
      </c>
      <c r="N443" s="48"/>
      <c r="O443" s="49" t="str">
        <f t="shared" si="1597"/>
        <v>#REF!</v>
      </c>
      <c r="P443" s="47" t="str">
        <f t="shared" si="1598"/>
        <v>#REF!</v>
      </c>
      <c r="Q443" s="47" t="str">
        <f t="shared" si="1599"/>
        <v>#REF!</v>
      </c>
      <c r="R443" s="50" t="str">
        <f t="shared" si="1600"/>
        <v>#REF!</v>
      </c>
      <c r="S443" s="47" t="str">
        <f t="shared" si="1601"/>
        <v>#REF!</v>
      </c>
      <c r="T443" s="48"/>
      <c r="U443" s="48"/>
      <c r="V443" s="48"/>
      <c r="W443" s="48"/>
      <c r="X443" s="48"/>
      <c r="Y443" s="48"/>
      <c r="Z443" s="48"/>
    </row>
    <row r="444" ht="13.5" customHeight="1" outlineLevel="1">
      <c r="A444" s="51" t="s">
        <v>436</v>
      </c>
      <c r="B444" s="18"/>
      <c r="C444" s="18"/>
      <c r="D444" s="20">
        <f t="shared" ref="D444:F444" si="1602">SUBTOTAL(9,D441:D443)</f>
        <v>31924085</v>
      </c>
      <c r="E444" s="20">
        <f t="shared" si="1602"/>
        <v>3145240</v>
      </c>
      <c r="F444" s="48">
        <f t="shared" si="1602"/>
        <v>1</v>
      </c>
      <c r="G444" s="47"/>
      <c r="H444" s="47"/>
      <c r="I444" s="47"/>
      <c r="J444" s="47" t="str">
        <f t="shared" ref="J444:K444" si="1603">SUBTOTAL(9,J441:J443)</f>
        <v>#REF!</v>
      </c>
      <c r="K444" s="47" t="str">
        <f t="shared" si="1603"/>
        <v>#REF!</v>
      </c>
      <c r="L444" s="47"/>
      <c r="M444" s="47"/>
      <c r="N444" s="48"/>
      <c r="O444" s="49" t="str">
        <f t="shared" ref="O444:S444" si="1604">SUBTOTAL(9,O441:O443)</f>
        <v>#REF!</v>
      </c>
      <c r="P444" s="47" t="str">
        <f t="shared" si="1604"/>
        <v>#REF!</v>
      </c>
      <c r="Q444" s="47" t="str">
        <f t="shared" si="1604"/>
        <v>#REF!</v>
      </c>
      <c r="R444" s="50" t="str">
        <f t="shared" si="1604"/>
        <v>#REF!</v>
      </c>
      <c r="S444" s="47" t="str">
        <f t="shared" si="1604"/>
        <v>#REF!</v>
      </c>
      <c r="T444" s="48"/>
      <c r="U444" s="48"/>
      <c r="V444" s="48"/>
      <c r="W444" s="48"/>
      <c r="X444" s="48"/>
      <c r="Y444" s="48"/>
      <c r="Z444" s="48"/>
    </row>
    <row r="445" ht="13.5" customHeight="1" outlineLevel="2">
      <c r="A445" s="46" t="s">
        <v>285</v>
      </c>
      <c r="B445" s="18" t="s">
        <v>18</v>
      </c>
      <c r="C445" s="18" t="s">
        <v>19</v>
      </c>
      <c r="D445" s="20">
        <v>1.242229442E8</v>
      </c>
      <c r="E445" s="20">
        <v>2.242979157E7</v>
      </c>
      <c r="F445" s="47">
        <f>+D445/D448</f>
        <v>0.7601363695</v>
      </c>
      <c r="G445" s="47" t="str">
        <f t="shared" ref="G445:G447" si="1605">VLOOKUP(A445,'[1]Hoja1'!$B$1:$F$126,3,0)</f>
        <v>#REF!</v>
      </c>
      <c r="H445" s="47" t="str">
        <f t="shared" ref="H445:H447" si="1606">VLOOKUP(A445,'[1]Hoja1'!$B$1:$F$126,2,0)</f>
        <v>#REF!</v>
      </c>
      <c r="I445" s="47" t="str">
        <f t="shared" ref="I445:I447" si="1607">+G445/11</f>
        <v>#REF!</v>
      </c>
      <c r="J445" s="47" t="str">
        <f t="shared" ref="J445:J447" si="1608">+F445*I445</f>
        <v>#REF!</v>
      </c>
      <c r="K445" s="47" t="str">
        <f t="shared" ref="K445:K447" si="1609">+D445-P445</f>
        <v>#REF!</v>
      </c>
      <c r="L445" s="47" t="str">
        <f t="shared" ref="L445:L447" si="1610">VLOOKUP(A445,'[1]Hoja1'!$B$1:$F$126,5,0)</f>
        <v>#REF!</v>
      </c>
      <c r="M445" s="47" t="str">
        <f t="shared" ref="M445:M447" si="1611">VLOOKUP(A445,'[1]Hoja1'!$B$1:$F$126,4,0)</f>
        <v>#REF!</v>
      </c>
      <c r="N445" s="48"/>
      <c r="O445" s="49" t="str">
        <f t="shared" ref="O445:O447" si="1612">+D445-J445</f>
        <v>#REF!</v>
      </c>
      <c r="P445" s="47" t="str">
        <f t="shared" ref="P445:P447" si="1613">+ROUND(O445,0)</f>
        <v>#REF!</v>
      </c>
      <c r="Q445" s="47" t="str">
        <f t="shared" ref="Q445:Q447" si="1614">+K445+P445</f>
        <v>#REF!</v>
      </c>
      <c r="R445" s="50" t="str">
        <f t="shared" ref="R445:R447" si="1615">+IF(D445-K445-P445&gt;1,D445-K445-P445,0)</f>
        <v>#REF!</v>
      </c>
      <c r="S445" s="47" t="str">
        <f t="shared" ref="S445:S447" si="1616">+P445</f>
        <v>#REF!</v>
      </c>
      <c r="T445" s="48"/>
      <c r="U445" s="48"/>
      <c r="V445" s="48"/>
      <c r="W445" s="48"/>
      <c r="X445" s="48"/>
      <c r="Y445" s="48"/>
      <c r="Z445" s="48"/>
    </row>
    <row r="446" ht="13.5" customHeight="1" outlineLevel="2">
      <c r="A446" s="46" t="s">
        <v>285</v>
      </c>
      <c r="B446" s="18" t="s">
        <v>22</v>
      </c>
      <c r="C446" s="18" t="s">
        <v>23</v>
      </c>
      <c r="D446" s="20">
        <v>6189197.87</v>
      </c>
      <c r="E446" s="20">
        <v>1117526.39</v>
      </c>
      <c r="F446" s="47">
        <f>+D446/D448</f>
        <v>0.0378725076</v>
      </c>
      <c r="G446" s="47" t="str">
        <f t="shared" si="1605"/>
        <v>#REF!</v>
      </c>
      <c r="H446" s="47" t="str">
        <f t="shared" si="1606"/>
        <v>#REF!</v>
      </c>
      <c r="I446" s="47" t="str">
        <f t="shared" si="1607"/>
        <v>#REF!</v>
      </c>
      <c r="J446" s="47" t="str">
        <f t="shared" si="1608"/>
        <v>#REF!</v>
      </c>
      <c r="K446" s="47" t="str">
        <f t="shared" si="1609"/>
        <v>#REF!</v>
      </c>
      <c r="L446" s="47" t="str">
        <f t="shared" si="1610"/>
        <v>#REF!</v>
      </c>
      <c r="M446" s="47" t="str">
        <f t="shared" si="1611"/>
        <v>#REF!</v>
      </c>
      <c r="N446" s="48"/>
      <c r="O446" s="49" t="str">
        <f t="shared" si="1612"/>
        <v>#REF!</v>
      </c>
      <c r="P446" s="47" t="str">
        <f t="shared" si="1613"/>
        <v>#REF!</v>
      </c>
      <c r="Q446" s="47" t="str">
        <f t="shared" si="1614"/>
        <v>#REF!</v>
      </c>
      <c r="R446" s="50" t="str">
        <f t="shared" si="1615"/>
        <v>#REF!</v>
      </c>
      <c r="S446" s="47" t="str">
        <f t="shared" si="1616"/>
        <v>#REF!</v>
      </c>
      <c r="T446" s="48"/>
      <c r="U446" s="48"/>
      <c r="V446" s="48"/>
      <c r="W446" s="48"/>
      <c r="X446" s="48"/>
      <c r="Y446" s="48"/>
      <c r="Z446" s="48"/>
    </row>
    <row r="447" ht="13.5" customHeight="1" outlineLevel="2">
      <c r="A447" s="46" t="s">
        <v>285</v>
      </c>
      <c r="B447" s="18" t="s">
        <v>30</v>
      </c>
      <c r="C447" s="18" t="s">
        <v>31</v>
      </c>
      <c r="D447" s="20">
        <v>3.300977693E7</v>
      </c>
      <c r="E447" s="20">
        <v>5960271.04</v>
      </c>
      <c r="F447" s="47">
        <f>+D447/D448</f>
        <v>0.2019911229</v>
      </c>
      <c r="G447" s="47" t="str">
        <f t="shared" si="1605"/>
        <v>#REF!</v>
      </c>
      <c r="H447" s="47" t="str">
        <f t="shared" si="1606"/>
        <v>#REF!</v>
      </c>
      <c r="I447" s="47" t="str">
        <f t="shared" si="1607"/>
        <v>#REF!</v>
      </c>
      <c r="J447" s="47" t="str">
        <f t="shared" si="1608"/>
        <v>#REF!</v>
      </c>
      <c r="K447" s="47" t="str">
        <f t="shared" si="1609"/>
        <v>#REF!</v>
      </c>
      <c r="L447" s="47" t="str">
        <f t="shared" si="1610"/>
        <v>#REF!</v>
      </c>
      <c r="M447" s="47" t="str">
        <f t="shared" si="1611"/>
        <v>#REF!</v>
      </c>
      <c r="N447" s="48"/>
      <c r="O447" s="49" t="str">
        <f t="shared" si="1612"/>
        <v>#REF!</v>
      </c>
      <c r="P447" s="47" t="str">
        <f t="shared" si="1613"/>
        <v>#REF!</v>
      </c>
      <c r="Q447" s="47" t="str">
        <f t="shared" si="1614"/>
        <v>#REF!</v>
      </c>
      <c r="R447" s="50" t="str">
        <f t="shared" si="1615"/>
        <v>#REF!</v>
      </c>
      <c r="S447" s="47" t="str">
        <f t="shared" si="1616"/>
        <v>#REF!</v>
      </c>
      <c r="T447" s="48"/>
      <c r="U447" s="48"/>
      <c r="V447" s="48"/>
      <c r="W447" s="48"/>
      <c r="X447" s="48"/>
      <c r="Y447" s="48"/>
      <c r="Z447" s="48"/>
    </row>
    <row r="448" ht="13.5" customHeight="1" outlineLevel="1">
      <c r="A448" s="51" t="s">
        <v>437</v>
      </c>
      <c r="B448" s="18"/>
      <c r="C448" s="18"/>
      <c r="D448" s="20">
        <f t="shared" ref="D448:F448" si="1617">SUBTOTAL(9,D445:D447)</f>
        <v>163421919</v>
      </c>
      <c r="E448" s="20">
        <f t="shared" si="1617"/>
        <v>29507589</v>
      </c>
      <c r="F448" s="48">
        <f t="shared" si="1617"/>
        <v>1</v>
      </c>
      <c r="G448" s="47"/>
      <c r="H448" s="47"/>
      <c r="I448" s="47"/>
      <c r="J448" s="47" t="str">
        <f t="shared" ref="J448:K448" si="1618">SUBTOTAL(9,J445:J447)</f>
        <v>#REF!</v>
      </c>
      <c r="K448" s="47" t="str">
        <f t="shared" si="1618"/>
        <v>#REF!</v>
      </c>
      <c r="L448" s="47"/>
      <c r="M448" s="47"/>
      <c r="N448" s="48"/>
      <c r="O448" s="49" t="str">
        <f t="shared" ref="O448:S448" si="1619">SUBTOTAL(9,O445:O447)</f>
        <v>#REF!</v>
      </c>
      <c r="P448" s="47" t="str">
        <f t="shared" si="1619"/>
        <v>#REF!</v>
      </c>
      <c r="Q448" s="47" t="str">
        <f t="shared" si="1619"/>
        <v>#REF!</v>
      </c>
      <c r="R448" s="50" t="str">
        <f t="shared" si="1619"/>
        <v>#REF!</v>
      </c>
      <c r="S448" s="47" t="str">
        <f t="shared" si="1619"/>
        <v>#REF!</v>
      </c>
      <c r="T448" s="48"/>
      <c r="U448" s="48"/>
      <c r="V448" s="48"/>
      <c r="W448" s="48"/>
      <c r="X448" s="48"/>
      <c r="Y448" s="48"/>
      <c r="Z448" s="48"/>
    </row>
    <row r="449" ht="13.5" customHeight="1" outlineLevel="2">
      <c r="A449" s="46" t="s">
        <v>287</v>
      </c>
      <c r="B449" s="18" t="s">
        <v>18</v>
      </c>
      <c r="C449" s="18" t="s">
        <v>19</v>
      </c>
      <c r="D449" s="20">
        <v>6.629145569E7</v>
      </c>
      <c r="E449" s="20">
        <v>3541204.35</v>
      </c>
      <c r="F449" s="47">
        <f>+D449/D452</f>
        <v>0.4861326159</v>
      </c>
      <c r="G449" s="47" t="str">
        <f t="shared" ref="G449:G451" si="1620">VLOOKUP(A449,'[1]Hoja1'!$B$1:$F$126,3,0)</f>
        <v>#REF!</v>
      </c>
      <c r="H449" s="47" t="str">
        <f t="shared" ref="H449:H451" si="1621">VLOOKUP(A449,'[1]Hoja1'!$B$1:$F$126,2,0)</f>
        <v>#REF!</v>
      </c>
      <c r="I449" s="47" t="str">
        <f t="shared" ref="I449:I451" si="1622">+G449/11</f>
        <v>#REF!</v>
      </c>
      <c r="J449" s="47" t="str">
        <f t="shared" ref="J449:J451" si="1623">+F449*I449</f>
        <v>#REF!</v>
      </c>
      <c r="K449" s="47" t="str">
        <f t="shared" ref="K449:K451" si="1624">+IF(D449-P449&lt;1,0,D449-P449)</f>
        <v>#REF!</v>
      </c>
      <c r="L449" s="47" t="str">
        <f t="shared" ref="L449:L451" si="1625">VLOOKUP(A449,'[1]Hoja1'!$B$1:$F$126,5,0)</f>
        <v>#REF!</v>
      </c>
      <c r="M449" s="47" t="str">
        <f t="shared" ref="M449:M451" si="1626">VLOOKUP(A449,'[1]Hoja1'!$B$1:$F$126,4,0)</f>
        <v>#REF!</v>
      </c>
      <c r="N449" s="48"/>
      <c r="O449" s="49" t="str">
        <f t="shared" ref="O449:O451" si="1627">+D449-J449</f>
        <v>#REF!</v>
      </c>
      <c r="P449" s="47" t="str">
        <f t="shared" ref="P449:P451" si="1628">+ROUND(O449,0)</f>
        <v>#REF!</v>
      </c>
      <c r="Q449" s="47" t="str">
        <f t="shared" ref="Q449:Q451" si="1629">+K449+P449</f>
        <v>#REF!</v>
      </c>
      <c r="R449" s="50" t="str">
        <f t="shared" ref="R449:R451" si="1630">+IF(D449-K449-P449&gt;1,D449-K449-P449,0)</f>
        <v>#REF!</v>
      </c>
      <c r="S449" s="47" t="str">
        <f t="shared" ref="S449:S451" si="1631">+P449</f>
        <v>#REF!</v>
      </c>
      <c r="T449" s="48"/>
      <c r="U449" s="48"/>
      <c r="V449" s="48"/>
      <c r="W449" s="48"/>
      <c r="X449" s="48"/>
      <c r="Y449" s="48"/>
      <c r="Z449" s="48"/>
    </row>
    <row r="450" ht="13.5" customHeight="1" outlineLevel="2">
      <c r="A450" s="46" t="s">
        <v>287</v>
      </c>
      <c r="B450" s="18" t="s">
        <v>22</v>
      </c>
      <c r="C450" s="18" t="s">
        <v>23</v>
      </c>
      <c r="D450" s="20">
        <v>3.100946655E7</v>
      </c>
      <c r="E450" s="20">
        <v>1656485.85</v>
      </c>
      <c r="F450" s="47">
        <f>+D450/D452</f>
        <v>0.2274005441</v>
      </c>
      <c r="G450" s="47" t="str">
        <f t="shared" si="1620"/>
        <v>#REF!</v>
      </c>
      <c r="H450" s="47" t="str">
        <f t="shared" si="1621"/>
        <v>#REF!</v>
      </c>
      <c r="I450" s="47" t="str">
        <f t="shared" si="1622"/>
        <v>#REF!</v>
      </c>
      <c r="J450" s="47" t="str">
        <f t="shared" si="1623"/>
        <v>#REF!</v>
      </c>
      <c r="K450" s="47" t="str">
        <f t="shared" si="1624"/>
        <v>#REF!</v>
      </c>
      <c r="L450" s="47" t="str">
        <f t="shared" si="1625"/>
        <v>#REF!</v>
      </c>
      <c r="M450" s="47" t="str">
        <f t="shared" si="1626"/>
        <v>#REF!</v>
      </c>
      <c r="N450" s="48"/>
      <c r="O450" s="49" t="str">
        <f t="shared" si="1627"/>
        <v>#REF!</v>
      </c>
      <c r="P450" s="47" t="str">
        <f t="shared" si="1628"/>
        <v>#REF!</v>
      </c>
      <c r="Q450" s="47" t="str">
        <f t="shared" si="1629"/>
        <v>#REF!</v>
      </c>
      <c r="R450" s="50" t="str">
        <f t="shared" si="1630"/>
        <v>#REF!</v>
      </c>
      <c r="S450" s="47" t="str">
        <f t="shared" si="1631"/>
        <v>#REF!</v>
      </c>
      <c r="T450" s="48"/>
      <c r="U450" s="48"/>
      <c r="V450" s="48"/>
      <c r="W450" s="48"/>
      <c r="X450" s="48"/>
      <c r="Y450" s="48"/>
      <c r="Z450" s="48"/>
    </row>
    <row r="451" ht="13.5" customHeight="1" outlineLevel="2">
      <c r="A451" s="46" t="s">
        <v>287</v>
      </c>
      <c r="B451" s="18" t="s">
        <v>30</v>
      </c>
      <c r="C451" s="18" t="s">
        <v>31</v>
      </c>
      <c r="D451" s="20">
        <v>3.906403976E7</v>
      </c>
      <c r="E451" s="20">
        <v>2086750.8</v>
      </c>
      <c r="F451" s="47">
        <f>+D451/D452</f>
        <v>0.2864668401</v>
      </c>
      <c r="G451" s="47" t="str">
        <f t="shared" si="1620"/>
        <v>#REF!</v>
      </c>
      <c r="H451" s="47" t="str">
        <f t="shared" si="1621"/>
        <v>#REF!</v>
      </c>
      <c r="I451" s="47" t="str">
        <f t="shared" si="1622"/>
        <v>#REF!</v>
      </c>
      <c r="J451" s="47" t="str">
        <f t="shared" si="1623"/>
        <v>#REF!</v>
      </c>
      <c r="K451" s="47" t="str">
        <f t="shared" si="1624"/>
        <v>#REF!</v>
      </c>
      <c r="L451" s="47" t="str">
        <f t="shared" si="1625"/>
        <v>#REF!</v>
      </c>
      <c r="M451" s="47" t="str">
        <f t="shared" si="1626"/>
        <v>#REF!</v>
      </c>
      <c r="N451" s="48"/>
      <c r="O451" s="49" t="str">
        <f t="shared" si="1627"/>
        <v>#REF!</v>
      </c>
      <c r="P451" s="47" t="str">
        <f t="shared" si="1628"/>
        <v>#REF!</v>
      </c>
      <c r="Q451" s="47" t="str">
        <f t="shared" si="1629"/>
        <v>#REF!</v>
      </c>
      <c r="R451" s="50" t="str">
        <f t="shared" si="1630"/>
        <v>#REF!</v>
      </c>
      <c r="S451" s="47" t="str">
        <f t="shared" si="1631"/>
        <v>#REF!</v>
      </c>
      <c r="T451" s="48"/>
      <c r="U451" s="48"/>
      <c r="V451" s="48"/>
      <c r="W451" s="48"/>
      <c r="X451" s="48"/>
      <c r="Y451" s="48"/>
      <c r="Z451" s="48"/>
    </row>
    <row r="452" ht="13.5" customHeight="1" outlineLevel="1">
      <c r="A452" s="51" t="s">
        <v>438</v>
      </c>
      <c r="B452" s="18"/>
      <c r="C452" s="18"/>
      <c r="D452" s="20">
        <f t="shared" ref="D452:F452" si="1632">SUBTOTAL(9,D449:D451)</f>
        <v>136364962</v>
      </c>
      <c r="E452" s="20">
        <f t="shared" si="1632"/>
        <v>7284441</v>
      </c>
      <c r="F452" s="48">
        <f t="shared" si="1632"/>
        <v>1</v>
      </c>
      <c r="G452" s="47"/>
      <c r="H452" s="47"/>
      <c r="I452" s="47"/>
      <c r="J452" s="47" t="str">
        <f t="shared" ref="J452:K452" si="1633">SUBTOTAL(9,J449:J451)</f>
        <v>#REF!</v>
      </c>
      <c r="K452" s="47" t="str">
        <f t="shared" si="1633"/>
        <v>#REF!</v>
      </c>
      <c r="L452" s="47"/>
      <c r="M452" s="47"/>
      <c r="N452" s="48"/>
      <c r="O452" s="49" t="str">
        <f t="shared" ref="O452:S452" si="1634">SUBTOTAL(9,O449:O451)</f>
        <v>#REF!</v>
      </c>
      <c r="P452" s="47" t="str">
        <f t="shared" si="1634"/>
        <v>#REF!</v>
      </c>
      <c r="Q452" s="47" t="str">
        <f t="shared" si="1634"/>
        <v>#REF!</v>
      </c>
      <c r="R452" s="50" t="str">
        <f t="shared" si="1634"/>
        <v>#REF!</v>
      </c>
      <c r="S452" s="47" t="str">
        <f t="shared" si="1634"/>
        <v>#REF!</v>
      </c>
      <c r="T452" s="48"/>
      <c r="U452" s="48"/>
      <c r="V452" s="48"/>
      <c r="W452" s="48"/>
      <c r="X452" s="48"/>
      <c r="Y452" s="48"/>
      <c r="Z452" s="48"/>
    </row>
    <row r="453" ht="13.5" customHeight="1" outlineLevel="2">
      <c r="A453" s="46" t="s">
        <v>289</v>
      </c>
      <c r="B453" s="18" t="s">
        <v>18</v>
      </c>
      <c r="C453" s="18" t="s">
        <v>19</v>
      </c>
      <c r="D453" s="20">
        <v>1.372869696E7</v>
      </c>
      <c r="E453" s="20">
        <v>1279454.01</v>
      </c>
      <c r="F453" s="47">
        <f>+D453/D455</f>
        <v>0.5073101709</v>
      </c>
      <c r="G453" s="47" t="str">
        <f t="shared" ref="G453:G454" si="1635">VLOOKUP(A453,'[1]Hoja1'!$B$1:$F$126,3,0)</f>
        <v>#REF!</v>
      </c>
      <c r="H453" s="47" t="str">
        <f t="shared" ref="H453:H454" si="1636">VLOOKUP(A453,'[1]Hoja1'!$B$1:$F$126,2,0)</f>
        <v>#REF!</v>
      </c>
      <c r="I453" s="47" t="str">
        <f t="shared" ref="I453:I454" si="1637">+G453/11</f>
        <v>#REF!</v>
      </c>
      <c r="J453" s="47" t="str">
        <f t="shared" ref="J453:J454" si="1638">+F453*I453</f>
        <v>#REF!</v>
      </c>
      <c r="K453" s="47" t="str">
        <f t="shared" ref="K453:K454" si="1639">+IF(D453-P453&lt;1,0,D453-P453)</f>
        <v>#REF!</v>
      </c>
      <c r="L453" s="47" t="str">
        <f t="shared" ref="L453:L454" si="1640">VLOOKUP(A453,'[1]Hoja1'!$B$1:$F$126,5,0)</f>
        <v>#REF!</v>
      </c>
      <c r="M453" s="47" t="str">
        <f t="shared" ref="M453:M454" si="1641">VLOOKUP(A453,'[1]Hoja1'!$B$1:$F$126,4,0)</f>
        <v>#REF!</v>
      </c>
      <c r="N453" s="48"/>
      <c r="O453" s="49" t="str">
        <f t="shared" ref="O453:O454" si="1642">+D453-J453</f>
        <v>#REF!</v>
      </c>
      <c r="P453" s="47" t="str">
        <f t="shared" ref="P453:P454" si="1643">+ROUND(O453,0)</f>
        <v>#REF!</v>
      </c>
      <c r="Q453" s="47" t="str">
        <f t="shared" ref="Q453:Q454" si="1644">+K453+P453</f>
        <v>#REF!</v>
      </c>
      <c r="R453" s="50" t="str">
        <f t="shared" ref="R453:R454" si="1645">+IF(D453-K453-P453&gt;1,D453-K453-P453,0)</f>
        <v>#REF!</v>
      </c>
      <c r="S453" s="47" t="str">
        <f t="shared" ref="S453:S454" si="1646">+P453</f>
        <v>#REF!</v>
      </c>
      <c r="T453" s="48"/>
      <c r="U453" s="48"/>
      <c r="V453" s="48"/>
      <c r="W453" s="48"/>
      <c r="X453" s="48"/>
      <c r="Y453" s="48"/>
      <c r="Z453" s="48"/>
    </row>
    <row r="454" ht="13.5" customHeight="1" outlineLevel="2">
      <c r="A454" s="46" t="s">
        <v>289</v>
      </c>
      <c r="B454" s="18" t="s">
        <v>22</v>
      </c>
      <c r="C454" s="18" t="s">
        <v>23</v>
      </c>
      <c r="D454" s="20">
        <v>1.333304504E7</v>
      </c>
      <c r="E454" s="20">
        <v>1242580.99</v>
      </c>
      <c r="F454" s="47">
        <f>+D454/D455</f>
        <v>0.4926898291</v>
      </c>
      <c r="G454" s="47" t="str">
        <f t="shared" si="1635"/>
        <v>#REF!</v>
      </c>
      <c r="H454" s="47" t="str">
        <f t="shared" si="1636"/>
        <v>#REF!</v>
      </c>
      <c r="I454" s="47" t="str">
        <f t="shared" si="1637"/>
        <v>#REF!</v>
      </c>
      <c r="J454" s="47" t="str">
        <f t="shared" si="1638"/>
        <v>#REF!</v>
      </c>
      <c r="K454" s="47" t="str">
        <f t="shared" si="1639"/>
        <v>#REF!</v>
      </c>
      <c r="L454" s="47" t="str">
        <f t="shared" si="1640"/>
        <v>#REF!</v>
      </c>
      <c r="M454" s="47" t="str">
        <f t="shared" si="1641"/>
        <v>#REF!</v>
      </c>
      <c r="N454" s="48"/>
      <c r="O454" s="49" t="str">
        <f t="shared" si="1642"/>
        <v>#REF!</v>
      </c>
      <c r="P454" s="47" t="str">
        <f t="shared" si="1643"/>
        <v>#REF!</v>
      </c>
      <c r="Q454" s="47" t="str">
        <f t="shared" si="1644"/>
        <v>#REF!</v>
      </c>
      <c r="R454" s="50" t="str">
        <f t="shared" si="1645"/>
        <v>#REF!</v>
      </c>
      <c r="S454" s="47" t="str">
        <f t="shared" si="1646"/>
        <v>#REF!</v>
      </c>
      <c r="T454" s="48"/>
      <c r="U454" s="48"/>
      <c r="V454" s="48"/>
      <c r="W454" s="48"/>
      <c r="X454" s="48"/>
      <c r="Y454" s="48"/>
      <c r="Z454" s="48"/>
    </row>
    <row r="455" ht="13.5" customHeight="1" outlineLevel="1">
      <c r="A455" s="51" t="s">
        <v>439</v>
      </c>
      <c r="B455" s="18"/>
      <c r="C455" s="18"/>
      <c r="D455" s="20">
        <f t="shared" ref="D455:F455" si="1647">SUBTOTAL(9,D453:D454)</f>
        <v>27061742</v>
      </c>
      <c r="E455" s="20">
        <f t="shared" si="1647"/>
        <v>2522035</v>
      </c>
      <c r="F455" s="48">
        <f t="shared" si="1647"/>
        <v>1</v>
      </c>
      <c r="G455" s="47"/>
      <c r="H455" s="47"/>
      <c r="I455" s="47"/>
      <c r="J455" s="47" t="str">
        <f t="shared" ref="J455:K455" si="1648">SUBTOTAL(9,J453:J454)</f>
        <v>#REF!</v>
      </c>
      <c r="K455" s="47" t="str">
        <f t="shared" si="1648"/>
        <v>#REF!</v>
      </c>
      <c r="L455" s="47"/>
      <c r="M455" s="47"/>
      <c r="N455" s="48"/>
      <c r="O455" s="49" t="str">
        <f t="shared" ref="O455:S455" si="1649">SUBTOTAL(9,O453:O454)</f>
        <v>#REF!</v>
      </c>
      <c r="P455" s="47" t="str">
        <f t="shared" si="1649"/>
        <v>#REF!</v>
      </c>
      <c r="Q455" s="47" t="str">
        <f t="shared" si="1649"/>
        <v>#REF!</v>
      </c>
      <c r="R455" s="50" t="str">
        <f t="shared" si="1649"/>
        <v>#REF!</v>
      </c>
      <c r="S455" s="47" t="str">
        <f t="shared" si="1649"/>
        <v>#REF!</v>
      </c>
      <c r="T455" s="48"/>
      <c r="U455" s="48"/>
      <c r="V455" s="48"/>
      <c r="W455" s="48"/>
      <c r="X455" s="48"/>
      <c r="Y455" s="48"/>
      <c r="Z455" s="48"/>
    </row>
    <row r="456" ht="13.5" customHeight="1" outlineLevel="2">
      <c r="A456" s="46" t="s">
        <v>291</v>
      </c>
      <c r="B456" s="18" t="s">
        <v>18</v>
      </c>
      <c r="C456" s="18" t="s">
        <v>19</v>
      </c>
      <c r="D456" s="20">
        <v>1.264661248E7</v>
      </c>
      <c r="E456" s="20">
        <v>913487.9</v>
      </c>
      <c r="F456" s="47">
        <f>+D456/D460</f>
        <v>0.1351849599</v>
      </c>
      <c r="G456" s="47" t="str">
        <f t="shared" ref="G456:G459" si="1650">VLOOKUP(A456,'[1]Hoja1'!$B$1:$F$126,3,0)</f>
        <v>#REF!</v>
      </c>
      <c r="H456" s="47" t="str">
        <f t="shared" ref="H456:H459" si="1651">VLOOKUP(A456,'[1]Hoja1'!$B$1:$F$126,2,0)</f>
        <v>#REF!</v>
      </c>
      <c r="I456" s="47" t="str">
        <f t="shared" ref="I456:I459" si="1652">+G456/11</f>
        <v>#REF!</v>
      </c>
      <c r="J456" s="47" t="str">
        <f t="shared" ref="J456:J459" si="1653">+F456*I456</f>
        <v>#REF!</v>
      </c>
      <c r="K456" s="47" t="str">
        <f t="shared" ref="K456:K459" si="1654">+D456-P456</f>
        <v>#REF!</v>
      </c>
      <c r="L456" s="47" t="str">
        <f t="shared" ref="L456:L459" si="1655">VLOOKUP(A456,'[1]Hoja1'!$B$1:$F$126,5,0)</f>
        <v>#REF!</v>
      </c>
      <c r="M456" s="47" t="str">
        <f t="shared" ref="M456:M459" si="1656">VLOOKUP(A456,'[1]Hoja1'!$B$1:$F$126,4,0)</f>
        <v>#REF!</v>
      </c>
      <c r="N456" s="48"/>
      <c r="O456" s="49" t="str">
        <f t="shared" ref="O456:O459" si="1657">+D456-J456</f>
        <v>#REF!</v>
      </c>
      <c r="P456" s="47" t="str">
        <f t="shared" ref="P456:P459" si="1658">+ROUND(O456,0)</f>
        <v>#REF!</v>
      </c>
      <c r="Q456" s="47" t="str">
        <f t="shared" ref="Q456:Q459" si="1659">+K456+P456</f>
        <v>#REF!</v>
      </c>
      <c r="R456" s="50" t="str">
        <f t="shared" ref="R456:R459" si="1660">+IF(D456-K456-P456&gt;1,D456-K456-P456,0)</f>
        <v>#REF!</v>
      </c>
      <c r="S456" s="47" t="str">
        <f t="shared" ref="S456:S459" si="1661">+P456</f>
        <v>#REF!</v>
      </c>
      <c r="T456" s="48"/>
      <c r="U456" s="48"/>
      <c r="V456" s="48"/>
      <c r="W456" s="48"/>
      <c r="X456" s="48"/>
      <c r="Y456" s="48"/>
      <c r="Z456" s="48"/>
    </row>
    <row r="457" ht="13.5" customHeight="1" outlineLevel="2">
      <c r="A457" s="46" t="s">
        <v>291</v>
      </c>
      <c r="B457" s="18" t="s">
        <v>22</v>
      </c>
      <c r="C457" s="18" t="s">
        <v>23</v>
      </c>
      <c r="D457" s="20">
        <v>1.210511365E7</v>
      </c>
      <c r="E457" s="20">
        <v>874374.45</v>
      </c>
      <c r="F457" s="47">
        <f>+D457/D460</f>
        <v>0.1293966512</v>
      </c>
      <c r="G457" s="47" t="str">
        <f t="shared" si="1650"/>
        <v>#REF!</v>
      </c>
      <c r="H457" s="47" t="str">
        <f t="shared" si="1651"/>
        <v>#REF!</v>
      </c>
      <c r="I457" s="47" t="str">
        <f t="shared" si="1652"/>
        <v>#REF!</v>
      </c>
      <c r="J457" s="47" t="str">
        <f t="shared" si="1653"/>
        <v>#REF!</v>
      </c>
      <c r="K457" s="47" t="str">
        <f t="shared" si="1654"/>
        <v>#REF!</v>
      </c>
      <c r="L457" s="47" t="str">
        <f t="shared" si="1655"/>
        <v>#REF!</v>
      </c>
      <c r="M457" s="47" t="str">
        <f t="shared" si="1656"/>
        <v>#REF!</v>
      </c>
      <c r="N457" s="48"/>
      <c r="O457" s="49" t="str">
        <f t="shared" si="1657"/>
        <v>#REF!</v>
      </c>
      <c r="P457" s="47" t="str">
        <f t="shared" si="1658"/>
        <v>#REF!</v>
      </c>
      <c r="Q457" s="47" t="str">
        <f t="shared" si="1659"/>
        <v>#REF!</v>
      </c>
      <c r="R457" s="50" t="str">
        <f t="shared" si="1660"/>
        <v>#REF!</v>
      </c>
      <c r="S457" s="47" t="str">
        <f t="shared" si="1661"/>
        <v>#REF!</v>
      </c>
      <c r="T457" s="48"/>
      <c r="U457" s="48"/>
      <c r="V457" s="48"/>
      <c r="W457" s="48"/>
      <c r="X457" s="48"/>
      <c r="Y457" s="48"/>
      <c r="Z457" s="48"/>
    </row>
    <row r="458" ht="13.5" customHeight="1" outlineLevel="2">
      <c r="A458" s="46" t="s">
        <v>291</v>
      </c>
      <c r="B458" s="18" t="s">
        <v>58</v>
      </c>
      <c r="C458" s="18" t="s">
        <v>59</v>
      </c>
      <c r="D458" s="20">
        <v>8549346.61</v>
      </c>
      <c r="E458" s="20">
        <v>617534.91</v>
      </c>
      <c r="F458" s="47">
        <f>+D458/D460</f>
        <v>0.09138756173</v>
      </c>
      <c r="G458" s="47" t="str">
        <f t="shared" si="1650"/>
        <v>#REF!</v>
      </c>
      <c r="H458" s="47" t="str">
        <f t="shared" si="1651"/>
        <v>#REF!</v>
      </c>
      <c r="I458" s="47" t="str">
        <f t="shared" si="1652"/>
        <v>#REF!</v>
      </c>
      <c r="J458" s="47" t="str">
        <f t="shared" si="1653"/>
        <v>#REF!</v>
      </c>
      <c r="K458" s="47" t="str">
        <f t="shared" si="1654"/>
        <v>#REF!</v>
      </c>
      <c r="L458" s="47" t="str">
        <f t="shared" si="1655"/>
        <v>#REF!</v>
      </c>
      <c r="M458" s="47" t="str">
        <f t="shared" si="1656"/>
        <v>#REF!</v>
      </c>
      <c r="N458" s="48"/>
      <c r="O458" s="49" t="str">
        <f t="shared" si="1657"/>
        <v>#REF!</v>
      </c>
      <c r="P458" s="47" t="str">
        <f t="shared" si="1658"/>
        <v>#REF!</v>
      </c>
      <c r="Q458" s="47" t="str">
        <f t="shared" si="1659"/>
        <v>#REF!</v>
      </c>
      <c r="R458" s="50" t="str">
        <f t="shared" si="1660"/>
        <v>#REF!</v>
      </c>
      <c r="S458" s="47" t="str">
        <f t="shared" si="1661"/>
        <v>#REF!</v>
      </c>
      <c r="T458" s="48"/>
      <c r="U458" s="48"/>
      <c r="V458" s="48"/>
      <c r="W458" s="48"/>
      <c r="X458" s="48"/>
      <c r="Y458" s="48"/>
      <c r="Z458" s="48"/>
    </row>
    <row r="459" ht="13.5" customHeight="1" outlineLevel="2">
      <c r="A459" s="46" t="s">
        <v>291</v>
      </c>
      <c r="B459" s="18" t="s">
        <v>30</v>
      </c>
      <c r="C459" s="18" t="s">
        <v>31</v>
      </c>
      <c r="D459" s="20">
        <v>6.024936726E7</v>
      </c>
      <c r="E459" s="20">
        <v>4351921.74</v>
      </c>
      <c r="F459" s="47">
        <f>+D459/D460</f>
        <v>0.6440308272</v>
      </c>
      <c r="G459" s="47" t="str">
        <f t="shared" si="1650"/>
        <v>#REF!</v>
      </c>
      <c r="H459" s="47" t="str">
        <f t="shared" si="1651"/>
        <v>#REF!</v>
      </c>
      <c r="I459" s="47" t="str">
        <f t="shared" si="1652"/>
        <v>#REF!</v>
      </c>
      <c r="J459" s="47" t="str">
        <f t="shared" si="1653"/>
        <v>#REF!</v>
      </c>
      <c r="K459" s="47" t="str">
        <f t="shared" si="1654"/>
        <v>#REF!</v>
      </c>
      <c r="L459" s="47" t="str">
        <f t="shared" si="1655"/>
        <v>#REF!</v>
      </c>
      <c r="M459" s="47" t="str">
        <f t="shared" si="1656"/>
        <v>#REF!</v>
      </c>
      <c r="N459" s="48"/>
      <c r="O459" s="49" t="str">
        <f t="shared" si="1657"/>
        <v>#REF!</v>
      </c>
      <c r="P459" s="47" t="str">
        <f t="shared" si="1658"/>
        <v>#REF!</v>
      </c>
      <c r="Q459" s="47" t="str">
        <f t="shared" si="1659"/>
        <v>#REF!</v>
      </c>
      <c r="R459" s="50" t="str">
        <f t="shared" si="1660"/>
        <v>#REF!</v>
      </c>
      <c r="S459" s="47" t="str">
        <f t="shared" si="1661"/>
        <v>#REF!</v>
      </c>
      <c r="T459" s="48"/>
      <c r="U459" s="48"/>
      <c r="V459" s="48"/>
      <c r="W459" s="48"/>
      <c r="X459" s="48"/>
      <c r="Y459" s="48"/>
      <c r="Z459" s="48"/>
    </row>
    <row r="460" ht="15.75" customHeight="1" outlineLevel="2">
      <c r="A460" s="52" t="s">
        <v>440</v>
      </c>
      <c r="B460" s="53"/>
      <c r="C460" s="53"/>
      <c r="D460" s="20">
        <f t="shared" ref="D460:F460" si="1662">SUBTOTAL(9,D456:D459)</f>
        <v>93550440</v>
      </c>
      <c r="E460" s="20">
        <f t="shared" si="1662"/>
        <v>6757319</v>
      </c>
      <c r="F460" s="20">
        <f t="shared" si="1662"/>
        <v>1</v>
      </c>
      <c r="G460" s="20"/>
      <c r="H460" s="20"/>
      <c r="I460" s="20"/>
      <c r="J460" s="20" t="str">
        <f t="shared" ref="J460:K460" si="1663">SUBTOTAL(9,J456:J459)</f>
        <v>#REF!</v>
      </c>
      <c r="K460" s="20" t="str">
        <f t="shared" si="1663"/>
        <v>#REF!</v>
      </c>
      <c r="L460" s="20"/>
      <c r="M460" s="20"/>
      <c r="N460" s="20"/>
      <c r="O460" s="54" t="str">
        <f t="shared" ref="O460:S460" si="1664">SUBTOTAL(9,O456:O459)</f>
        <v>#REF!</v>
      </c>
      <c r="P460" s="20" t="str">
        <f t="shared" si="1664"/>
        <v>#REF!</v>
      </c>
      <c r="Q460" s="20" t="str">
        <f t="shared" si="1664"/>
        <v>#REF!</v>
      </c>
      <c r="R460" s="20" t="str">
        <f t="shared" si="1664"/>
        <v>#REF!</v>
      </c>
      <c r="S460" s="20" t="str">
        <f t="shared" si="1664"/>
        <v>#REF!</v>
      </c>
      <c r="T460" s="48"/>
      <c r="U460" s="48"/>
      <c r="V460" s="48"/>
      <c r="W460" s="48"/>
      <c r="X460" s="48"/>
      <c r="Y460" s="48"/>
      <c r="Z460" s="48"/>
    </row>
    <row r="461" ht="15.75" customHeight="1">
      <c r="D461" s="27"/>
      <c r="E461" s="27"/>
      <c r="O461" s="55"/>
    </row>
    <row r="462" ht="15.75" customHeight="1">
      <c r="D462" s="27"/>
      <c r="E462" s="27"/>
      <c r="O462" s="55" t="s">
        <v>441</v>
      </c>
    </row>
    <row r="463" ht="15.75" customHeight="1">
      <c r="D463" s="27"/>
      <c r="E463" s="27"/>
      <c r="O463" s="55"/>
    </row>
    <row r="464" ht="15.75" customHeight="1">
      <c r="D464" s="27"/>
      <c r="E464" s="27"/>
      <c r="O464" s="55"/>
    </row>
    <row r="465" ht="15.75" customHeight="1">
      <c r="D465" s="27"/>
      <c r="E465" s="27"/>
      <c r="O465" s="55"/>
    </row>
    <row r="466" ht="15.75" customHeight="1">
      <c r="D466" s="27"/>
      <c r="E466" s="27"/>
      <c r="O466" s="55"/>
    </row>
    <row r="467" ht="15.75" customHeight="1">
      <c r="D467" s="27"/>
      <c r="E467" s="27"/>
      <c r="O467" s="55"/>
    </row>
    <row r="468" ht="15.75" customHeight="1">
      <c r="D468" s="27"/>
      <c r="E468" s="27"/>
      <c r="O468" s="55"/>
    </row>
    <row r="469" ht="15.75" customHeight="1">
      <c r="D469" s="27"/>
      <c r="E469" s="27"/>
      <c r="O469" s="55"/>
    </row>
    <row r="470" ht="15.75" customHeight="1">
      <c r="D470" s="27"/>
      <c r="E470" s="27"/>
      <c r="O470" s="55"/>
    </row>
    <row r="471" ht="15.75" customHeight="1">
      <c r="D471" s="27"/>
      <c r="E471" s="27"/>
      <c r="O471" s="55"/>
    </row>
    <row r="472" ht="15.75" customHeight="1">
      <c r="D472" s="27"/>
      <c r="E472" s="27"/>
      <c r="O472" s="55"/>
    </row>
    <row r="473" ht="15.75" customHeight="1">
      <c r="D473" s="27"/>
      <c r="E473" s="27"/>
      <c r="O473" s="55"/>
    </row>
    <row r="474" ht="15.75" customHeight="1">
      <c r="D474" s="27"/>
      <c r="E474" s="27"/>
      <c r="O474" s="55"/>
    </row>
    <row r="475" ht="15.75" customHeight="1">
      <c r="D475" s="27"/>
      <c r="E475" s="27"/>
      <c r="O475" s="55"/>
    </row>
    <row r="476" ht="15.75" customHeight="1">
      <c r="D476" s="27"/>
      <c r="E476" s="27"/>
      <c r="O476" s="55"/>
    </row>
    <row r="477" ht="15.75" customHeight="1">
      <c r="D477" s="27"/>
      <c r="E477" s="27"/>
      <c r="O477" s="55"/>
    </row>
    <row r="478" ht="15.75" customHeight="1">
      <c r="D478" s="27"/>
      <c r="E478" s="27"/>
      <c r="O478" s="55"/>
    </row>
    <row r="479" ht="15.75" customHeight="1">
      <c r="D479" s="27"/>
      <c r="E479" s="27"/>
      <c r="O479" s="55"/>
    </row>
    <row r="480" ht="15.75" customHeight="1">
      <c r="D480" s="27"/>
      <c r="E480" s="27"/>
      <c r="O480" s="55"/>
    </row>
    <row r="481" ht="15.75" customHeight="1">
      <c r="D481" s="27"/>
      <c r="E481" s="27"/>
      <c r="O481" s="55"/>
    </row>
    <row r="482" ht="15.75" customHeight="1">
      <c r="D482" s="27"/>
      <c r="E482" s="27"/>
      <c r="O482" s="55"/>
    </row>
    <row r="483" ht="15.75" customHeight="1">
      <c r="D483" s="27"/>
      <c r="E483" s="27"/>
      <c r="O483" s="55"/>
    </row>
    <row r="484" ht="15.75" customHeight="1">
      <c r="D484" s="27"/>
      <c r="E484" s="27"/>
      <c r="O484" s="55"/>
    </row>
    <row r="485" ht="15.75" customHeight="1">
      <c r="D485" s="27"/>
      <c r="E485" s="27"/>
      <c r="O485" s="55"/>
    </row>
    <row r="486" ht="15.75" customHeight="1">
      <c r="D486" s="27"/>
      <c r="E486" s="27"/>
      <c r="O486" s="55"/>
    </row>
    <row r="487" ht="15.75" customHeight="1">
      <c r="D487" s="27"/>
      <c r="E487" s="27"/>
      <c r="O487" s="55"/>
    </row>
    <row r="488" ht="15.75" customHeight="1">
      <c r="D488" s="27"/>
      <c r="E488" s="27"/>
      <c r="O488" s="55"/>
    </row>
    <row r="489" ht="15.75" customHeight="1">
      <c r="D489" s="27"/>
      <c r="E489" s="27"/>
      <c r="O489" s="55"/>
    </row>
    <row r="490" ht="15.75" customHeight="1">
      <c r="D490" s="27"/>
      <c r="E490" s="27"/>
      <c r="O490" s="55"/>
    </row>
    <row r="491" ht="15.75" customHeight="1">
      <c r="D491" s="27"/>
      <c r="E491" s="27"/>
      <c r="O491" s="55"/>
    </row>
    <row r="492" ht="15.75" customHeight="1">
      <c r="D492" s="27"/>
      <c r="E492" s="27"/>
      <c r="O492" s="55"/>
    </row>
    <row r="493" ht="15.75" customHeight="1">
      <c r="D493" s="27"/>
      <c r="E493" s="27"/>
      <c r="O493" s="55"/>
    </row>
    <row r="494" ht="15.75" customHeight="1">
      <c r="D494" s="27"/>
      <c r="E494" s="27"/>
      <c r="O494" s="55"/>
    </row>
    <row r="495" ht="15.75" customHeight="1">
      <c r="D495" s="27"/>
      <c r="E495" s="27"/>
      <c r="O495" s="55"/>
    </row>
    <row r="496" ht="15.75" customHeight="1">
      <c r="D496" s="27"/>
      <c r="E496" s="27"/>
      <c r="O496" s="55"/>
    </row>
    <row r="497" ht="15.75" customHeight="1">
      <c r="D497" s="27"/>
      <c r="E497" s="27"/>
      <c r="O497" s="55"/>
    </row>
    <row r="498" ht="15.75" customHeight="1">
      <c r="D498" s="27"/>
      <c r="E498" s="27"/>
      <c r="O498" s="55"/>
    </row>
    <row r="499" ht="15.75" customHeight="1">
      <c r="D499" s="27"/>
      <c r="E499" s="27"/>
      <c r="O499" s="55"/>
    </row>
    <row r="500" ht="15.75" customHeight="1">
      <c r="D500" s="27"/>
      <c r="E500" s="27"/>
      <c r="O500" s="55"/>
    </row>
    <row r="501" ht="15.75" customHeight="1">
      <c r="D501" s="27"/>
      <c r="E501" s="27"/>
      <c r="O501" s="55"/>
    </row>
    <row r="502" ht="15.75" customHeight="1">
      <c r="D502" s="27"/>
      <c r="E502" s="27"/>
      <c r="O502" s="55"/>
    </row>
    <row r="503" ht="15.75" customHeight="1">
      <c r="D503" s="27"/>
      <c r="E503" s="27"/>
      <c r="O503" s="55"/>
    </row>
    <row r="504" ht="15.75" customHeight="1">
      <c r="D504" s="27"/>
      <c r="E504" s="27"/>
      <c r="O504" s="55"/>
    </row>
    <row r="505" ht="15.75" customHeight="1">
      <c r="D505" s="27"/>
      <c r="E505" s="27"/>
      <c r="O505" s="55"/>
    </row>
    <row r="506" ht="15.75" customHeight="1">
      <c r="D506" s="27"/>
      <c r="E506" s="27"/>
      <c r="O506" s="55"/>
    </row>
    <row r="507" ht="15.75" customHeight="1">
      <c r="D507" s="27"/>
      <c r="E507" s="27"/>
      <c r="O507" s="55"/>
    </row>
    <row r="508" ht="15.75" customHeight="1">
      <c r="D508" s="27"/>
      <c r="E508" s="27"/>
      <c r="O508" s="55"/>
    </row>
    <row r="509" ht="15.75" customHeight="1">
      <c r="D509" s="27"/>
      <c r="E509" s="27"/>
      <c r="O509" s="55"/>
    </row>
    <row r="510" ht="15.75" customHeight="1">
      <c r="D510" s="27"/>
      <c r="E510" s="27"/>
      <c r="O510" s="55"/>
    </row>
    <row r="511" ht="15.75" customHeight="1">
      <c r="D511" s="27"/>
      <c r="E511" s="27"/>
      <c r="O511" s="55"/>
    </row>
    <row r="512" ht="15.75" customHeight="1">
      <c r="D512" s="27"/>
      <c r="E512" s="27"/>
      <c r="O512" s="55"/>
    </row>
    <row r="513" ht="15.75" customHeight="1">
      <c r="D513" s="27"/>
      <c r="E513" s="27"/>
      <c r="O513" s="55"/>
    </row>
    <row r="514" ht="15.75" customHeight="1">
      <c r="D514" s="27"/>
      <c r="E514" s="27"/>
      <c r="O514" s="55"/>
    </row>
    <row r="515" ht="15.75" customHeight="1">
      <c r="D515" s="27"/>
      <c r="E515" s="27"/>
      <c r="O515" s="55"/>
    </row>
    <row r="516" ht="15.75" customHeight="1">
      <c r="D516" s="27"/>
      <c r="E516" s="27"/>
      <c r="O516" s="55"/>
    </row>
    <row r="517" ht="15.75" customHeight="1">
      <c r="D517" s="27"/>
      <c r="E517" s="27"/>
      <c r="O517" s="55"/>
    </row>
    <row r="518" ht="15.75" customHeight="1">
      <c r="D518" s="27"/>
      <c r="E518" s="27"/>
      <c r="O518" s="55"/>
    </row>
    <row r="519" ht="15.75" customHeight="1">
      <c r="D519" s="27"/>
      <c r="E519" s="27"/>
      <c r="O519" s="55"/>
    </row>
    <row r="520" ht="15.75" customHeight="1">
      <c r="D520" s="27"/>
      <c r="E520" s="27"/>
      <c r="O520" s="55"/>
    </row>
    <row r="521" ht="15.75" customHeight="1">
      <c r="D521" s="27"/>
      <c r="E521" s="27"/>
      <c r="O521" s="55"/>
    </row>
    <row r="522" ht="15.75" customHeight="1">
      <c r="D522" s="27"/>
      <c r="E522" s="27"/>
      <c r="O522" s="55"/>
    </row>
    <row r="523" ht="15.75" customHeight="1">
      <c r="D523" s="27"/>
      <c r="E523" s="27"/>
      <c r="O523" s="55"/>
    </row>
    <row r="524" ht="15.75" customHeight="1">
      <c r="D524" s="27"/>
      <c r="E524" s="27"/>
      <c r="O524" s="55"/>
    </row>
    <row r="525" ht="15.75" customHeight="1">
      <c r="D525" s="27"/>
      <c r="E525" s="27"/>
      <c r="O525" s="55"/>
    </row>
    <row r="526" ht="15.75" customHeight="1">
      <c r="D526" s="27"/>
      <c r="E526" s="27"/>
      <c r="O526" s="55"/>
    </row>
    <row r="527" ht="15.75" customHeight="1">
      <c r="D527" s="27"/>
      <c r="E527" s="27"/>
      <c r="O527" s="55"/>
    </row>
    <row r="528" ht="15.75" customHeight="1">
      <c r="D528" s="27"/>
      <c r="E528" s="27"/>
      <c r="O528" s="55"/>
    </row>
    <row r="529" ht="15.75" customHeight="1">
      <c r="D529" s="27"/>
      <c r="E529" s="27"/>
      <c r="O529" s="55"/>
    </row>
    <row r="530" ht="15.75" customHeight="1">
      <c r="D530" s="27"/>
      <c r="E530" s="27"/>
      <c r="O530" s="55"/>
    </row>
    <row r="531" ht="15.75" customHeight="1">
      <c r="D531" s="27"/>
      <c r="E531" s="27"/>
      <c r="O531" s="55"/>
    </row>
    <row r="532" ht="15.75" customHeight="1">
      <c r="D532" s="27"/>
      <c r="E532" s="27"/>
      <c r="O532" s="55"/>
    </row>
    <row r="533" ht="15.75" customHeight="1">
      <c r="D533" s="27"/>
      <c r="E533" s="27"/>
      <c r="O533" s="55"/>
    </row>
    <row r="534" ht="15.75" customHeight="1">
      <c r="D534" s="27"/>
      <c r="E534" s="27"/>
      <c r="O534" s="55"/>
    </row>
    <row r="535" ht="15.75" customHeight="1">
      <c r="D535" s="27"/>
      <c r="E535" s="27"/>
      <c r="O535" s="55"/>
    </row>
    <row r="536" ht="15.75" customHeight="1">
      <c r="D536" s="27"/>
      <c r="E536" s="27"/>
      <c r="O536" s="55"/>
    </row>
    <row r="537" ht="15.75" customHeight="1">
      <c r="D537" s="27"/>
      <c r="E537" s="27"/>
      <c r="O537" s="55"/>
    </row>
    <row r="538" ht="15.75" customHeight="1">
      <c r="D538" s="27"/>
      <c r="E538" s="27"/>
      <c r="O538" s="55"/>
    </row>
    <row r="539" ht="15.75" customHeight="1">
      <c r="D539" s="27"/>
      <c r="E539" s="27"/>
      <c r="O539" s="55"/>
    </row>
    <row r="540" ht="15.75" customHeight="1">
      <c r="D540" s="27"/>
      <c r="E540" s="27"/>
      <c r="O540" s="55"/>
    </row>
    <row r="541" ht="15.75" customHeight="1">
      <c r="D541" s="27"/>
      <c r="E541" s="27"/>
      <c r="O541" s="55"/>
    </row>
    <row r="542" ht="15.75" customHeight="1">
      <c r="D542" s="27"/>
      <c r="E542" s="27"/>
      <c r="O542" s="55"/>
    </row>
    <row r="543" ht="15.75" customHeight="1">
      <c r="D543" s="27"/>
      <c r="E543" s="27"/>
      <c r="O543" s="55"/>
    </row>
    <row r="544" ht="15.75" customHeight="1">
      <c r="D544" s="27"/>
      <c r="E544" s="27"/>
      <c r="O544" s="55"/>
    </row>
    <row r="545" ht="15.75" customHeight="1">
      <c r="D545" s="27"/>
      <c r="E545" s="27"/>
      <c r="O545" s="55"/>
    </row>
    <row r="546" ht="15.75" customHeight="1">
      <c r="D546" s="27"/>
      <c r="E546" s="27"/>
      <c r="O546" s="55"/>
    </row>
    <row r="547" ht="15.75" customHeight="1">
      <c r="D547" s="27"/>
      <c r="E547" s="27"/>
      <c r="O547" s="55"/>
    </row>
    <row r="548" ht="15.75" customHeight="1">
      <c r="D548" s="27"/>
      <c r="E548" s="27"/>
      <c r="O548" s="55"/>
    </row>
    <row r="549" ht="15.75" customHeight="1">
      <c r="D549" s="27"/>
      <c r="E549" s="27"/>
      <c r="O549" s="55"/>
    </row>
    <row r="550" ht="15.75" customHeight="1">
      <c r="D550" s="27"/>
      <c r="E550" s="27"/>
      <c r="O550" s="55"/>
    </row>
    <row r="551" ht="15.75" customHeight="1">
      <c r="D551" s="27"/>
      <c r="E551" s="27"/>
      <c r="O551" s="55"/>
    </row>
    <row r="552" ht="15.75" customHeight="1">
      <c r="D552" s="27"/>
      <c r="E552" s="27"/>
      <c r="O552" s="55"/>
    </row>
    <row r="553" ht="15.75" customHeight="1">
      <c r="D553" s="27"/>
      <c r="E553" s="27"/>
      <c r="O553" s="55"/>
    </row>
    <row r="554" ht="15.75" customHeight="1">
      <c r="D554" s="27"/>
      <c r="E554" s="27"/>
      <c r="O554" s="55"/>
    </row>
    <row r="555" ht="15.75" customHeight="1">
      <c r="D555" s="27"/>
      <c r="E555" s="27"/>
      <c r="O555" s="55"/>
    </row>
    <row r="556" ht="15.75" customHeight="1">
      <c r="D556" s="27"/>
      <c r="E556" s="27"/>
      <c r="O556" s="55"/>
    </row>
    <row r="557" ht="15.75" customHeight="1">
      <c r="D557" s="27"/>
      <c r="E557" s="27"/>
      <c r="O557" s="55"/>
    </row>
    <row r="558" ht="15.75" customHeight="1">
      <c r="D558" s="27"/>
      <c r="E558" s="27"/>
      <c r="O558" s="55"/>
    </row>
    <row r="559" ht="15.75" customHeight="1">
      <c r="D559" s="27"/>
      <c r="E559" s="27"/>
      <c r="O559" s="55"/>
    </row>
    <row r="560" ht="15.75" customHeight="1">
      <c r="D560" s="27"/>
      <c r="E560" s="27"/>
      <c r="O560" s="55"/>
    </row>
    <row r="561" ht="15.75" customHeight="1">
      <c r="D561" s="27"/>
      <c r="E561" s="27"/>
      <c r="O561" s="55"/>
    </row>
    <row r="562" ht="15.75" customHeight="1">
      <c r="D562" s="27"/>
      <c r="E562" s="27"/>
      <c r="O562" s="55"/>
    </row>
    <row r="563" ht="15.75" customHeight="1">
      <c r="D563" s="27"/>
      <c r="E563" s="27"/>
      <c r="O563" s="55"/>
    </row>
    <row r="564" ht="15.75" customHeight="1">
      <c r="D564" s="27"/>
      <c r="E564" s="27"/>
      <c r="O564" s="55"/>
    </row>
    <row r="565" ht="15.75" customHeight="1">
      <c r="D565" s="27"/>
      <c r="E565" s="27"/>
      <c r="O565" s="55"/>
    </row>
    <row r="566" ht="15.75" customHeight="1">
      <c r="D566" s="27"/>
      <c r="E566" s="27"/>
      <c r="O566" s="55"/>
    </row>
    <row r="567" ht="15.75" customHeight="1">
      <c r="D567" s="27"/>
      <c r="E567" s="27"/>
      <c r="O567" s="55"/>
    </row>
    <row r="568" ht="15.75" customHeight="1">
      <c r="D568" s="27"/>
      <c r="E568" s="27"/>
      <c r="O568" s="55"/>
    </row>
    <row r="569" ht="15.75" customHeight="1">
      <c r="D569" s="27"/>
      <c r="E569" s="27"/>
      <c r="O569" s="55"/>
    </row>
    <row r="570" ht="15.75" customHeight="1">
      <c r="D570" s="27"/>
      <c r="E570" s="27"/>
      <c r="O570" s="55"/>
    </row>
    <row r="571" ht="15.75" customHeight="1">
      <c r="D571" s="27"/>
      <c r="E571" s="27"/>
      <c r="O571" s="55"/>
    </row>
    <row r="572" ht="15.75" customHeight="1">
      <c r="D572" s="27"/>
      <c r="E572" s="27"/>
      <c r="O572" s="55"/>
    </row>
    <row r="573" ht="15.75" customHeight="1">
      <c r="D573" s="27"/>
      <c r="E573" s="27"/>
      <c r="O573" s="55"/>
    </row>
    <row r="574" ht="15.75" customHeight="1">
      <c r="D574" s="27"/>
      <c r="E574" s="27"/>
      <c r="O574" s="55"/>
    </row>
    <row r="575" ht="15.75" customHeight="1">
      <c r="D575" s="27"/>
      <c r="E575" s="27"/>
      <c r="O575" s="55"/>
    </row>
    <row r="576" ht="15.75" customHeight="1">
      <c r="D576" s="27"/>
      <c r="E576" s="27"/>
      <c r="O576" s="55"/>
    </row>
    <row r="577" ht="15.75" customHeight="1">
      <c r="D577" s="27"/>
      <c r="E577" s="27"/>
      <c r="O577" s="55"/>
    </row>
    <row r="578" ht="15.75" customHeight="1">
      <c r="D578" s="27"/>
      <c r="E578" s="27"/>
      <c r="O578" s="55"/>
    </row>
    <row r="579" ht="15.75" customHeight="1">
      <c r="D579" s="27"/>
      <c r="E579" s="27"/>
      <c r="O579" s="55"/>
    </row>
    <row r="580" ht="15.75" customHeight="1">
      <c r="D580" s="27"/>
      <c r="E580" s="27"/>
      <c r="O580" s="55"/>
    </row>
    <row r="581" ht="15.75" customHeight="1">
      <c r="D581" s="27"/>
      <c r="E581" s="27"/>
      <c r="O581" s="55"/>
    </row>
    <row r="582" ht="15.75" customHeight="1">
      <c r="D582" s="27"/>
      <c r="E582" s="27"/>
      <c r="O582" s="55"/>
    </row>
    <row r="583" ht="15.75" customHeight="1">
      <c r="D583" s="27"/>
      <c r="E583" s="27"/>
      <c r="O583" s="55"/>
    </row>
    <row r="584" ht="15.75" customHeight="1">
      <c r="D584" s="27"/>
      <c r="E584" s="27"/>
      <c r="O584" s="55"/>
    </row>
    <row r="585" ht="15.75" customHeight="1">
      <c r="D585" s="27"/>
      <c r="E585" s="27"/>
      <c r="O585" s="55"/>
    </row>
    <row r="586" ht="15.75" customHeight="1">
      <c r="D586" s="27"/>
      <c r="E586" s="27"/>
      <c r="O586" s="55"/>
    </row>
    <row r="587" ht="15.75" customHeight="1">
      <c r="D587" s="27"/>
      <c r="E587" s="27"/>
      <c r="O587" s="55"/>
    </row>
    <row r="588" ht="15.75" customHeight="1">
      <c r="D588" s="27"/>
      <c r="E588" s="27"/>
      <c r="O588" s="55"/>
    </row>
    <row r="589" ht="15.75" customHeight="1">
      <c r="D589" s="27"/>
      <c r="E589" s="27"/>
      <c r="O589" s="55"/>
    </row>
    <row r="590" ht="15.75" customHeight="1">
      <c r="D590" s="27"/>
      <c r="E590" s="27"/>
      <c r="O590" s="55"/>
    </row>
    <row r="591" ht="15.75" customHeight="1">
      <c r="D591" s="27"/>
      <c r="E591" s="27"/>
      <c r="O591" s="55"/>
    </row>
    <row r="592" ht="15.75" customHeight="1">
      <c r="D592" s="27"/>
      <c r="E592" s="27"/>
      <c r="O592" s="55"/>
    </row>
    <row r="593" ht="15.75" customHeight="1">
      <c r="D593" s="27"/>
      <c r="E593" s="27"/>
      <c r="O593" s="55"/>
    </row>
    <row r="594" ht="15.75" customHeight="1">
      <c r="D594" s="27"/>
      <c r="E594" s="27"/>
      <c r="O594" s="55"/>
    </row>
    <row r="595" ht="15.75" customHeight="1">
      <c r="D595" s="27"/>
      <c r="E595" s="27"/>
      <c r="O595" s="55"/>
    </row>
    <row r="596" ht="15.75" customHeight="1">
      <c r="D596" s="27"/>
      <c r="E596" s="27"/>
      <c r="O596" s="55"/>
    </row>
    <row r="597" ht="15.75" customHeight="1">
      <c r="D597" s="27"/>
      <c r="E597" s="27"/>
      <c r="O597" s="55"/>
    </row>
    <row r="598" ht="15.75" customHeight="1">
      <c r="D598" s="27"/>
      <c r="E598" s="27"/>
      <c r="O598" s="55"/>
    </row>
    <row r="599" ht="15.75" customHeight="1">
      <c r="D599" s="27"/>
      <c r="E599" s="27"/>
      <c r="O599" s="55"/>
    </row>
    <row r="600" ht="15.75" customHeight="1">
      <c r="D600" s="27"/>
      <c r="E600" s="27"/>
      <c r="O600" s="55"/>
    </row>
    <row r="601" ht="15.75" customHeight="1">
      <c r="D601" s="27"/>
      <c r="E601" s="27"/>
      <c r="O601" s="55"/>
    </row>
    <row r="602" ht="15.75" customHeight="1">
      <c r="D602" s="27"/>
      <c r="E602" s="27"/>
      <c r="O602" s="55"/>
    </row>
    <row r="603" ht="15.75" customHeight="1">
      <c r="D603" s="27"/>
      <c r="E603" s="27"/>
      <c r="O603" s="55"/>
    </row>
    <row r="604" ht="15.75" customHeight="1">
      <c r="D604" s="27"/>
      <c r="E604" s="27"/>
      <c r="O604" s="55"/>
    </row>
    <row r="605" ht="15.75" customHeight="1">
      <c r="D605" s="27"/>
      <c r="E605" s="27"/>
      <c r="O605" s="55"/>
    </row>
    <row r="606" ht="15.75" customHeight="1">
      <c r="D606" s="27"/>
      <c r="E606" s="27"/>
      <c r="O606" s="55"/>
    </row>
    <row r="607" ht="15.75" customHeight="1">
      <c r="D607" s="27"/>
      <c r="E607" s="27"/>
      <c r="O607" s="55"/>
    </row>
    <row r="608" ht="15.75" customHeight="1">
      <c r="D608" s="27"/>
      <c r="E608" s="27"/>
      <c r="O608" s="55"/>
    </row>
    <row r="609" ht="15.75" customHeight="1">
      <c r="D609" s="27"/>
      <c r="E609" s="27"/>
      <c r="O609" s="55"/>
    </row>
    <row r="610" ht="15.75" customHeight="1">
      <c r="D610" s="27"/>
      <c r="E610" s="27"/>
      <c r="O610" s="55"/>
    </row>
    <row r="611" ht="15.75" customHeight="1">
      <c r="D611" s="27"/>
      <c r="E611" s="27"/>
      <c r="O611" s="55"/>
    </row>
    <row r="612" ht="15.75" customHeight="1">
      <c r="D612" s="27"/>
      <c r="E612" s="27"/>
      <c r="O612" s="55"/>
    </row>
    <row r="613" ht="15.75" customHeight="1">
      <c r="D613" s="27"/>
      <c r="E613" s="27"/>
      <c r="O613" s="55"/>
    </row>
    <row r="614" ht="15.75" customHeight="1">
      <c r="D614" s="27"/>
      <c r="E614" s="27"/>
      <c r="O614" s="55"/>
    </row>
    <row r="615" ht="15.75" customHeight="1">
      <c r="D615" s="27"/>
      <c r="E615" s="27"/>
      <c r="O615" s="55"/>
    </row>
    <row r="616" ht="15.75" customHeight="1">
      <c r="D616" s="27"/>
      <c r="E616" s="27"/>
      <c r="O616" s="55"/>
    </row>
    <row r="617" ht="15.75" customHeight="1">
      <c r="D617" s="27"/>
      <c r="E617" s="27"/>
      <c r="O617" s="55"/>
    </row>
    <row r="618" ht="15.75" customHeight="1">
      <c r="D618" s="27"/>
      <c r="E618" s="27"/>
      <c r="O618" s="55"/>
    </row>
    <row r="619" ht="15.75" customHeight="1">
      <c r="D619" s="27"/>
      <c r="E619" s="27"/>
      <c r="O619" s="55"/>
    </row>
    <row r="620" ht="15.75" customHeight="1">
      <c r="D620" s="27"/>
      <c r="E620" s="27"/>
      <c r="O620" s="55"/>
    </row>
    <row r="621" ht="15.75" customHeight="1">
      <c r="D621" s="27"/>
      <c r="E621" s="27"/>
      <c r="O621" s="55"/>
    </row>
    <row r="622" ht="15.75" customHeight="1">
      <c r="D622" s="27"/>
      <c r="E622" s="27"/>
      <c r="O622" s="55"/>
    </row>
    <row r="623" ht="15.75" customHeight="1">
      <c r="D623" s="27"/>
      <c r="E623" s="27"/>
      <c r="O623" s="55"/>
    </row>
    <row r="624" ht="15.75" customHeight="1">
      <c r="D624" s="27"/>
      <c r="E624" s="27"/>
      <c r="O624" s="55"/>
    </row>
    <row r="625" ht="15.75" customHeight="1">
      <c r="D625" s="27"/>
      <c r="E625" s="27"/>
      <c r="O625" s="55"/>
    </row>
    <row r="626" ht="15.75" customHeight="1">
      <c r="D626" s="27"/>
      <c r="E626" s="27"/>
      <c r="O626" s="55"/>
    </row>
    <row r="627" ht="15.75" customHeight="1">
      <c r="D627" s="27"/>
      <c r="E627" s="27"/>
      <c r="O627" s="55"/>
    </row>
    <row r="628" ht="15.75" customHeight="1">
      <c r="D628" s="27"/>
      <c r="E628" s="27"/>
      <c r="O628" s="55"/>
    </row>
    <row r="629" ht="15.75" customHeight="1">
      <c r="D629" s="27"/>
      <c r="E629" s="27"/>
      <c r="O629" s="55"/>
    </row>
    <row r="630" ht="15.75" customHeight="1">
      <c r="D630" s="27"/>
      <c r="E630" s="27"/>
      <c r="O630" s="55"/>
    </row>
    <row r="631" ht="15.75" customHeight="1">
      <c r="D631" s="27"/>
      <c r="E631" s="27"/>
      <c r="O631" s="55"/>
    </row>
    <row r="632" ht="15.75" customHeight="1">
      <c r="D632" s="27"/>
      <c r="E632" s="27"/>
      <c r="O632" s="55"/>
    </row>
    <row r="633" ht="15.75" customHeight="1">
      <c r="D633" s="27"/>
      <c r="E633" s="27"/>
      <c r="O633" s="55"/>
    </row>
    <row r="634" ht="15.75" customHeight="1">
      <c r="D634" s="27"/>
      <c r="E634" s="27"/>
      <c r="O634" s="55"/>
    </row>
    <row r="635" ht="15.75" customHeight="1">
      <c r="D635" s="27"/>
      <c r="E635" s="27"/>
      <c r="O635" s="55"/>
    </row>
    <row r="636" ht="15.75" customHeight="1">
      <c r="D636" s="27"/>
      <c r="E636" s="27"/>
      <c r="O636" s="55"/>
    </row>
    <row r="637" ht="15.75" customHeight="1">
      <c r="D637" s="27"/>
      <c r="E637" s="27"/>
      <c r="O637" s="55"/>
    </row>
    <row r="638" ht="15.75" customHeight="1">
      <c r="D638" s="27"/>
      <c r="E638" s="27"/>
      <c r="O638" s="55"/>
    </row>
    <row r="639" ht="15.75" customHeight="1">
      <c r="D639" s="27"/>
      <c r="E639" s="27"/>
      <c r="O639" s="55"/>
    </row>
    <row r="640" ht="15.75" customHeight="1">
      <c r="D640" s="27"/>
      <c r="E640" s="27"/>
      <c r="O640" s="55"/>
    </row>
    <row r="641" ht="15.75" customHeight="1">
      <c r="D641" s="27"/>
      <c r="E641" s="27"/>
      <c r="O641" s="55"/>
    </row>
    <row r="642" ht="15.75" customHeight="1">
      <c r="D642" s="27"/>
      <c r="E642" s="27"/>
      <c r="O642" s="55"/>
    </row>
    <row r="643" ht="15.75" customHeight="1">
      <c r="D643" s="27"/>
      <c r="E643" s="27"/>
      <c r="O643" s="55"/>
    </row>
    <row r="644" ht="15.75" customHeight="1">
      <c r="D644" s="27"/>
      <c r="E644" s="27"/>
      <c r="O644" s="55"/>
    </row>
    <row r="645" ht="15.75" customHeight="1">
      <c r="D645" s="27"/>
      <c r="E645" s="27"/>
      <c r="O645" s="55"/>
    </row>
    <row r="646" ht="15.75" customHeight="1">
      <c r="D646" s="27"/>
      <c r="E646" s="27"/>
      <c r="O646" s="55"/>
    </row>
    <row r="647" ht="15.75" customHeight="1">
      <c r="D647" s="27"/>
      <c r="E647" s="27"/>
      <c r="O647" s="55"/>
    </row>
    <row r="648" ht="15.75" customHeight="1">
      <c r="D648" s="27"/>
      <c r="E648" s="27"/>
      <c r="O648" s="55"/>
    </row>
    <row r="649" ht="15.75" customHeight="1">
      <c r="D649" s="27"/>
      <c r="E649" s="27"/>
      <c r="O649" s="55"/>
    </row>
    <row r="650" ht="15.75" customHeight="1">
      <c r="D650" s="27"/>
      <c r="E650" s="27"/>
      <c r="O650" s="55"/>
    </row>
    <row r="651" ht="15.75" customHeight="1">
      <c r="D651" s="27"/>
      <c r="E651" s="27"/>
      <c r="O651" s="55"/>
    </row>
    <row r="652" ht="15.75" customHeight="1">
      <c r="D652" s="27"/>
      <c r="E652" s="27"/>
      <c r="O652" s="55"/>
    </row>
    <row r="653" ht="15.75" customHeight="1">
      <c r="D653" s="27"/>
      <c r="E653" s="27"/>
      <c r="O653" s="55"/>
    </row>
    <row r="654" ht="15.75" customHeight="1">
      <c r="D654" s="27"/>
      <c r="E654" s="27"/>
      <c r="O654" s="55"/>
    </row>
    <row r="655" ht="15.75" customHeight="1">
      <c r="D655" s="27"/>
      <c r="E655" s="27"/>
      <c r="O655" s="55"/>
    </row>
    <row r="656" ht="15.75" customHeight="1">
      <c r="D656" s="27"/>
      <c r="E656" s="27"/>
      <c r="O656" s="55"/>
    </row>
    <row r="657" ht="15.75" customHeight="1">
      <c r="D657" s="27"/>
      <c r="E657" s="27"/>
      <c r="O657" s="55"/>
    </row>
    <row r="658" ht="15.75" customHeight="1">
      <c r="D658" s="27"/>
      <c r="E658" s="27"/>
      <c r="O658" s="55"/>
    </row>
    <row r="659" ht="15.75" customHeight="1">
      <c r="D659" s="27"/>
      <c r="E659" s="27"/>
      <c r="O659" s="55"/>
    </row>
    <row r="660" ht="15.75" customHeight="1">
      <c r="D660" s="27"/>
      <c r="E660" s="27"/>
      <c r="O660" s="55"/>
    </row>
    <row r="661" ht="15.75" customHeight="1">
      <c r="D661" s="27"/>
      <c r="E661" s="27"/>
      <c r="O661" s="55"/>
    </row>
    <row r="662" ht="15.75" customHeight="1">
      <c r="D662" s="27"/>
      <c r="E662" s="27"/>
      <c r="O662" s="55"/>
    </row>
    <row r="663" ht="15.75" customHeight="1">
      <c r="D663" s="27"/>
      <c r="E663" s="27"/>
      <c r="O663" s="55"/>
    </row>
    <row r="664" ht="15.75" customHeight="1">
      <c r="D664" s="27"/>
      <c r="E664" s="27"/>
      <c r="O664" s="55"/>
    </row>
    <row r="665" ht="15.75" customHeight="1">
      <c r="D665" s="27"/>
      <c r="E665" s="27"/>
      <c r="O665" s="55"/>
    </row>
    <row r="666" ht="15.75" customHeight="1">
      <c r="D666" s="27"/>
      <c r="E666" s="27"/>
      <c r="O666" s="55"/>
    </row>
    <row r="667" ht="15.75" customHeight="1">
      <c r="D667" s="27"/>
      <c r="E667" s="27"/>
      <c r="O667" s="55"/>
    </row>
    <row r="668" ht="15.75" customHeight="1">
      <c r="D668" s="27"/>
      <c r="E668" s="27"/>
      <c r="O668" s="55"/>
    </row>
    <row r="669" ht="15.75" customHeight="1">
      <c r="D669" s="27"/>
      <c r="E669" s="27"/>
      <c r="O669" s="55"/>
    </row>
    <row r="670" ht="15.75" customHeight="1">
      <c r="D670" s="27"/>
      <c r="E670" s="27"/>
      <c r="O670" s="55"/>
    </row>
    <row r="671" ht="15.75" customHeight="1">
      <c r="D671" s="27"/>
      <c r="E671" s="27"/>
      <c r="O671" s="55"/>
    </row>
    <row r="672" ht="15.75" customHeight="1">
      <c r="D672" s="27"/>
      <c r="E672" s="27"/>
      <c r="O672" s="55"/>
    </row>
    <row r="673" ht="15.75" customHeight="1">
      <c r="D673" s="27"/>
      <c r="E673" s="27"/>
      <c r="O673" s="55"/>
    </row>
    <row r="674" ht="15.75" customHeight="1">
      <c r="D674" s="27"/>
      <c r="E674" s="27"/>
      <c r="O674" s="55"/>
    </row>
    <row r="675" ht="15.75" customHeight="1">
      <c r="D675" s="27"/>
      <c r="E675" s="27"/>
      <c r="O675" s="55"/>
    </row>
    <row r="676" ht="15.75" customHeight="1">
      <c r="D676" s="27"/>
      <c r="E676" s="27"/>
      <c r="O676" s="55"/>
    </row>
    <row r="677" ht="15.75" customHeight="1">
      <c r="D677" s="27"/>
      <c r="E677" s="27"/>
      <c r="O677" s="55"/>
    </row>
    <row r="678" ht="15.75" customHeight="1">
      <c r="D678" s="27"/>
      <c r="E678" s="27"/>
      <c r="O678" s="55"/>
    </row>
    <row r="679" ht="15.75" customHeight="1">
      <c r="D679" s="27"/>
      <c r="E679" s="27"/>
      <c r="O679" s="55"/>
    </row>
    <row r="680" ht="15.75" customHeight="1">
      <c r="D680" s="27"/>
      <c r="E680" s="27"/>
      <c r="O680" s="55"/>
    </row>
    <row r="681" ht="15.75" customHeight="1">
      <c r="D681" s="27"/>
      <c r="E681" s="27"/>
      <c r="O681" s="55"/>
    </row>
    <row r="682" ht="15.75" customHeight="1">
      <c r="D682" s="27"/>
      <c r="E682" s="27"/>
      <c r="O682" s="55"/>
    </row>
    <row r="683" ht="15.75" customHeight="1">
      <c r="D683" s="27"/>
      <c r="E683" s="27"/>
      <c r="O683" s="55"/>
    </row>
    <row r="684" ht="15.75" customHeight="1">
      <c r="D684" s="27"/>
      <c r="E684" s="27"/>
      <c r="O684" s="55"/>
    </row>
    <row r="685" ht="15.75" customHeight="1">
      <c r="D685" s="27"/>
      <c r="E685" s="27"/>
      <c r="O685" s="55"/>
    </row>
    <row r="686" ht="15.75" customHeight="1">
      <c r="D686" s="27"/>
      <c r="E686" s="27"/>
      <c r="O686" s="55"/>
    </row>
    <row r="687" ht="15.75" customHeight="1">
      <c r="D687" s="27"/>
      <c r="E687" s="27"/>
      <c r="O687" s="55"/>
    </row>
    <row r="688" ht="15.75" customHeight="1">
      <c r="D688" s="27"/>
      <c r="E688" s="27"/>
      <c r="O688" s="55"/>
    </row>
    <row r="689" ht="15.75" customHeight="1">
      <c r="D689" s="27"/>
      <c r="E689" s="27"/>
      <c r="O689" s="55"/>
    </row>
    <row r="690" ht="15.75" customHeight="1">
      <c r="D690" s="27"/>
      <c r="E690" s="27"/>
      <c r="O690" s="55"/>
    </row>
    <row r="691" ht="15.75" customHeight="1">
      <c r="D691" s="27"/>
      <c r="E691" s="27"/>
      <c r="O691" s="55"/>
    </row>
    <row r="692" ht="15.75" customHeight="1">
      <c r="D692" s="27"/>
      <c r="E692" s="27"/>
      <c r="O692" s="55"/>
    </row>
    <row r="693" ht="15.75" customHeight="1">
      <c r="D693" s="27"/>
      <c r="E693" s="27"/>
      <c r="O693" s="55"/>
    </row>
    <row r="694" ht="15.75" customHeight="1">
      <c r="D694" s="27"/>
      <c r="E694" s="27"/>
      <c r="O694" s="55"/>
    </row>
    <row r="695" ht="15.75" customHeight="1">
      <c r="D695" s="27"/>
      <c r="E695" s="27"/>
      <c r="O695" s="55"/>
    </row>
    <row r="696" ht="15.75" customHeight="1">
      <c r="D696" s="27"/>
      <c r="E696" s="27"/>
      <c r="O696" s="55"/>
    </row>
    <row r="697" ht="15.75" customHeight="1">
      <c r="D697" s="27"/>
      <c r="E697" s="27"/>
      <c r="O697" s="55"/>
    </row>
    <row r="698" ht="15.75" customHeight="1">
      <c r="D698" s="27"/>
      <c r="E698" s="27"/>
      <c r="O698" s="55"/>
    </row>
    <row r="699" ht="15.75" customHeight="1">
      <c r="D699" s="27"/>
      <c r="E699" s="27"/>
      <c r="O699" s="55"/>
    </row>
    <row r="700" ht="15.75" customHeight="1">
      <c r="D700" s="27"/>
      <c r="E700" s="27"/>
      <c r="O700" s="55"/>
    </row>
    <row r="701" ht="15.75" customHeight="1">
      <c r="D701" s="27"/>
      <c r="E701" s="27"/>
      <c r="O701" s="55"/>
    </row>
    <row r="702" ht="15.75" customHeight="1">
      <c r="D702" s="27"/>
      <c r="E702" s="27"/>
      <c r="O702" s="55"/>
    </row>
    <row r="703" ht="15.75" customHeight="1">
      <c r="D703" s="27"/>
      <c r="E703" s="27"/>
      <c r="O703" s="55"/>
    </row>
    <row r="704" ht="15.75" customHeight="1">
      <c r="D704" s="27"/>
      <c r="E704" s="27"/>
      <c r="O704" s="55"/>
    </row>
    <row r="705" ht="15.75" customHeight="1">
      <c r="D705" s="27"/>
      <c r="E705" s="27"/>
      <c r="O705" s="55"/>
    </row>
    <row r="706" ht="15.75" customHeight="1">
      <c r="D706" s="27"/>
      <c r="E706" s="27"/>
      <c r="O706" s="55"/>
    </row>
    <row r="707" ht="15.75" customHeight="1">
      <c r="D707" s="27"/>
      <c r="E707" s="27"/>
      <c r="O707" s="55"/>
    </row>
    <row r="708" ht="15.75" customHeight="1">
      <c r="D708" s="27"/>
      <c r="E708" s="27"/>
      <c r="O708" s="55"/>
    </row>
    <row r="709" ht="15.75" customHeight="1">
      <c r="D709" s="27"/>
      <c r="E709" s="27"/>
      <c r="O709" s="55"/>
    </row>
    <row r="710" ht="15.75" customHeight="1">
      <c r="D710" s="27"/>
      <c r="E710" s="27"/>
      <c r="O710" s="55"/>
    </row>
    <row r="711" ht="15.75" customHeight="1">
      <c r="D711" s="27"/>
      <c r="E711" s="27"/>
      <c r="O711" s="55"/>
    </row>
    <row r="712" ht="15.75" customHeight="1">
      <c r="D712" s="27"/>
      <c r="E712" s="27"/>
      <c r="O712" s="55"/>
    </row>
    <row r="713" ht="15.75" customHeight="1">
      <c r="D713" s="27"/>
      <c r="E713" s="27"/>
      <c r="O713" s="55"/>
    </row>
    <row r="714" ht="15.75" customHeight="1">
      <c r="D714" s="27"/>
      <c r="E714" s="27"/>
      <c r="O714" s="55"/>
    </row>
    <row r="715" ht="15.75" customHeight="1">
      <c r="D715" s="27"/>
      <c r="E715" s="27"/>
      <c r="O715" s="55"/>
    </row>
    <row r="716" ht="15.75" customHeight="1">
      <c r="D716" s="27"/>
      <c r="E716" s="27"/>
      <c r="O716" s="55"/>
    </row>
    <row r="717" ht="15.75" customHeight="1">
      <c r="D717" s="27"/>
      <c r="E717" s="27"/>
      <c r="O717" s="55"/>
    </row>
    <row r="718" ht="15.75" customHeight="1">
      <c r="D718" s="27"/>
      <c r="E718" s="27"/>
      <c r="O718" s="55"/>
    </row>
    <row r="719" ht="15.75" customHeight="1">
      <c r="D719" s="27"/>
      <c r="E719" s="27"/>
      <c r="O719" s="55"/>
    </row>
    <row r="720" ht="15.75" customHeight="1">
      <c r="D720" s="27"/>
      <c r="E720" s="27"/>
      <c r="O720" s="55"/>
    </row>
    <row r="721" ht="15.75" customHeight="1">
      <c r="D721" s="27"/>
      <c r="E721" s="27"/>
      <c r="O721" s="55"/>
    </row>
    <row r="722" ht="15.75" customHeight="1">
      <c r="D722" s="27"/>
      <c r="E722" s="27"/>
      <c r="O722" s="55"/>
    </row>
    <row r="723" ht="15.75" customHeight="1">
      <c r="D723" s="27"/>
      <c r="E723" s="27"/>
      <c r="O723" s="55"/>
    </row>
    <row r="724" ht="15.75" customHeight="1">
      <c r="D724" s="27"/>
      <c r="E724" s="27"/>
      <c r="O724" s="55"/>
    </row>
    <row r="725" ht="15.75" customHeight="1">
      <c r="D725" s="27"/>
      <c r="E725" s="27"/>
      <c r="O725" s="55"/>
    </row>
    <row r="726" ht="15.75" customHeight="1">
      <c r="D726" s="27"/>
      <c r="E726" s="27"/>
      <c r="O726" s="55"/>
    </row>
    <row r="727" ht="15.75" customHeight="1">
      <c r="D727" s="27"/>
      <c r="E727" s="27"/>
      <c r="O727" s="55"/>
    </row>
    <row r="728" ht="15.75" customHeight="1">
      <c r="D728" s="27"/>
      <c r="E728" s="27"/>
      <c r="O728" s="55"/>
    </row>
    <row r="729" ht="15.75" customHeight="1">
      <c r="D729" s="27"/>
      <c r="E729" s="27"/>
      <c r="O729" s="55"/>
    </row>
    <row r="730" ht="15.75" customHeight="1">
      <c r="D730" s="27"/>
      <c r="E730" s="27"/>
      <c r="O730" s="55"/>
    </row>
    <row r="731" ht="15.75" customHeight="1">
      <c r="D731" s="27"/>
      <c r="E731" s="27"/>
      <c r="O731" s="55"/>
    </row>
    <row r="732" ht="15.75" customHeight="1">
      <c r="D732" s="27"/>
      <c r="E732" s="27"/>
      <c r="O732" s="55"/>
    </row>
    <row r="733" ht="15.75" customHeight="1">
      <c r="D733" s="27"/>
      <c r="E733" s="27"/>
      <c r="O733" s="55"/>
    </row>
    <row r="734" ht="15.75" customHeight="1">
      <c r="D734" s="27"/>
      <c r="E734" s="27"/>
      <c r="O734" s="55"/>
    </row>
    <row r="735" ht="15.75" customHeight="1">
      <c r="D735" s="27"/>
      <c r="E735" s="27"/>
      <c r="O735" s="55"/>
    </row>
    <row r="736" ht="15.75" customHeight="1">
      <c r="D736" s="27"/>
      <c r="E736" s="27"/>
      <c r="O736" s="55"/>
    </row>
    <row r="737" ht="15.75" customHeight="1">
      <c r="D737" s="27"/>
      <c r="E737" s="27"/>
      <c r="O737" s="55"/>
    </row>
    <row r="738" ht="15.75" customHeight="1">
      <c r="D738" s="27"/>
      <c r="E738" s="27"/>
      <c r="O738" s="55"/>
    </row>
    <row r="739" ht="15.75" customHeight="1">
      <c r="D739" s="27"/>
      <c r="E739" s="27"/>
      <c r="O739" s="55"/>
    </row>
    <row r="740" ht="15.75" customHeight="1">
      <c r="D740" s="27"/>
      <c r="E740" s="27"/>
      <c r="O740" s="55"/>
    </row>
    <row r="741" ht="15.75" customHeight="1">
      <c r="D741" s="27"/>
      <c r="E741" s="27"/>
      <c r="O741" s="55"/>
    </row>
    <row r="742" ht="15.75" customHeight="1">
      <c r="D742" s="27"/>
      <c r="E742" s="27"/>
      <c r="O742" s="55"/>
    </row>
    <row r="743" ht="15.75" customHeight="1">
      <c r="D743" s="27"/>
      <c r="E743" s="27"/>
      <c r="O743" s="55"/>
    </row>
    <row r="744" ht="15.75" customHeight="1">
      <c r="D744" s="27"/>
      <c r="E744" s="27"/>
      <c r="O744" s="55"/>
    </row>
    <row r="745" ht="15.75" customHeight="1">
      <c r="D745" s="27"/>
      <c r="E745" s="27"/>
      <c r="O745" s="55"/>
    </row>
    <row r="746" ht="15.75" customHeight="1">
      <c r="D746" s="27"/>
      <c r="E746" s="27"/>
      <c r="O746" s="55"/>
    </row>
    <row r="747" ht="15.75" customHeight="1">
      <c r="D747" s="27"/>
      <c r="E747" s="27"/>
      <c r="O747" s="55"/>
    </row>
    <row r="748" ht="15.75" customHeight="1">
      <c r="D748" s="27"/>
      <c r="E748" s="27"/>
      <c r="O748" s="55"/>
    </row>
    <row r="749" ht="15.75" customHeight="1">
      <c r="D749" s="27"/>
      <c r="E749" s="27"/>
      <c r="O749" s="55"/>
    </row>
    <row r="750" ht="15.75" customHeight="1">
      <c r="D750" s="27"/>
      <c r="E750" s="27"/>
      <c r="O750" s="55"/>
    </row>
    <row r="751" ht="15.75" customHeight="1">
      <c r="D751" s="27"/>
      <c r="E751" s="27"/>
      <c r="O751" s="55"/>
    </row>
    <row r="752" ht="15.75" customHeight="1">
      <c r="D752" s="27"/>
      <c r="E752" s="27"/>
      <c r="O752" s="55"/>
    </row>
    <row r="753" ht="15.75" customHeight="1">
      <c r="D753" s="27"/>
      <c r="E753" s="27"/>
      <c r="O753" s="55"/>
    </row>
    <row r="754" ht="15.75" customHeight="1">
      <c r="D754" s="27"/>
      <c r="E754" s="27"/>
      <c r="O754" s="55"/>
    </row>
    <row r="755" ht="15.75" customHeight="1">
      <c r="D755" s="27"/>
      <c r="E755" s="27"/>
      <c r="O755" s="55"/>
    </row>
    <row r="756" ht="15.75" customHeight="1">
      <c r="D756" s="27"/>
      <c r="E756" s="27"/>
      <c r="O756" s="55"/>
    </row>
    <row r="757" ht="15.75" customHeight="1">
      <c r="D757" s="27"/>
      <c r="E757" s="27"/>
      <c r="O757" s="55"/>
    </row>
    <row r="758" ht="15.75" customHeight="1">
      <c r="D758" s="27"/>
      <c r="E758" s="27"/>
      <c r="O758" s="55"/>
    </row>
    <row r="759" ht="15.75" customHeight="1">
      <c r="D759" s="27"/>
      <c r="E759" s="27"/>
      <c r="O759" s="55"/>
    </row>
    <row r="760" ht="15.75" customHeight="1">
      <c r="D760" s="27"/>
      <c r="E760" s="27"/>
      <c r="O760" s="55"/>
    </row>
    <row r="761" ht="15.75" customHeight="1">
      <c r="D761" s="27"/>
      <c r="E761" s="27"/>
      <c r="O761" s="55"/>
    </row>
    <row r="762" ht="15.75" customHeight="1">
      <c r="D762" s="27"/>
      <c r="E762" s="27"/>
      <c r="O762" s="55"/>
    </row>
    <row r="763" ht="15.75" customHeight="1">
      <c r="D763" s="27"/>
      <c r="E763" s="27"/>
      <c r="O763" s="55"/>
    </row>
    <row r="764" ht="15.75" customHeight="1">
      <c r="D764" s="27"/>
      <c r="E764" s="27"/>
      <c r="O764" s="55"/>
    </row>
    <row r="765" ht="15.75" customHeight="1">
      <c r="D765" s="27"/>
      <c r="E765" s="27"/>
      <c r="O765" s="55"/>
    </row>
    <row r="766" ht="15.75" customHeight="1">
      <c r="D766" s="27"/>
      <c r="E766" s="27"/>
      <c r="O766" s="55"/>
    </row>
    <row r="767" ht="15.75" customHeight="1">
      <c r="D767" s="27"/>
      <c r="E767" s="27"/>
      <c r="O767" s="55"/>
    </row>
    <row r="768" ht="15.75" customHeight="1">
      <c r="D768" s="27"/>
      <c r="E768" s="27"/>
      <c r="O768" s="55"/>
    </row>
    <row r="769" ht="15.75" customHeight="1">
      <c r="D769" s="27"/>
      <c r="E769" s="27"/>
      <c r="O769" s="55"/>
    </row>
    <row r="770" ht="15.75" customHeight="1">
      <c r="D770" s="27"/>
      <c r="E770" s="27"/>
      <c r="O770" s="55"/>
    </row>
    <row r="771" ht="15.75" customHeight="1">
      <c r="D771" s="27"/>
      <c r="E771" s="27"/>
      <c r="O771" s="55"/>
    </row>
    <row r="772" ht="15.75" customHeight="1">
      <c r="D772" s="27"/>
      <c r="E772" s="27"/>
      <c r="O772" s="55"/>
    </row>
    <row r="773" ht="15.75" customHeight="1">
      <c r="D773" s="27"/>
      <c r="E773" s="27"/>
      <c r="O773" s="55"/>
    </row>
    <row r="774" ht="15.75" customHeight="1">
      <c r="D774" s="27"/>
      <c r="E774" s="27"/>
      <c r="O774" s="55"/>
    </row>
    <row r="775" ht="15.75" customHeight="1">
      <c r="D775" s="27"/>
      <c r="E775" s="27"/>
      <c r="O775" s="55"/>
    </row>
    <row r="776" ht="15.75" customHeight="1">
      <c r="D776" s="27"/>
      <c r="E776" s="27"/>
      <c r="O776" s="55"/>
    </row>
    <row r="777" ht="15.75" customHeight="1">
      <c r="D777" s="27"/>
      <c r="E777" s="27"/>
      <c r="O777" s="55"/>
    </row>
    <row r="778" ht="15.75" customHeight="1">
      <c r="D778" s="27"/>
      <c r="E778" s="27"/>
      <c r="O778" s="55"/>
    </row>
    <row r="779" ht="15.75" customHeight="1">
      <c r="D779" s="27"/>
      <c r="E779" s="27"/>
      <c r="O779" s="55"/>
    </row>
    <row r="780" ht="15.75" customHeight="1">
      <c r="D780" s="27"/>
      <c r="E780" s="27"/>
      <c r="O780" s="55"/>
    </row>
    <row r="781" ht="15.75" customHeight="1">
      <c r="D781" s="27"/>
      <c r="E781" s="27"/>
      <c r="O781" s="55"/>
    </row>
    <row r="782" ht="15.75" customHeight="1">
      <c r="D782" s="27"/>
      <c r="E782" s="27"/>
      <c r="O782" s="55"/>
    </row>
    <row r="783" ht="15.75" customHeight="1">
      <c r="D783" s="27"/>
      <c r="E783" s="27"/>
      <c r="O783" s="55"/>
    </row>
    <row r="784" ht="15.75" customHeight="1">
      <c r="D784" s="27"/>
      <c r="E784" s="27"/>
      <c r="O784" s="55"/>
    </row>
    <row r="785" ht="15.75" customHeight="1">
      <c r="D785" s="27"/>
      <c r="E785" s="27"/>
      <c r="O785" s="55"/>
    </row>
    <row r="786" ht="15.75" customHeight="1">
      <c r="D786" s="27"/>
      <c r="E786" s="27"/>
      <c r="O786" s="55"/>
    </row>
    <row r="787" ht="15.75" customHeight="1">
      <c r="D787" s="27"/>
      <c r="E787" s="27"/>
      <c r="O787" s="55"/>
    </row>
    <row r="788" ht="15.75" customHeight="1">
      <c r="D788" s="27"/>
      <c r="E788" s="27"/>
      <c r="O788" s="55"/>
    </row>
    <row r="789" ht="15.75" customHeight="1">
      <c r="D789" s="27"/>
      <c r="E789" s="27"/>
      <c r="O789" s="55"/>
    </row>
    <row r="790" ht="15.75" customHeight="1">
      <c r="D790" s="27"/>
      <c r="E790" s="27"/>
      <c r="O790" s="55"/>
    </row>
    <row r="791" ht="15.75" customHeight="1">
      <c r="D791" s="27"/>
      <c r="E791" s="27"/>
      <c r="O791" s="55"/>
    </row>
    <row r="792" ht="15.75" customHeight="1">
      <c r="D792" s="27"/>
      <c r="E792" s="27"/>
      <c r="O792" s="55"/>
    </row>
    <row r="793" ht="15.75" customHeight="1">
      <c r="D793" s="27"/>
      <c r="E793" s="27"/>
      <c r="O793" s="55"/>
    </row>
    <row r="794" ht="15.75" customHeight="1">
      <c r="D794" s="27"/>
      <c r="E794" s="27"/>
      <c r="O794" s="55"/>
    </row>
    <row r="795" ht="15.75" customHeight="1">
      <c r="D795" s="27"/>
      <c r="E795" s="27"/>
      <c r="O795" s="55"/>
    </row>
    <row r="796" ht="15.75" customHeight="1">
      <c r="D796" s="27"/>
      <c r="E796" s="27"/>
      <c r="O796" s="55"/>
    </row>
    <row r="797" ht="15.75" customHeight="1">
      <c r="D797" s="27"/>
      <c r="E797" s="27"/>
      <c r="O797" s="55"/>
    </row>
    <row r="798" ht="15.75" customHeight="1">
      <c r="D798" s="27"/>
      <c r="E798" s="27"/>
      <c r="O798" s="55"/>
    </row>
    <row r="799" ht="15.75" customHeight="1">
      <c r="D799" s="27"/>
      <c r="E799" s="27"/>
      <c r="O799" s="55"/>
    </row>
    <row r="800" ht="15.75" customHeight="1">
      <c r="D800" s="27"/>
      <c r="E800" s="27"/>
      <c r="O800" s="55"/>
    </row>
    <row r="801" ht="15.75" customHeight="1">
      <c r="D801" s="27"/>
      <c r="E801" s="27"/>
      <c r="O801" s="55"/>
    </row>
    <row r="802" ht="15.75" customHeight="1">
      <c r="D802" s="27"/>
      <c r="E802" s="27"/>
      <c r="O802" s="55"/>
    </row>
    <row r="803" ht="15.75" customHeight="1">
      <c r="D803" s="27"/>
      <c r="E803" s="27"/>
      <c r="O803" s="55"/>
    </row>
    <row r="804" ht="15.75" customHeight="1">
      <c r="D804" s="27"/>
      <c r="E804" s="27"/>
      <c r="O804" s="55"/>
    </row>
    <row r="805" ht="15.75" customHeight="1">
      <c r="D805" s="27"/>
      <c r="E805" s="27"/>
      <c r="O805" s="55"/>
    </row>
    <row r="806" ht="15.75" customHeight="1">
      <c r="D806" s="27"/>
      <c r="E806" s="27"/>
      <c r="O806" s="55"/>
    </row>
    <row r="807" ht="15.75" customHeight="1">
      <c r="D807" s="27"/>
      <c r="E807" s="27"/>
      <c r="O807" s="55"/>
    </row>
    <row r="808" ht="15.75" customHeight="1">
      <c r="D808" s="27"/>
      <c r="E808" s="27"/>
      <c r="O808" s="55"/>
    </row>
    <row r="809" ht="15.75" customHeight="1">
      <c r="D809" s="27"/>
      <c r="E809" s="27"/>
      <c r="O809" s="55"/>
    </row>
    <row r="810" ht="15.75" customHeight="1">
      <c r="D810" s="27"/>
      <c r="E810" s="27"/>
      <c r="O810" s="55"/>
    </row>
    <row r="811" ht="15.75" customHeight="1">
      <c r="D811" s="27"/>
      <c r="E811" s="27"/>
      <c r="O811" s="55"/>
    </row>
    <row r="812" ht="15.75" customHeight="1">
      <c r="D812" s="27"/>
      <c r="E812" s="27"/>
      <c r="O812" s="55"/>
    </row>
    <row r="813" ht="15.75" customHeight="1">
      <c r="D813" s="27"/>
      <c r="E813" s="27"/>
      <c r="O813" s="55"/>
    </row>
    <row r="814" ht="15.75" customHeight="1">
      <c r="D814" s="27"/>
      <c r="E814" s="27"/>
      <c r="O814" s="55"/>
    </row>
    <row r="815" ht="15.75" customHeight="1">
      <c r="D815" s="27"/>
      <c r="E815" s="27"/>
      <c r="O815" s="55"/>
    </row>
    <row r="816" ht="15.75" customHeight="1">
      <c r="D816" s="27"/>
      <c r="E816" s="27"/>
      <c r="O816" s="55"/>
    </row>
    <row r="817" ht="15.75" customHeight="1">
      <c r="D817" s="27"/>
      <c r="E817" s="27"/>
      <c r="O817" s="55"/>
    </row>
    <row r="818" ht="15.75" customHeight="1">
      <c r="D818" s="27"/>
      <c r="E818" s="27"/>
      <c r="O818" s="55"/>
    </row>
    <row r="819" ht="15.75" customHeight="1">
      <c r="D819" s="27"/>
      <c r="E819" s="27"/>
      <c r="O819" s="55"/>
    </row>
    <row r="820" ht="15.75" customHeight="1">
      <c r="D820" s="27"/>
      <c r="E820" s="27"/>
      <c r="O820" s="55"/>
    </row>
    <row r="821" ht="15.75" customHeight="1">
      <c r="D821" s="27"/>
      <c r="E821" s="27"/>
      <c r="O821" s="55"/>
    </row>
    <row r="822" ht="15.75" customHeight="1">
      <c r="D822" s="27"/>
      <c r="E822" s="27"/>
      <c r="O822" s="55"/>
    </row>
    <row r="823" ht="15.75" customHeight="1">
      <c r="D823" s="27"/>
      <c r="E823" s="27"/>
      <c r="O823" s="55"/>
    </row>
    <row r="824" ht="15.75" customHeight="1">
      <c r="D824" s="27"/>
      <c r="E824" s="27"/>
      <c r="O824" s="55"/>
    </row>
    <row r="825" ht="15.75" customHeight="1">
      <c r="D825" s="27"/>
      <c r="E825" s="27"/>
      <c r="O825" s="55"/>
    </row>
    <row r="826" ht="15.75" customHeight="1">
      <c r="D826" s="27"/>
      <c r="E826" s="27"/>
      <c r="O826" s="55"/>
    </row>
    <row r="827" ht="15.75" customHeight="1">
      <c r="D827" s="27"/>
      <c r="E827" s="27"/>
      <c r="O827" s="55"/>
    </row>
    <row r="828" ht="15.75" customHeight="1">
      <c r="D828" s="27"/>
      <c r="E828" s="27"/>
      <c r="O828" s="55"/>
    </row>
    <row r="829" ht="15.75" customHeight="1">
      <c r="D829" s="27"/>
      <c r="E829" s="27"/>
      <c r="O829" s="55"/>
    </row>
    <row r="830" ht="15.75" customHeight="1">
      <c r="D830" s="27"/>
      <c r="E830" s="27"/>
      <c r="O830" s="55"/>
    </row>
    <row r="831" ht="15.75" customHeight="1">
      <c r="D831" s="27"/>
      <c r="E831" s="27"/>
      <c r="O831" s="55"/>
    </row>
    <row r="832" ht="15.75" customHeight="1">
      <c r="D832" s="27"/>
      <c r="E832" s="27"/>
      <c r="O832" s="55"/>
    </row>
    <row r="833" ht="15.75" customHeight="1">
      <c r="D833" s="27"/>
      <c r="E833" s="27"/>
      <c r="O833" s="55"/>
    </row>
    <row r="834" ht="15.75" customHeight="1">
      <c r="D834" s="27"/>
      <c r="E834" s="27"/>
      <c r="O834" s="55"/>
    </row>
    <row r="835" ht="15.75" customHeight="1">
      <c r="D835" s="27"/>
      <c r="E835" s="27"/>
      <c r="O835" s="55"/>
    </row>
    <row r="836" ht="15.75" customHeight="1">
      <c r="D836" s="27"/>
      <c r="E836" s="27"/>
      <c r="O836" s="55"/>
    </row>
    <row r="837" ht="15.75" customHeight="1">
      <c r="D837" s="27"/>
      <c r="E837" s="27"/>
      <c r="O837" s="55"/>
    </row>
    <row r="838" ht="15.75" customHeight="1">
      <c r="D838" s="27"/>
      <c r="E838" s="27"/>
      <c r="O838" s="55"/>
    </row>
    <row r="839" ht="15.75" customHeight="1">
      <c r="D839" s="27"/>
      <c r="E839" s="27"/>
      <c r="O839" s="55"/>
    </row>
    <row r="840" ht="15.75" customHeight="1">
      <c r="D840" s="27"/>
      <c r="E840" s="27"/>
      <c r="O840" s="55"/>
    </row>
    <row r="841" ht="15.75" customHeight="1">
      <c r="D841" s="27"/>
      <c r="E841" s="27"/>
      <c r="O841" s="55"/>
    </row>
    <row r="842" ht="15.75" customHeight="1">
      <c r="D842" s="27"/>
      <c r="E842" s="27"/>
      <c r="O842" s="55"/>
    </row>
    <row r="843" ht="15.75" customHeight="1">
      <c r="D843" s="27"/>
      <c r="E843" s="27"/>
      <c r="O843" s="55"/>
    </row>
    <row r="844" ht="15.75" customHeight="1">
      <c r="D844" s="27"/>
      <c r="E844" s="27"/>
      <c r="O844" s="55"/>
    </row>
    <row r="845" ht="15.75" customHeight="1">
      <c r="D845" s="27"/>
      <c r="E845" s="27"/>
      <c r="O845" s="55"/>
    </row>
    <row r="846" ht="15.75" customHeight="1">
      <c r="D846" s="27"/>
      <c r="E846" s="27"/>
      <c r="O846" s="55"/>
    </row>
    <row r="847" ht="15.75" customHeight="1">
      <c r="D847" s="27"/>
      <c r="E847" s="27"/>
      <c r="O847" s="55"/>
    </row>
    <row r="848" ht="15.75" customHeight="1">
      <c r="D848" s="27"/>
      <c r="E848" s="27"/>
      <c r="O848" s="55"/>
    </row>
    <row r="849" ht="15.75" customHeight="1">
      <c r="D849" s="27"/>
      <c r="E849" s="27"/>
      <c r="O849" s="55"/>
    </row>
    <row r="850" ht="15.75" customHeight="1">
      <c r="D850" s="27"/>
      <c r="E850" s="27"/>
      <c r="O850" s="55"/>
    </row>
    <row r="851" ht="15.75" customHeight="1">
      <c r="D851" s="27"/>
      <c r="E851" s="27"/>
      <c r="O851" s="55"/>
    </row>
    <row r="852" ht="15.75" customHeight="1">
      <c r="D852" s="27"/>
      <c r="E852" s="27"/>
      <c r="O852" s="55"/>
    </row>
    <row r="853" ht="15.75" customHeight="1">
      <c r="D853" s="27"/>
      <c r="E853" s="27"/>
      <c r="O853" s="55"/>
    </row>
    <row r="854" ht="15.75" customHeight="1">
      <c r="D854" s="27"/>
      <c r="E854" s="27"/>
      <c r="O854" s="55"/>
    </row>
    <row r="855" ht="15.75" customHeight="1">
      <c r="D855" s="27"/>
      <c r="E855" s="27"/>
      <c r="O855" s="55"/>
    </row>
    <row r="856" ht="15.75" customHeight="1">
      <c r="D856" s="27"/>
      <c r="E856" s="27"/>
      <c r="O856" s="55"/>
    </row>
    <row r="857" ht="15.75" customHeight="1">
      <c r="D857" s="27"/>
      <c r="E857" s="27"/>
      <c r="O857" s="55"/>
    </row>
    <row r="858" ht="15.75" customHeight="1">
      <c r="D858" s="27"/>
      <c r="E858" s="27"/>
      <c r="O858" s="55"/>
    </row>
    <row r="859" ht="15.75" customHeight="1">
      <c r="D859" s="27"/>
      <c r="E859" s="27"/>
      <c r="O859" s="55"/>
    </row>
    <row r="860" ht="15.75" customHeight="1">
      <c r="D860" s="27"/>
      <c r="E860" s="27"/>
      <c r="O860" s="55"/>
    </row>
    <row r="861" ht="15.75" customHeight="1">
      <c r="D861" s="27"/>
      <c r="E861" s="27"/>
      <c r="O861" s="55"/>
    </row>
    <row r="862" ht="15.75" customHeight="1">
      <c r="D862" s="27"/>
      <c r="E862" s="27"/>
      <c r="O862" s="55"/>
    </row>
    <row r="863" ht="15.75" customHeight="1">
      <c r="D863" s="27"/>
      <c r="E863" s="27"/>
      <c r="O863" s="55"/>
    </row>
    <row r="864" ht="15.75" customHeight="1">
      <c r="D864" s="27"/>
      <c r="E864" s="27"/>
      <c r="O864" s="55"/>
    </row>
    <row r="865" ht="15.75" customHeight="1">
      <c r="D865" s="27"/>
      <c r="E865" s="27"/>
      <c r="O865" s="55"/>
    </row>
    <row r="866" ht="15.75" customHeight="1">
      <c r="D866" s="27"/>
      <c r="E866" s="27"/>
      <c r="O866" s="55"/>
    </row>
    <row r="867" ht="15.75" customHeight="1">
      <c r="D867" s="27"/>
      <c r="E867" s="27"/>
      <c r="O867" s="55"/>
    </row>
    <row r="868" ht="15.75" customHeight="1">
      <c r="D868" s="27"/>
      <c r="E868" s="27"/>
      <c r="O868" s="55"/>
    </row>
    <row r="869" ht="15.75" customHeight="1">
      <c r="D869" s="27"/>
      <c r="E869" s="27"/>
      <c r="O869" s="55"/>
    </row>
    <row r="870" ht="15.75" customHeight="1">
      <c r="D870" s="27"/>
      <c r="E870" s="27"/>
      <c r="O870" s="55"/>
    </row>
    <row r="871" ht="15.75" customHeight="1">
      <c r="D871" s="27"/>
      <c r="E871" s="27"/>
      <c r="O871" s="55"/>
    </row>
    <row r="872" ht="15.75" customHeight="1">
      <c r="D872" s="27"/>
      <c r="E872" s="27"/>
      <c r="O872" s="55"/>
    </row>
    <row r="873" ht="15.75" customHeight="1">
      <c r="D873" s="27"/>
      <c r="E873" s="27"/>
      <c r="O873" s="55"/>
    </row>
    <row r="874" ht="15.75" customHeight="1">
      <c r="D874" s="27"/>
      <c r="E874" s="27"/>
      <c r="O874" s="55"/>
    </row>
    <row r="875" ht="15.75" customHeight="1">
      <c r="D875" s="27"/>
      <c r="E875" s="27"/>
      <c r="O875" s="55"/>
    </row>
    <row r="876" ht="15.75" customHeight="1">
      <c r="D876" s="27"/>
      <c r="E876" s="27"/>
      <c r="O876" s="55"/>
    </row>
    <row r="877" ht="15.75" customHeight="1">
      <c r="D877" s="27"/>
      <c r="E877" s="27"/>
      <c r="O877" s="55"/>
    </row>
    <row r="878" ht="15.75" customHeight="1">
      <c r="D878" s="27"/>
      <c r="E878" s="27"/>
      <c r="O878" s="55"/>
    </row>
    <row r="879" ht="15.75" customHeight="1">
      <c r="D879" s="27"/>
      <c r="E879" s="27"/>
      <c r="O879" s="55"/>
    </row>
    <row r="880" ht="15.75" customHeight="1">
      <c r="D880" s="27"/>
      <c r="E880" s="27"/>
      <c r="O880" s="55"/>
    </row>
    <row r="881" ht="15.75" customHeight="1">
      <c r="D881" s="27"/>
      <c r="E881" s="27"/>
      <c r="O881" s="55"/>
    </row>
    <row r="882" ht="15.75" customHeight="1">
      <c r="D882" s="27"/>
      <c r="E882" s="27"/>
      <c r="O882" s="55"/>
    </row>
    <row r="883" ht="15.75" customHeight="1">
      <c r="D883" s="27"/>
      <c r="E883" s="27"/>
      <c r="O883" s="55"/>
    </row>
    <row r="884" ht="15.75" customHeight="1">
      <c r="D884" s="27"/>
      <c r="E884" s="27"/>
      <c r="O884" s="55"/>
    </row>
    <row r="885" ht="15.75" customHeight="1">
      <c r="D885" s="27"/>
      <c r="E885" s="27"/>
      <c r="O885" s="55"/>
    </row>
    <row r="886" ht="15.75" customHeight="1">
      <c r="D886" s="27"/>
      <c r="E886" s="27"/>
      <c r="O886" s="55"/>
    </row>
    <row r="887" ht="15.75" customHeight="1">
      <c r="D887" s="27"/>
      <c r="E887" s="27"/>
      <c r="O887" s="55"/>
    </row>
    <row r="888" ht="15.75" customHeight="1">
      <c r="D888" s="27"/>
      <c r="E888" s="27"/>
      <c r="O888" s="55"/>
    </row>
    <row r="889" ht="15.75" customHeight="1">
      <c r="D889" s="27"/>
      <c r="E889" s="27"/>
      <c r="O889" s="55"/>
    </row>
    <row r="890" ht="15.75" customHeight="1">
      <c r="D890" s="27"/>
      <c r="E890" s="27"/>
      <c r="O890" s="55"/>
    </row>
    <row r="891" ht="15.75" customHeight="1">
      <c r="D891" s="27"/>
      <c r="E891" s="27"/>
      <c r="O891" s="55"/>
    </row>
    <row r="892" ht="15.75" customHeight="1">
      <c r="D892" s="27"/>
      <c r="E892" s="27"/>
      <c r="O892" s="55"/>
    </row>
    <row r="893" ht="15.75" customHeight="1">
      <c r="D893" s="27"/>
      <c r="E893" s="27"/>
      <c r="O893" s="55"/>
    </row>
    <row r="894" ht="15.75" customHeight="1">
      <c r="D894" s="27"/>
      <c r="E894" s="27"/>
      <c r="O894" s="55"/>
    </row>
    <row r="895" ht="15.75" customHeight="1">
      <c r="D895" s="27"/>
      <c r="E895" s="27"/>
      <c r="O895" s="55"/>
    </row>
    <row r="896" ht="15.75" customHeight="1">
      <c r="D896" s="27"/>
      <c r="E896" s="27"/>
      <c r="O896" s="55"/>
    </row>
    <row r="897" ht="15.75" customHeight="1">
      <c r="D897" s="27"/>
      <c r="E897" s="27"/>
      <c r="O897" s="55"/>
    </row>
    <row r="898" ht="15.75" customHeight="1">
      <c r="D898" s="27"/>
      <c r="E898" s="27"/>
      <c r="O898" s="55"/>
    </row>
    <row r="899" ht="15.75" customHeight="1">
      <c r="D899" s="27"/>
      <c r="E899" s="27"/>
      <c r="O899" s="55"/>
    </row>
    <row r="900" ht="15.75" customHeight="1">
      <c r="D900" s="27"/>
      <c r="E900" s="27"/>
      <c r="O900" s="55"/>
    </row>
    <row r="901" ht="15.75" customHeight="1">
      <c r="D901" s="27"/>
      <c r="E901" s="27"/>
      <c r="O901" s="55"/>
    </row>
    <row r="902" ht="15.75" customHeight="1">
      <c r="D902" s="27"/>
      <c r="E902" s="27"/>
      <c r="O902" s="55"/>
    </row>
    <row r="903" ht="15.75" customHeight="1">
      <c r="D903" s="27"/>
      <c r="E903" s="27"/>
      <c r="O903" s="55"/>
    </row>
    <row r="904" ht="15.75" customHeight="1">
      <c r="D904" s="27"/>
      <c r="E904" s="27"/>
      <c r="O904" s="55"/>
    </row>
    <row r="905" ht="15.75" customHeight="1">
      <c r="D905" s="27"/>
      <c r="E905" s="27"/>
      <c r="O905" s="55"/>
    </row>
    <row r="906" ht="15.75" customHeight="1">
      <c r="D906" s="27"/>
      <c r="E906" s="27"/>
      <c r="O906" s="55"/>
    </row>
    <row r="907" ht="15.75" customHeight="1">
      <c r="D907" s="27"/>
      <c r="E907" s="27"/>
      <c r="O907" s="55"/>
    </row>
    <row r="908" ht="15.75" customHeight="1">
      <c r="D908" s="27"/>
      <c r="E908" s="27"/>
      <c r="O908" s="55"/>
    </row>
    <row r="909" ht="15.75" customHeight="1">
      <c r="D909" s="27"/>
      <c r="E909" s="27"/>
      <c r="O909" s="55"/>
    </row>
    <row r="910" ht="15.75" customHeight="1">
      <c r="D910" s="27"/>
      <c r="E910" s="27"/>
      <c r="O910" s="55"/>
    </row>
    <row r="911" ht="15.75" customHeight="1">
      <c r="D911" s="27"/>
      <c r="E911" s="27"/>
      <c r="O911" s="55"/>
    </row>
    <row r="912" ht="15.75" customHeight="1">
      <c r="D912" s="27"/>
      <c r="E912" s="27"/>
      <c r="O912" s="55"/>
    </row>
    <row r="913" ht="15.75" customHeight="1">
      <c r="D913" s="27"/>
      <c r="E913" s="27"/>
      <c r="O913" s="55"/>
    </row>
    <row r="914" ht="15.75" customHeight="1">
      <c r="D914" s="27"/>
      <c r="E914" s="27"/>
      <c r="O914" s="55"/>
    </row>
    <row r="915" ht="15.75" customHeight="1">
      <c r="D915" s="27"/>
      <c r="E915" s="27"/>
      <c r="O915" s="55"/>
    </row>
    <row r="916" ht="15.75" customHeight="1">
      <c r="D916" s="27"/>
      <c r="E916" s="27"/>
      <c r="O916" s="55"/>
    </row>
    <row r="917" ht="15.75" customHeight="1">
      <c r="D917" s="27"/>
      <c r="E917" s="27"/>
      <c r="O917" s="55"/>
    </row>
    <row r="918" ht="15.75" customHeight="1">
      <c r="D918" s="27"/>
      <c r="E918" s="27"/>
      <c r="O918" s="55"/>
    </row>
    <row r="919" ht="15.75" customHeight="1">
      <c r="D919" s="27"/>
      <c r="E919" s="27"/>
      <c r="O919" s="55"/>
    </row>
    <row r="920" ht="15.75" customHeight="1">
      <c r="D920" s="27"/>
      <c r="E920" s="27"/>
      <c r="O920" s="55"/>
    </row>
    <row r="921" ht="15.75" customHeight="1">
      <c r="D921" s="27"/>
      <c r="E921" s="27"/>
      <c r="O921" s="55"/>
    </row>
    <row r="922" ht="15.75" customHeight="1">
      <c r="D922" s="27"/>
      <c r="E922" s="27"/>
      <c r="O922" s="55"/>
    </row>
    <row r="923" ht="15.75" customHeight="1">
      <c r="D923" s="27"/>
      <c r="E923" s="27"/>
      <c r="O923" s="55"/>
    </row>
    <row r="924" ht="15.75" customHeight="1">
      <c r="D924" s="27"/>
      <c r="E924" s="27"/>
      <c r="O924" s="55"/>
    </row>
    <row r="925" ht="15.75" customHeight="1">
      <c r="D925" s="27"/>
      <c r="E925" s="27"/>
      <c r="O925" s="55"/>
    </row>
    <row r="926" ht="15.75" customHeight="1">
      <c r="D926" s="27"/>
      <c r="E926" s="27"/>
      <c r="O926" s="55"/>
    </row>
    <row r="927" ht="15.75" customHeight="1">
      <c r="D927" s="27"/>
      <c r="E927" s="27"/>
      <c r="O927" s="55"/>
    </row>
    <row r="928" ht="15.75" customHeight="1">
      <c r="D928" s="27"/>
      <c r="E928" s="27"/>
      <c r="O928" s="55"/>
    </row>
    <row r="929" ht="15.75" customHeight="1">
      <c r="D929" s="27"/>
      <c r="E929" s="27"/>
      <c r="O929" s="55"/>
    </row>
    <row r="930" ht="15.75" customHeight="1">
      <c r="D930" s="27"/>
      <c r="E930" s="27"/>
      <c r="O930" s="55"/>
    </row>
    <row r="931" ht="15.75" customHeight="1">
      <c r="D931" s="27"/>
      <c r="E931" s="27"/>
      <c r="O931" s="55"/>
    </row>
    <row r="932" ht="15.75" customHeight="1">
      <c r="D932" s="27"/>
      <c r="E932" s="27"/>
      <c r="O932" s="55"/>
    </row>
    <row r="933" ht="15.75" customHeight="1">
      <c r="D933" s="27"/>
      <c r="E933" s="27"/>
      <c r="O933" s="55"/>
    </row>
    <row r="934" ht="15.75" customHeight="1">
      <c r="D934" s="27"/>
      <c r="E934" s="27"/>
      <c r="O934" s="55"/>
    </row>
    <row r="935" ht="15.75" customHeight="1">
      <c r="D935" s="27"/>
      <c r="E935" s="27"/>
      <c r="O935" s="55"/>
    </row>
    <row r="936" ht="15.75" customHeight="1">
      <c r="D936" s="27"/>
      <c r="E936" s="27"/>
      <c r="O936" s="55"/>
    </row>
    <row r="937" ht="15.75" customHeight="1">
      <c r="D937" s="27"/>
      <c r="E937" s="27"/>
      <c r="O937" s="55"/>
    </row>
    <row r="938" ht="15.75" customHeight="1">
      <c r="D938" s="27"/>
      <c r="E938" s="27"/>
      <c r="O938" s="55"/>
    </row>
    <row r="939" ht="15.75" customHeight="1">
      <c r="D939" s="27"/>
      <c r="E939" s="27"/>
      <c r="O939" s="55"/>
    </row>
    <row r="940" ht="15.75" customHeight="1">
      <c r="D940" s="27"/>
      <c r="E940" s="27"/>
      <c r="O940" s="55"/>
    </row>
    <row r="941" ht="15.75" customHeight="1">
      <c r="D941" s="27"/>
      <c r="E941" s="27"/>
      <c r="O941" s="55"/>
    </row>
    <row r="942" ht="15.75" customHeight="1">
      <c r="D942" s="27"/>
      <c r="E942" s="27"/>
      <c r="O942" s="55"/>
    </row>
    <row r="943" ht="15.75" customHeight="1">
      <c r="D943" s="27"/>
      <c r="E943" s="27"/>
      <c r="O943" s="55"/>
    </row>
    <row r="944" ht="15.75" customHeight="1">
      <c r="D944" s="27"/>
      <c r="E944" s="27"/>
      <c r="O944" s="55"/>
    </row>
    <row r="945" ht="15.75" customHeight="1">
      <c r="D945" s="27"/>
      <c r="E945" s="27"/>
      <c r="O945" s="55"/>
    </row>
    <row r="946" ht="15.75" customHeight="1">
      <c r="D946" s="27"/>
      <c r="E946" s="27"/>
      <c r="O946" s="55"/>
    </row>
    <row r="947" ht="15.75" customHeight="1">
      <c r="D947" s="27"/>
      <c r="E947" s="27"/>
      <c r="O947" s="55"/>
    </row>
    <row r="948" ht="15.75" customHeight="1">
      <c r="D948" s="27"/>
      <c r="E948" s="27"/>
      <c r="O948" s="55"/>
    </row>
    <row r="949" ht="15.75" customHeight="1">
      <c r="D949" s="27"/>
      <c r="E949" s="27"/>
      <c r="O949" s="55"/>
    </row>
    <row r="950" ht="15.75" customHeight="1">
      <c r="D950" s="27"/>
      <c r="E950" s="27"/>
      <c r="O950" s="55"/>
    </row>
    <row r="951" ht="15.75" customHeight="1">
      <c r="D951" s="27"/>
      <c r="E951" s="27"/>
      <c r="O951" s="55"/>
    </row>
    <row r="952" ht="15.75" customHeight="1">
      <c r="D952" s="27"/>
      <c r="E952" s="27"/>
      <c r="O952" s="55"/>
    </row>
    <row r="953" ht="15.75" customHeight="1">
      <c r="D953" s="27"/>
      <c r="E953" s="27"/>
      <c r="O953" s="55"/>
    </row>
    <row r="954" ht="15.75" customHeight="1">
      <c r="D954" s="27"/>
      <c r="E954" s="27"/>
      <c r="O954" s="55"/>
    </row>
    <row r="955" ht="15.75" customHeight="1">
      <c r="D955" s="27"/>
      <c r="E955" s="27"/>
      <c r="O955" s="55"/>
    </row>
    <row r="956" ht="15.75" customHeight="1">
      <c r="D956" s="27"/>
      <c r="E956" s="27"/>
      <c r="O956" s="55"/>
    </row>
    <row r="957" ht="15.75" customHeight="1">
      <c r="D957" s="27"/>
      <c r="E957" s="27"/>
      <c r="O957" s="55"/>
    </row>
    <row r="958" ht="15.75" customHeight="1">
      <c r="D958" s="27"/>
      <c r="E958" s="27"/>
      <c r="O958" s="55"/>
    </row>
    <row r="959" ht="15.75" customHeight="1">
      <c r="D959" s="27"/>
      <c r="E959" s="27"/>
      <c r="O959" s="55"/>
    </row>
    <row r="960" ht="15.75" customHeight="1">
      <c r="D960" s="27"/>
      <c r="E960" s="27"/>
      <c r="O960" s="55"/>
    </row>
    <row r="961" ht="15.75" customHeight="1">
      <c r="D961" s="27"/>
      <c r="E961" s="27"/>
      <c r="O961" s="55"/>
    </row>
    <row r="962" ht="15.75" customHeight="1">
      <c r="D962" s="27"/>
      <c r="E962" s="27"/>
      <c r="O962" s="55"/>
    </row>
    <row r="963" ht="15.75" customHeight="1">
      <c r="D963" s="27"/>
      <c r="E963" s="27"/>
      <c r="O963" s="55"/>
    </row>
    <row r="964" ht="15.75" customHeight="1">
      <c r="D964" s="27"/>
      <c r="E964" s="27"/>
      <c r="O964" s="55"/>
    </row>
    <row r="965" ht="15.75" customHeight="1">
      <c r="D965" s="27"/>
      <c r="E965" s="27"/>
      <c r="O965" s="55"/>
    </row>
    <row r="966" ht="15.75" customHeight="1">
      <c r="D966" s="27"/>
      <c r="E966" s="27"/>
      <c r="O966" s="55"/>
    </row>
    <row r="967" ht="15.75" customHeight="1">
      <c r="D967" s="27"/>
      <c r="E967" s="27"/>
      <c r="O967" s="55"/>
    </row>
    <row r="968" ht="15.75" customHeight="1">
      <c r="D968" s="27"/>
      <c r="E968" s="27"/>
      <c r="O968" s="55"/>
    </row>
    <row r="969" ht="15.75" customHeight="1">
      <c r="D969" s="27"/>
      <c r="E969" s="27"/>
      <c r="O969" s="55"/>
    </row>
    <row r="970" ht="15.75" customHeight="1">
      <c r="D970" s="27"/>
      <c r="E970" s="27"/>
      <c r="O970" s="55"/>
    </row>
    <row r="971" ht="15.75" customHeight="1">
      <c r="D971" s="27"/>
      <c r="E971" s="27"/>
      <c r="O971" s="55"/>
    </row>
    <row r="972" ht="15.75" customHeight="1">
      <c r="D972" s="27"/>
      <c r="E972" s="27"/>
      <c r="O972" s="55"/>
    </row>
    <row r="973" ht="15.75" customHeight="1">
      <c r="D973" s="27"/>
      <c r="E973" s="27"/>
      <c r="O973" s="55"/>
    </row>
    <row r="974" ht="15.75" customHeight="1">
      <c r="D974" s="27"/>
      <c r="E974" s="27"/>
      <c r="O974" s="55"/>
    </row>
    <row r="975" ht="15.75" customHeight="1">
      <c r="D975" s="27"/>
      <c r="E975" s="27"/>
      <c r="O975" s="55"/>
    </row>
    <row r="976" ht="15.75" customHeight="1">
      <c r="D976" s="27"/>
      <c r="E976" s="27"/>
      <c r="O976" s="55"/>
    </row>
    <row r="977" ht="15.75" customHeight="1">
      <c r="D977" s="27"/>
      <c r="E977" s="27"/>
      <c r="O977" s="55"/>
    </row>
    <row r="978" ht="15.75" customHeight="1">
      <c r="D978" s="27"/>
      <c r="E978" s="27"/>
      <c r="O978" s="55"/>
    </row>
    <row r="979" ht="15.75" customHeight="1">
      <c r="D979" s="27"/>
      <c r="E979" s="27"/>
      <c r="O979" s="55"/>
    </row>
    <row r="980" ht="15.75" customHeight="1">
      <c r="D980" s="27"/>
      <c r="E980" s="27"/>
      <c r="O980" s="55"/>
    </row>
    <row r="981" ht="15.75" customHeight="1">
      <c r="D981" s="27"/>
      <c r="E981" s="27"/>
      <c r="O981" s="55"/>
    </row>
    <row r="982" ht="15.75" customHeight="1">
      <c r="D982" s="27"/>
      <c r="E982" s="27"/>
      <c r="O982" s="55"/>
    </row>
    <row r="983" ht="15.75" customHeight="1">
      <c r="D983" s="27"/>
      <c r="E983" s="27"/>
      <c r="O983" s="55"/>
    </row>
    <row r="984" ht="15.75" customHeight="1">
      <c r="D984" s="27"/>
      <c r="E984" s="27"/>
      <c r="O984" s="55"/>
    </row>
    <row r="985" ht="15.75" customHeight="1">
      <c r="D985" s="27"/>
      <c r="E985" s="27"/>
      <c r="O985" s="55"/>
    </row>
    <row r="986" ht="15.75" customHeight="1">
      <c r="D986" s="27"/>
      <c r="E986" s="27"/>
      <c r="O986" s="55"/>
    </row>
    <row r="987" ht="15.75" customHeight="1">
      <c r="D987" s="27"/>
      <c r="E987" s="27"/>
      <c r="O987" s="55"/>
    </row>
    <row r="988" ht="15.75" customHeight="1">
      <c r="D988" s="27"/>
      <c r="E988" s="27"/>
      <c r="O988" s="55"/>
    </row>
    <row r="989" ht="15.75" customHeight="1">
      <c r="D989" s="27"/>
      <c r="E989" s="27"/>
      <c r="O989" s="55"/>
    </row>
    <row r="990" ht="15.75" customHeight="1">
      <c r="D990" s="27"/>
      <c r="E990" s="27"/>
      <c r="O990" s="55"/>
    </row>
    <row r="991" ht="15.75" customHeight="1">
      <c r="D991" s="27"/>
      <c r="E991" s="27"/>
      <c r="O991" s="55"/>
    </row>
    <row r="992" ht="15.75" customHeight="1">
      <c r="D992" s="27"/>
      <c r="E992" s="27"/>
      <c r="O992" s="55"/>
    </row>
    <row r="993" ht="15.75" customHeight="1">
      <c r="D993" s="27"/>
      <c r="E993" s="27"/>
      <c r="O993" s="55"/>
    </row>
    <row r="994" ht="15.75" customHeight="1">
      <c r="D994" s="27"/>
      <c r="E994" s="27"/>
      <c r="O994" s="55"/>
    </row>
    <row r="995" ht="15.75" customHeight="1">
      <c r="D995" s="27"/>
      <c r="E995" s="27"/>
      <c r="O995" s="55"/>
    </row>
    <row r="996" ht="15.75" customHeight="1">
      <c r="D996" s="27"/>
      <c r="E996" s="27"/>
      <c r="O996" s="55"/>
    </row>
    <row r="997" ht="15.75" customHeight="1">
      <c r="D997" s="27"/>
      <c r="E997" s="27"/>
      <c r="O997" s="55"/>
    </row>
    <row r="998" ht="15.75" customHeight="1">
      <c r="D998" s="27"/>
      <c r="E998" s="27"/>
      <c r="O998" s="55"/>
    </row>
    <row r="999" ht="15.75" customHeight="1">
      <c r="D999" s="27"/>
      <c r="E999" s="27"/>
      <c r="O999" s="55"/>
    </row>
    <row r="1000" ht="15.75" customHeight="1">
      <c r="D1000" s="27"/>
      <c r="E1000" s="27"/>
      <c r="O1000" s="55"/>
    </row>
  </sheetData>
  <autoFilter ref="$A$2:$G$460"/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8.71"/>
    <col customWidth="1" min="2" max="2" width="14.29"/>
    <col customWidth="1" min="3" max="3" width="23.29"/>
    <col customWidth="1" min="4" max="4" width="16.29"/>
    <col customWidth="1" min="5" max="6" width="16.86"/>
    <col customWidth="1" min="7" max="7" width="14.29"/>
    <col customWidth="1" min="8" max="8" width="16.86"/>
    <col customWidth="1" min="9" max="9" width="10.71"/>
    <col customWidth="1" min="10" max="10" width="21.43"/>
    <col customWidth="1" min="11" max="12" width="17.14"/>
    <col customWidth="1" min="13" max="13" width="19.57"/>
    <col customWidth="1" min="14" max="14" width="16.86"/>
    <col customWidth="1" min="15" max="16" width="16.29"/>
    <col customWidth="1" min="17" max="17" width="15.0"/>
    <col customWidth="1" min="18" max="18" width="17.29"/>
    <col customWidth="1" min="19" max="19" width="14.71"/>
    <col customWidth="1" min="20" max="20" width="11.57"/>
    <col customWidth="1" min="21" max="23" width="16.29"/>
    <col customWidth="1" min="24" max="24" width="10.29"/>
    <col customWidth="1" min="25" max="26" width="16.29"/>
  </cols>
  <sheetData>
    <row r="1">
      <c r="A1" s="56" t="s">
        <v>442</v>
      </c>
      <c r="U1" s="55"/>
      <c r="Z1" s="57"/>
    </row>
    <row r="2">
      <c r="A2" s="56" t="s">
        <v>443</v>
      </c>
      <c r="U2" s="55"/>
      <c r="Z2" s="57"/>
    </row>
    <row r="3">
      <c r="A3" s="58" t="s">
        <v>444</v>
      </c>
      <c r="U3" s="55"/>
      <c r="Z3" s="57"/>
    </row>
    <row r="4">
      <c r="A4" s="56" t="s">
        <v>445</v>
      </c>
      <c r="U4" s="55"/>
      <c r="Z4" s="57"/>
    </row>
    <row r="5">
      <c r="K5" s="27"/>
      <c r="L5" s="27"/>
      <c r="U5" s="55"/>
      <c r="Z5" s="57"/>
    </row>
    <row r="6" ht="75.75" customHeight="1">
      <c r="A6" s="59" t="s">
        <v>6</v>
      </c>
      <c r="B6" s="59" t="s">
        <v>7</v>
      </c>
      <c r="C6" s="59" t="s">
        <v>8</v>
      </c>
      <c r="D6" s="59" t="s">
        <v>9</v>
      </c>
      <c r="E6" s="60" t="s">
        <v>446</v>
      </c>
      <c r="F6" s="60" t="s">
        <v>305</v>
      </c>
      <c r="G6" s="61" t="s">
        <v>307</v>
      </c>
      <c r="H6" s="62" t="s">
        <v>308</v>
      </c>
      <c r="I6" s="59" t="s">
        <v>311</v>
      </c>
      <c r="J6" s="59" t="s">
        <v>309</v>
      </c>
      <c r="K6" s="59" t="s">
        <v>312</v>
      </c>
      <c r="L6" s="59" t="s">
        <v>313</v>
      </c>
      <c r="M6" s="59" t="s">
        <v>314</v>
      </c>
      <c r="N6" s="63" t="s">
        <v>447</v>
      </c>
      <c r="O6" s="63" t="s">
        <v>448</v>
      </c>
      <c r="P6" s="63" t="s">
        <v>449</v>
      </c>
    </row>
    <row r="7" ht="27.0" customHeight="1">
      <c r="A7" s="64" t="s">
        <v>17</v>
      </c>
      <c r="B7" s="65" t="s">
        <v>18</v>
      </c>
      <c r="C7" s="64" t="s">
        <v>450</v>
      </c>
      <c r="D7" s="66">
        <v>8.95917586826E9</v>
      </c>
      <c r="E7" s="66">
        <v>3.48766679526E9</v>
      </c>
      <c r="F7" s="66">
        <v>5.471509073E9</v>
      </c>
      <c r="G7" s="66">
        <v>0.0</v>
      </c>
      <c r="H7" s="66">
        <v>5.471509073E9</v>
      </c>
      <c r="I7" s="65">
        <v>8.90985703E8</v>
      </c>
      <c r="J7" s="67" t="str">
        <f t="shared" ref="J7:J10" si="1">VLOOKUP(I7,'[2]IPS CTA BANCARIA (2)'!$B$2:$H$163,2,0)</f>
        <v>#REF!</v>
      </c>
      <c r="K7" s="66">
        <v>2.558412864E9</v>
      </c>
      <c r="L7" s="68" t="str">
        <f t="shared" ref="L7:L10" si="2">VLOOKUP(I7,'[2]IPS CTA BANCARIA (2)'!$B$2:$H$163,4,0)</f>
        <v>#REF!</v>
      </c>
      <c r="M7" s="64" t="str">
        <f t="shared" ref="M7:M10" si="3">VLOOKUP(I7,'[2]IPS CTA BANCARIA (2)'!$B$2:$H$163,5,0)</f>
        <v>#REF!</v>
      </c>
      <c r="N7" s="69">
        <v>2.01400037864E11</v>
      </c>
      <c r="O7" s="70" t="s">
        <v>451</v>
      </c>
      <c r="P7" s="71">
        <v>41837.0</v>
      </c>
    </row>
    <row r="8" ht="27.0" customHeight="1">
      <c r="A8" s="64" t="s">
        <v>17</v>
      </c>
      <c r="B8" s="65" t="s">
        <v>18</v>
      </c>
      <c r="C8" s="64" t="s">
        <v>450</v>
      </c>
      <c r="D8" s="66"/>
      <c r="E8" s="66"/>
      <c r="F8" s="66"/>
      <c r="G8" s="66"/>
      <c r="H8" s="66"/>
      <c r="I8" s="65">
        <v>8.90906347E8</v>
      </c>
      <c r="J8" s="67" t="str">
        <f t="shared" si="1"/>
        <v>#REF!</v>
      </c>
      <c r="K8" s="66">
        <v>1.50331504E9</v>
      </c>
      <c r="L8" s="68" t="str">
        <f t="shared" si="2"/>
        <v>#REF!</v>
      </c>
      <c r="M8" s="64" t="str">
        <f t="shared" si="3"/>
        <v>#REF!</v>
      </c>
      <c r="N8" s="69">
        <v>2.01400037866E11</v>
      </c>
      <c r="O8" s="70" t="s">
        <v>452</v>
      </c>
      <c r="P8" s="71">
        <v>41837.0</v>
      </c>
    </row>
    <row r="9" ht="27.0" customHeight="1">
      <c r="A9" s="64" t="s">
        <v>17</v>
      </c>
      <c r="B9" s="65" t="s">
        <v>18</v>
      </c>
      <c r="C9" s="64" t="s">
        <v>450</v>
      </c>
      <c r="D9" s="66"/>
      <c r="E9" s="66"/>
      <c r="F9" s="66"/>
      <c r="G9" s="66"/>
      <c r="H9" s="66"/>
      <c r="I9" s="65">
        <v>8.90905166E8</v>
      </c>
      <c r="J9" s="67" t="str">
        <f t="shared" si="1"/>
        <v>#REF!</v>
      </c>
      <c r="K9" s="66">
        <v>1.37302835E9</v>
      </c>
      <c r="L9" s="68" t="str">
        <f t="shared" si="2"/>
        <v>#REF!</v>
      </c>
      <c r="M9" s="64" t="str">
        <f t="shared" si="3"/>
        <v>#REF!</v>
      </c>
      <c r="N9" s="69">
        <v>2.01400037871E11</v>
      </c>
      <c r="O9" s="70" t="s">
        <v>453</v>
      </c>
      <c r="P9" s="71">
        <v>41837.0</v>
      </c>
    </row>
    <row r="10" ht="27.0" customHeight="1">
      <c r="A10" s="64" t="s">
        <v>17</v>
      </c>
      <c r="B10" s="65" t="s">
        <v>18</v>
      </c>
      <c r="C10" s="64" t="s">
        <v>450</v>
      </c>
      <c r="D10" s="66"/>
      <c r="E10" s="66"/>
      <c r="F10" s="66"/>
      <c r="G10" s="66"/>
      <c r="H10" s="66"/>
      <c r="I10" s="65">
        <v>8.90907215E8</v>
      </c>
      <c r="J10" s="67" t="str">
        <f t="shared" si="1"/>
        <v>#REF!</v>
      </c>
      <c r="K10" s="66">
        <v>3.6752819E7</v>
      </c>
      <c r="L10" s="68" t="str">
        <f t="shared" si="2"/>
        <v>#REF!</v>
      </c>
      <c r="M10" s="64" t="str">
        <f t="shared" si="3"/>
        <v>#REF!</v>
      </c>
      <c r="N10" s="69">
        <v>2.01400037874E11</v>
      </c>
      <c r="O10" s="70" t="s">
        <v>454</v>
      </c>
      <c r="P10" s="71">
        <v>41837.0</v>
      </c>
    </row>
    <row r="11" ht="27.0" customHeight="1">
      <c r="A11" s="64" t="s">
        <v>17</v>
      </c>
      <c r="B11" s="65" t="s">
        <v>20</v>
      </c>
      <c r="C11" s="64" t="s">
        <v>21</v>
      </c>
      <c r="D11" s="66">
        <v>139562.74</v>
      </c>
      <c r="E11" s="66">
        <v>139562.74</v>
      </c>
      <c r="F11" s="66">
        <v>0.0</v>
      </c>
      <c r="G11" s="66">
        <v>0.0</v>
      </c>
      <c r="H11" s="66">
        <v>0.0</v>
      </c>
      <c r="I11" s="65"/>
      <c r="J11" s="67"/>
      <c r="K11" s="66"/>
      <c r="L11" s="68"/>
      <c r="M11" s="64"/>
      <c r="N11" s="70"/>
      <c r="O11" s="70"/>
      <c r="P11" s="71"/>
    </row>
    <row r="12" ht="27.0" customHeight="1">
      <c r="A12" s="64" t="s">
        <v>17</v>
      </c>
      <c r="B12" s="65" t="s">
        <v>22</v>
      </c>
      <c r="C12" s="64" t="s">
        <v>23</v>
      </c>
      <c r="D12" s="66">
        <v>0.0</v>
      </c>
      <c r="E12" s="66">
        <v>0.0</v>
      </c>
      <c r="F12" s="66">
        <v>0.0</v>
      </c>
      <c r="G12" s="66">
        <v>0.0</v>
      </c>
      <c r="H12" s="66">
        <v>0.0</v>
      </c>
      <c r="I12" s="65"/>
      <c r="J12" s="67"/>
      <c r="K12" s="66"/>
      <c r="L12" s="68"/>
      <c r="M12" s="64"/>
      <c r="N12" s="70"/>
      <c r="O12" s="70"/>
      <c r="P12" s="71"/>
    </row>
    <row r="13" ht="27.0" customHeight="1">
      <c r="A13" s="64" t="s">
        <v>17</v>
      </c>
      <c r="B13" s="65" t="s">
        <v>24</v>
      </c>
      <c r="C13" s="64" t="s">
        <v>25</v>
      </c>
      <c r="D13" s="66">
        <v>0.0</v>
      </c>
      <c r="E13" s="66">
        <v>0.0</v>
      </c>
      <c r="F13" s="66">
        <v>0.0</v>
      </c>
      <c r="G13" s="66">
        <v>0.0</v>
      </c>
      <c r="H13" s="66">
        <v>0.0</v>
      </c>
      <c r="I13" s="65"/>
      <c r="J13" s="67"/>
      <c r="K13" s="66"/>
      <c r="L13" s="68"/>
      <c r="M13" s="64"/>
      <c r="N13" s="70"/>
      <c r="O13" s="70"/>
      <c r="P13" s="71"/>
    </row>
    <row r="14" ht="27.0" customHeight="1">
      <c r="A14" s="64" t="s">
        <v>17</v>
      </c>
      <c r="B14" s="65" t="s">
        <v>26</v>
      </c>
      <c r="C14" s="64" t="s">
        <v>27</v>
      </c>
      <c r="D14" s="66">
        <v>0.0</v>
      </c>
      <c r="E14" s="66">
        <v>0.0</v>
      </c>
      <c r="F14" s="66">
        <v>0.0</v>
      </c>
      <c r="G14" s="66">
        <v>0.0</v>
      </c>
      <c r="H14" s="66">
        <v>0.0</v>
      </c>
      <c r="I14" s="65"/>
      <c r="J14" s="67"/>
      <c r="K14" s="66"/>
      <c r="L14" s="68"/>
      <c r="M14" s="64"/>
      <c r="N14" s="70"/>
      <c r="O14" s="70"/>
      <c r="P14" s="71"/>
    </row>
    <row r="15" ht="27.0" customHeight="1">
      <c r="A15" s="64" t="s">
        <v>29</v>
      </c>
      <c r="B15" s="65" t="s">
        <v>18</v>
      </c>
      <c r="C15" s="64" t="s">
        <v>450</v>
      </c>
      <c r="D15" s="66">
        <v>6.941689065E7</v>
      </c>
      <c r="E15" s="66">
        <v>0.0</v>
      </c>
      <c r="F15" s="66">
        <v>6.9416891E7</v>
      </c>
      <c r="G15" s="66">
        <v>0.0</v>
      </c>
      <c r="H15" s="66">
        <v>6.9416891E7</v>
      </c>
      <c r="I15" s="65">
        <v>8.90904646E8</v>
      </c>
      <c r="J15" s="67" t="str">
        <f>VLOOKUP(I15,'[2]IPS CTA BANCARIA (2)'!$B$2:$H$163,2,0)</f>
        <v>#REF!</v>
      </c>
      <c r="K15" s="66">
        <v>6.9416891E7</v>
      </c>
      <c r="L15" s="68" t="str">
        <f>VLOOKUP(I15,'[2]IPS CTA BANCARIA (2)'!$B$2:$H$163,4,0)</f>
        <v>#REF!</v>
      </c>
      <c r="M15" s="64" t="str">
        <f>VLOOKUP(I15,'[2]IPS CTA BANCARIA (2)'!$B$2:$H$163,5,0)</f>
        <v>#REF!</v>
      </c>
      <c r="N15" s="70" t="s">
        <v>455</v>
      </c>
      <c r="O15" s="70" t="s">
        <v>456</v>
      </c>
      <c r="P15" s="71">
        <v>41843.0</v>
      </c>
    </row>
    <row r="16" ht="27.0" customHeight="1">
      <c r="A16" s="64" t="s">
        <v>29</v>
      </c>
      <c r="B16" s="65" t="s">
        <v>22</v>
      </c>
      <c r="C16" s="64" t="s">
        <v>23</v>
      </c>
      <c r="D16" s="66">
        <v>164179.68</v>
      </c>
      <c r="E16" s="66">
        <v>0.0</v>
      </c>
      <c r="F16" s="66">
        <v>164180.0</v>
      </c>
      <c r="G16" s="66">
        <v>0.0</v>
      </c>
      <c r="H16" s="66">
        <v>164180.0</v>
      </c>
      <c r="I16" s="65"/>
      <c r="J16" s="67"/>
      <c r="K16" s="66"/>
      <c r="L16" s="68"/>
      <c r="M16" s="64"/>
      <c r="N16" s="70"/>
      <c r="O16" s="70"/>
      <c r="P16" s="71"/>
    </row>
    <row r="17" ht="27.0" customHeight="1">
      <c r="A17" s="64" t="s">
        <v>29</v>
      </c>
      <c r="B17" s="65" t="s">
        <v>30</v>
      </c>
      <c r="C17" s="64" t="s">
        <v>31</v>
      </c>
      <c r="D17" s="66">
        <v>2.456445767E7</v>
      </c>
      <c r="E17" s="66">
        <v>0.0</v>
      </c>
      <c r="F17" s="66">
        <v>2.4564458E7</v>
      </c>
      <c r="G17" s="66">
        <v>0.0</v>
      </c>
      <c r="H17" s="66">
        <v>2.4564458E7</v>
      </c>
      <c r="I17" s="65">
        <v>8.90980643E8</v>
      </c>
      <c r="J17" s="67" t="str">
        <f>VLOOKUP(I17,'[2]IPS CTA BANCARIA (2)'!$B$2:$H$164,2,0)</f>
        <v>#REF!</v>
      </c>
      <c r="K17" s="66">
        <v>2.4564458E7</v>
      </c>
      <c r="L17" s="72" t="str">
        <f t="shared" ref="L17:L18" si="4">VLOOKUP(I17,'[2]IPS CTA BANCARIA (2)'!$B$2:$H$163,4,0)</f>
        <v>#REF!</v>
      </c>
      <c r="M17" s="64" t="str">
        <f t="shared" ref="M17:M18" si="5">VLOOKUP(I17,'[2]IPS CTA BANCARIA (2)'!$B$2:$H$163,5,0)</f>
        <v>#REF!</v>
      </c>
      <c r="N17" s="69">
        <v>2.01400037625E11</v>
      </c>
      <c r="O17" s="70" t="s">
        <v>457</v>
      </c>
      <c r="P17" s="71">
        <v>41838.0</v>
      </c>
    </row>
    <row r="18" ht="27.0" customHeight="1">
      <c r="A18" s="64" t="s">
        <v>33</v>
      </c>
      <c r="B18" s="65" t="s">
        <v>18</v>
      </c>
      <c r="C18" s="64" t="s">
        <v>450</v>
      </c>
      <c r="D18" s="66">
        <v>217425.88</v>
      </c>
      <c r="E18" s="66">
        <v>0.0</v>
      </c>
      <c r="F18" s="66">
        <v>217426.0</v>
      </c>
      <c r="G18" s="66">
        <v>0.0</v>
      </c>
      <c r="H18" s="66">
        <v>217426.0</v>
      </c>
      <c r="I18" s="65">
        <v>8.90981726E8</v>
      </c>
      <c r="J18" s="67" t="str">
        <f>VLOOKUP(I18,'[2]IPS CTA BANCARIA (2)'!$B$2:$H$163,2,0)</f>
        <v>#REF!</v>
      </c>
      <c r="K18" s="66">
        <v>217426.0</v>
      </c>
      <c r="L18" s="68" t="str">
        <f t="shared" si="4"/>
        <v>#REF!</v>
      </c>
      <c r="M18" s="64" t="str">
        <f t="shared" si="5"/>
        <v>#REF!</v>
      </c>
      <c r="N18" s="70" t="s">
        <v>458</v>
      </c>
      <c r="O18" s="70" t="s">
        <v>459</v>
      </c>
      <c r="P18" s="71">
        <v>41843.0</v>
      </c>
    </row>
    <row r="19" ht="27.0" customHeight="1">
      <c r="A19" s="64" t="s">
        <v>33</v>
      </c>
      <c r="B19" s="65" t="s">
        <v>22</v>
      </c>
      <c r="C19" s="64" t="s">
        <v>23</v>
      </c>
      <c r="D19" s="66">
        <v>88032.12</v>
      </c>
      <c r="E19" s="66">
        <v>0.0</v>
      </c>
      <c r="F19" s="66">
        <v>0.0</v>
      </c>
      <c r="G19" s="66">
        <v>88032.12</v>
      </c>
      <c r="H19" s="66">
        <v>0.0</v>
      </c>
      <c r="I19" s="65"/>
      <c r="J19" s="67"/>
      <c r="K19" s="66"/>
      <c r="L19" s="68"/>
      <c r="M19" s="64"/>
      <c r="N19" s="70"/>
      <c r="O19" s="70"/>
      <c r="P19" s="71"/>
    </row>
    <row r="20" ht="27.0" customHeight="1">
      <c r="A20" s="64" t="s">
        <v>36</v>
      </c>
      <c r="B20" s="65" t="s">
        <v>18</v>
      </c>
      <c r="C20" s="64" t="s">
        <v>450</v>
      </c>
      <c r="D20" s="66">
        <v>1749189.35</v>
      </c>
      <c r="E20" s="66">
        <v>0.0</v>
      </c>
      <c r="F20" s="66">
        <v>1749189.0</v>
      </c>
      <c r="G20" s="66">
        <v>0.0</v>
      </c>
      <c r="H20" s="66">
        <v>1749189.0</v>
      </c>
      <c r="I20" s="65">
        <v>8.90981726E8</v>
      </c>
      <c r="J20" s="67" t="str">
        <f>VLOOKUP(I20,'[2]IPS CTA BANCARIA (2)'!$B$2:$H$163,2,0)</f>
        <v>#REF!</v>
      </c>
      <c r="K20" s="66">
        <v>1749189.0</v>
      </c>
      <c r="L20" s="68" t="str">
        <f>VLOOKUP(I20,'[2]IPS CTA BANCARIA (2)'!$B$2:$H$163,4,0)</f>
        <v>#REF!</v>
      </c>
      <c r="M20" s="64" t="str">
        <f>VLOOKUP(I20,'[2]IPS CTA BANCARIA (2)'!$B$2:$H$163,5,0)</f>
        <v>#REF!</v>
      </c>
      <c r="N20" s="70" t="s">
        <v>460</v>
      </c>
      <c r="O20" s="70" t="s">
        <v>461</v>
      </c>
      <c r="P20" s="71">
        <v>41843.0</v>
      </c>
    </row>
    <row r="21" ht="27.0" customHeight="1">
      <c r="A21" s="64" t="s">
        <v>36</v>
      </c>
      <c r="B21" s="65" t="s">
        <v>22</v>
      </c>
      <c r="C21" s="64" t="s">
        <v>23</v>
      </c>
      <c r="D21" s="66">
        <v>1510.65</v>
      </c>
      <c r="E21" s="66">
        <v>0.0</v>
      </c>
      <c r="F21" s="66">
        <v>0.0</v>
      </c>
      <c r="G21" s="66">
        <v>1510.65</v>
      </c>
      <c r="H21" s="66">
        <v>0.0</v>
      </c>
      <c r="I21" s="65"/>
      <c r="J21" s="67"/>
      <c r="K21" s="66"/>
      <c r="L21" s="68"/>
      <c r="M21" s="64"/>
      <c r="N21" s="70"/>
      <c r="O21" s="70"/>
      <c r="P21" s="71"/>
    </row>
    <row r="22" ht="27.0" customHeight="1">
      <c r="A22" s="64" t="s">
        <v>38</v>
      </c>
      <c r="B22" s="65" t="s">
        <v>18</v>
      </c>
      <c r="C22" s="64" t="s">
        <v>450</v>
      </c>
      <c r="D22" s="66">
        <v>9438291.39</v>
      </c>
      <c r="E22" s="66">
        <v>0.0</v>
      </c>
      <c r="F22" s="66">
        <v>9438291.0</v>
      </c>
      <c r="G22" s="66">
        <v>0.0</v>
      </c>
      <c r="H22" s="66">
        <v>9438291.0</v>
      </c>
      <c r="I22" s="65">
        <v>8.90981726E8</v>
      </c>
      <c r="J22" s="67" t="str">
        <f t="shared" ref="J22:J24" si="6">VLOOKUP(I22,'[2]IPS CTA BANCARIA (2)'!$B$2:$H$163,2,0)</f>
        <v>#REF!</v>
      </c>
      <c r="K22" s="66">
        <v>9438291.0</v>
      </c>
      <c r="L22" s="68" t="str">
        <f t="shared" ref="L22:L24" si="7">VLOOKUP(I22,'[2]IPS CTA BANCARIA (2)'!$B$2:$H$163,4,0)</f>
        <v>#REF!</v>
      </c>
      <c r="M22" s="64" t="str">
        <f t="shared" ref="M22:M24" si="8">VLOOKUP(I22,'[2]IPS CTA BANCARIA (2)'!$B$2:$H$163,5,0)</f>
        <v>#REF!</v>
      </c>
      <c r="N22" s="70" t="s">
        <v>462</v>
      </c>
      <c r="O22" s="70" t="s">
        <v>463</v>
      </c>
      <c r="P22" s="71">
        <v>41843.0</v>
      </c>
    </row>
    <row r="23" ht="27.0" customHeight="1">
      <c r="A23" s="64" t="s">
        <v>38</v>
      </c>
      <c r="B23" s="65" t="s">
        <v>30</v>
      </c>
      <c r="C23" s="64" t="s">
        <v>31</v>
      </c>
      <c r="D23" s="66">
        <v>1.532790161E7</v>
      </c>
      <c r="E23" s="66">
        <v>0.0</v>
      </c>
      <c r="F23" s="66">
        <v>1.5327902E7</v>
      </c>
      <c r="G23" s="66">
        <v>0.0</v>
      </c>
      <c r="H23" s="66">
        <v>1.5327902E7</v>
      </c>
      <c r="I23" s="65">
        <v>8.90906346E8</v>
      </c>
      <c r="J23" s="67" t="str">
        <f t="shared" si="6"/>
        <v>#REF!</v>
      </c>
      <c r="K23" s="66">
        <v>1.5327902E7</v>
      </c>
      <c r="L23" s="68" t="str">
        <f t="shared" si="7"/>
        <v>#REF!</v>
      </c>
      <c r="M23" s="64" t="str">
        <f t="shared" si="8"/>
        <v>#REF!</v>
      </c>
      <c r="N23" s="70">
        <v>2.01400037884E11</v>
      </c>
      <c r="O23" s="70" t="s">
        <v>464</v>
      </c>
      <c r="P23" s="71">
        <v>41838.0</v>
      </c>
    </row>
    <row r="24" ht="27.0" customHeight="1">
      <c r="A24" s="64" t="s">
        <v>40</v>
      </c>
      <c r="B24" s="65" t="s">
        <v>18</v>
      </c>
      <c r="C24" s="64" t="s">
        <v>450</v>
      </c>
      <c r="D24" s="66">
        <v>2.561486228E7</v>
      </c>
      <c r="E24" s="66">
        <v>1040765.2800000012</v>
      </c>
      <c r="F24" s="66">
        <v>2.4574097E7</v>
      </c>
      <c r="G24" s="66">
        <v>0.0</v>
      </c>
      <c r="H24" s="66">
        <v>2.4574097E7</v>
      </c>
      <c r="I24" s="65">
        <v>9.00625317E8</v>
      </c>
      <c r="J24" s="67" t="str">
        <f t="shared" si="6"/>
        <v>#REF!</v>
      </c>
      <c r="K24" s="66">
        <v>2.4574097E7</v>
      </c>
      <c r="L24" s="68" t="str">
        <f t="shared" si="7"/>
        <v>#REF!</v>
      </c>
      <c r="M24" s="64" t="str">
        <f t="shared" si="8"/>
        <v>#REF!</v>
      </c>
      <c r="N24" s="70" t="s">
        <v>465</v>
      </c>
      <c r="O24" s="70" t="s">
        <v>466</v>
      </c>
      <c r="P24" s="71">
        <v>41843.0</v>
      </c>
    </row>
    <row r="25" ht="27.0" customHeight="1">
      <c r="A25" s="64" t="s">
        <v>40</v>
      </c>
      <c r="B25" s="65" t="s">
        <v>22</v>
      </c>
      <c r="C25" s="64" t="s">
        <v>23</v>
      </c>
      <c r="D25" s="66">
        <v>4.270145205E7</v>
      </c>
      <c r="E25" s="66">
        <v>1735015.049999997</v>
      </c>
      <c r="F25" s="66">
        <v>4.0966437E7</v>
      </c>
      <c r="G25" s="66">
        <v>0.0</v>
      </c>
      <c r="H25" s="66">
        <v>4.0966437E7</v>
      </c>
      <c r="I25" s="65"/>
      <c r="J25" s="67"/>
      <c r="K25" s="66"/>
      <c r="L25" s="68"/>
      <c r="M25" s="64"/>
      <c r="N25" s="70"/>
      <c r="O25" s="70"/>
      <c r="P25" s="71"/>
    </row>
    <row r="26" ht="27.0" customHeight="1">
      <c r="A26" s="64" t="s">
        <v>40</v>
      </c>
      <c r="B26" s="65" t="s">
        <v>30</v>
      </c>
      <c r="C26" s="64" t="s">
        <v>31</v>
      </c>
      <c r="D26" s="66">
        <v>7.166144667E7</v>
      </c>
      <c r="E26" s="66">
        <v>2911697.670000002</v>
      </c>
      <c r="F26" s="66">
        <v>6.8749749E7</v>
      </c>
      <c r="G26" s="66">
        <v>0.0</v>
      </c>
      <c r="H26" s="66">
        <v>6.8749749E7</v>
      </c>
      <c r="I26" s="65">
        <v>8.90982101E8</v>
      </c>
      <c r="J26" s="67" t="str">
        <f t="shared" ref="J26:J27" si="9">VLOOKUP(I26,'[2]IPS CTA BANCARIA (2)'!$B$2:$H$163,2,0)</f>
        <v>#REF!</v>
      </c>
      <c r="K26" s="66">
        <v>6.8749749E7</v>
      </c>
      <c r="L26" s="68" t="str">
        <f t="shared" ref="L26:L27" si="10">VLOOKUP(I26,'[2]IPS CTA BANCARIA (2)'!$B$2:$H$163,4,0)</f>
        <v>#REF!</v>
      </c>
      <c r="M26" s="64" t="str">
        <f t="shared" ref="M26:M27" si="11">VLOOKUP(I26,'[2]IPS CTA BANCARIA (2)'!$B$2:$H$163,5,0)</f>
        <v>#REF!</v>
      </c>
      <c r="N26" s="70">
        <v>2.01400037888E11</v>
      </c>
      <c r="O26" s="70" t="s">
        <v>467</v>
      </c>
      <c r="P26" s="71">
        <v>41838.0</v>
      </c>
    </row>
    <row r="27" ht="27.0" customHeight="1">
      <c r="A27" s="64" t="s">
        <v>42</v>
      </c>
      <c r="B27" s="65" t="s">
        <v>18</v>
      </c>
      <c r="C27" s="64" t="s">
        <v>450</v>
      </c>
      <c r="D27" s="66">
        <v>9.286941648E7</v>
      </c>
      <c r="E27" s="66">
        <v>0.0</v>
      </c>
      <c r="F27" s="66">
        <v>9.2869416E7</v>
      </c>
      <c r="G27" s="66">
        <v>0.0</v>
      </c>
      <c r="H27" s="66">
        <v>9.2869416E7</v>
      </c>
      <c r="I27" s="65">
        <v>8.90982264E8</v>
      </c>
      <c r="J27" s="67" t="str">
        <f t="shared" si="9"/>
        <v>#REF!</v>
      </c>
      <c r="K27" s="66">
        <v>9.2869416E7</v>
      </c>
      <c r="L27" s="68" t="str">
        <f t="shared" si="10"/>
        <v>#REF!</v>
      </c>
      <c r="M27" s="64" t="str">
        <f t="shared" si="11"/>
        <v>#REF!</v>
      </c>
      <c r="N27" s="70" t="s">
        <v>468</v>
      </c>
      <c r="O27" s="70" t="s">
        <v>469</v>
      </c>
      <c r="P27" s="71">
        <v>41843.0</v>
      </c>
    </row>
    <row r="28" ht="27.0" customHeight="1">
      <c r="A28" s="64" t="s">
        <v>42</v>
      </c>
      <c r="B28" s="65" t="s">
        <v>22</v>
      </c>
      <c r="C28" s="64" t="s">
        <v>23</v>
      </c>
      <c r="D28" s="66">
        <v>2.482299202E7</v>
      </c>
      <c r="E28" s="66">
        <v>0.0</v>
      </c>
      <c r="F28" s="66">
        <v>2.4822992E7</v>
      </c>
      <c r="G28" s="66">
        <v>0.0</v>
      </c>
      <c r="H28" s="66">
        <v>2.4822992E7</v>
      </c>
      <c r="I28" s="65"/>
      <c r="J28" s="67"/>
      <c r="K28" s="66"/>
      <c r="L28" s="68"/>
      <c r="M28" s="64"/>
      <c r="N28" s="70"/>
      <c r="O28" s="70"/>
      <c r="P28" s="71"/>
    </row>
    <row r="29" ht="27.0" customHeight="1">
      <c r="A29" s="64" t="s">
        <v>42</v>
      </c>
      <c r="B29" s="65" t="s">
        <v>43</v>
      </c>
      <c r="C29" s="64" t="s">
        <v>44</v>
      </c>
      <c r="D29" s="66">
        <v>0.0</v>
      </c>
      <c r="E29" s="66">
        <v>0.0</v>
      </c>
      <c r="F29" s="66">
        <v>0.0</v>
      </c>
      <c r="G29" s="66">
        <v>0.0</v>
      </c>
      <c r="H29" s="66">
        <v>0.0</v>
      </c>
      <c r="I29" s="65"/>
      <c r="J29" s="67"/>
      <c r="K29" s="66"/>
      <c r="L29" s="68"/>
      <c r="M29" s="64"/>
      <c r="N29" s="70"/>
      <c r="O29" s="70"/>
      <c r="P29" s="71"/>
    </row>
    <row r="30" ht="27.0" customHeight="1">
      <c r="A30" s="64" t="s">
        <v>42</v>
      </c>
      <c r="B30" s="65" t="s">
        <v>45</v>
      </c>
      <c r="C30" s="64" t="s">
        <v>46</v>
      </c>
      <c r="D30" s="66">
        <v>1.16994205E7</v>
      </c>
      <c r="E30" s="66">
        <v>0.0</v>
      </c>
      <c r="F30" s="66">
        <v>1.1699421E7</v>
      </c>
      <c r="G30" s="66">
        <v>0.0</v>
      </c>
      <c r="H30" s="66">
        <v>1.1699421E7</v>
      </c>
      <c r="I30" s="65">
        <v>8.90905177E8</v>
      </c>
      <c r="J30" s="67" t="str">
        <f>VLOOKUP(I30,'[2]IPS CTA BANCARIA (2)'!$B$2:$H$163,2,0)</f>
        <v>#REF!</v>
      </c>
      <c r="K30" s="66">
        <v>1.1699421E7</v>
      </c>
      <c r="L30" s="68" t="str">
        <f>VLOOKUP(I30,'[2]IPS CTA BANCARIA (2)'!$B$2:$H$163,4,0)</f>
        <v>#REF!</v>
      </c>
      <c r="M30" s="64" t="str">
        <f>VLOOKUP(I30,'[2]IPS CTA BANCARIA (2)'!$B$2:$H$163,5,0)</f>
        <v>#REF!</v>
      </c>
      <c r="N30" s="70" t="s">
        <v>470</v>
      </c>
      <c r="O30" s="70" t="s">
        <v>471</v>
      </c>
      <c r="P30" s="71">
        <v>41842.0</v>
      </c>
    </row>
    <row r="31" ht="27.0" customHeight="1">
      <c r="A31" s="64" t="s">
        <v>48</v>
      </c>
      <c r="B31" s="65" t="s">
        <v>22</v>
      </c>
      <c r="C31" s="64" t="s">
        <v>23</v>
      </c>
      <c r="D31" s="66">
        <v>0.0</v>
      </c>
      <c r="E31" s="66">
        <v>0.0</v>
      </c>
      <c r="F31" s="66">
        <v>0.0</v>
      </c>
      <c r="G31" s="66">
        <v>0.0</v>
      </c>
      <c r="H31" s="66">
        <v>0.0</v>
      </c>
      <c r="I31" s="65"/>
      <c r="J31" s="67"/>
      <c r="K31" s="66"/>
      <c r="L31" s="68"/>
      <c r="M31" s="64"/>
      <c r="N31" s="70"/>
      <c r="O31" s="70"/>
      <c r="P31" s="71"/>
    </row>
    <row r="32" ht="27.0" customHeight="1">
      <c r="A32" s="64" t="s">
        <v>48</v>
      </c>
      <c r="B32" s="65" t="s">
        <v>45</v>
      </c>
      <c r="C32" s="64" t="s">
        <v>46</v>
      </c>
      <c r="D32" s="66">
        <v>1.9803536E7</v>
      </c>
      <c r="E32" s="66">
        <v>0.0</v>
      </c>
      <c r="F32" s="66">
        <v>1.9803536E7</v>
      </c>
      <c r="G32" s="66">
        <v>0.0</v>
      </c>
      <c r="H32" s="66">
        <v>1.9803536E7</v>
      </c>
      <c r="I32" s="65">
        <v>8.90905177E8</v>
      </c>
      <c r="J32" s="67" t="str">
        <f>VLOOKUP(I32,'[2]IPS CTA BANCARIA (2)'!$B$2:$H$163,2,0)</f>
        <v>#REF!</v>
      </c>
      <c r="K32" s="66">
        <v>1.9803536E7</v>
      </c>
      <c r="L32" s="68" t="str">
        <f>VLOOKUP(I32,'[2]IPS CTA BANCARIA (2)'!$B$2:$H$163,4,0)</f>
        <v>#REF!</v>
      </c>
      <c r="M32" s="64" t="str">
        <f>VLOOKUP(I32,'[2]IPS CTA BANCARIA (2)'!$B$2:$H$163,5,0)</f>
        <v>#REF!</v>
      </c>
      <c r="N32" s="70" t="s">
        <v>472</v>
      </c>
      <c r="O32" s="70" t="s">
        <v>473</v>
      </c>
      <c r="P32" s="71">
        <v>41842.0</v>
      </c>
    </row>
    <row r="33" ht="27.0" customHeight="1">
      <c r="A33" s="64" t="s">
        <v>50</v>
      </c>
      <c r="B33" s="65" t="s">
        <v>22</v>
      </c>
      <c r="C33" s="64" t="s">
        <v>23</v>
      </c>
      <c r="D33" s="66">
        <v>3554179.37</v>
      </c>
      <c r="E33" s="66">
        <v>0.0</v>
      </c>
      <c r="F33" s="66">
        <v>3554179.0</v>
      </c>
      <c r="G33" s="66">
        <v>0.0</v>
      </c>
      <c r="H33" s="66">
        <v>3554179.0</v>
      </c>
      <c r="I33" s="65"/>
      <c r="J33" s="67"/>
      <c r="K33" s="66"/>
      <c r="L33" s="68"/>
      <c r="M33" s="64"/>
      <c r="N33" s="70"/>
      <c r="O33" s="70"/>
      <c r="P33" s="71"/>
    </row>
    <row r="34" ht="27.0" customHeight="1">
      <c r="A34" s="64" t="s">
        <v>50</v>
      </c>
      <c r="B34" s="65" t="s">
        <v>30</v>
      </c>
      <c r="C34" s="64" t="s">
        <v>31</v>
      </c>
      <c r="D34" s="66">
        <v>4.082564863E7</v>
      </c>
      <c r="E34" s="66">
        <v>0.0</v>
      </c>
      <c r="F34" s="66">
        <v>4.0825649E7</v>
      </c>
      <c r="G34" s="66">
        <v>0.0</v>
      </c>
      <c r="H34" s="66">
        <v>4.0825649E7</v>
      </c>
      <c r="I34" s="65">
        <v>8.90982183E8</v>
      </c>
      <c r="J34" s="67" t="str">
        <f t="shared" ref="J34:J35" si="12">VLOOKUP(I34,'[2]IPS CTA BANCARIA (2)'!$B$2:$H$163,2,0)</f>
        <v>#REF!</v>
      </c>
      <c r="K34" s="66">
        <v>4.0825649E7</v>
      </c>
      <c r="L34" s="68" t="str">
        <f t="shared" ref="L34:L35" si="13">VLOOKUP(I34,'[2]IPS CTA BANCARIA (2)'!$B$2:$H$163,4,0)</f>
        <v>#REF!</v>
      </c>
      <c r="M34" s="64" t="str">
        <f t="shared" ref="M34:M35" si="14">VLOOKUP(I34,'[2]IPS CTA BANCARIA (2)'!$B$2:$H$163,5,0)</f>
        <v>#REF!</v>
      </c>
      <c r="N34" s="70">
        <v>2.0140003789E11</v>
      </c>
      <c r="O34" s="70" t="s">
        <v>474</v>
      </c>
      <c r="P34" s="71">
        <v>41838.0</v>
      </c>
    </row>
    <row r="35" ht="27.0" customHeight="1">
      <c r="A35" s="64" t="s">
        <v>52</v>
      </c>
      <c r="B35" s="65" t="s">
        <v>18</v>
      </c>
      <c r="C35" s="64" t="s">
        <v>450</v>
      </c>
      <c r="D35" s="66">
        <v>1.871031589E7</v>
      </c>
      <c r="E35" s="66">
        <v>0.0</v>
      </c>
      <c r="F35" s="66">
        <v>1.8710316E7</v>
      </c>
      <c r="G35" s="66">
        <v>0.0</v>
      </c>
      <c r="H35" s="66">
        <v>1.8710316E7</v>
      </c>
      <c r="I35" s="65">
        <v>9.00625317E8</v>
      </c>
      <c r="J35" s="67" t="str">
        <f t="shared" si="12"/>
        <v>#REF!</v>
      </c>
      <c r="K35" s="66">
        <v>1.8710316E7</v>
      </c>
      <c r="L35" s="68" t="str">
        <f t="shared" si="13"/>
        <v>#REF!</v>
      </c>
      <c r="M35" s="64" t="str">
        <f t="shared" si="14"/>
        <v>#REF!</v>
      </c>
      <c r="N35" s="70" t="s">
        <v>475</v>
      </c>
      <c r="O35" s="70" t="s">
        <v>476</v>
      </c>
      <c r="P35" s="71">
        <v>41843.0</v>
      </c>
    </row>
    <row r="36" ht="27.0" customHeight="1">
      <c r="A36" s="64" t="s">
        <v>52</v>
      </c>
      <c r="B36" s="65" t="s">
        <v>22</v>
      </c>
      <c r="C36" s="64" t="s">
        <v>23</v>
      </c>
      <c r="D36" s="66">
        <v>1.75997947E7</v>
      </c>
      <c r="E36" s="66">
        <v>0.0</v>
      </c>
      <c r="F36" s="66">
        <v>1.7599795E7</v>
      </c>
      <c r="G36" s="66">
        <v>0.0</v>
      </c>
      <c r="H36" s="66">
        <v>1.7599795E7</v>
      </c>
      <c r="I36" s="65"/>
      <c r="J36" s="67"/>
      <c r="K36" s="66"/>
      <c r="L36" s="68"/>
      <c r="M36" s="64"/>
      <c r="N36" s="70"/>
      <c r="O36" s="70"/>
      <c r="P36" s="71"/>
    </row>
    <row r="37" ht="27.0" customHeight="1">
      <c r="A37" s="64" t="s">
        <v>52</v>
      </c>
      <c r="B37" s="65" t="s">
        <v>30</v>
      </c>
      <c r="C37" s="64" t="s">
        <v>31</v>
      </c>
      <c r="D37" s="66">
        <v>5.792922041E7</v>
      </c>
      <c r="E37" s="66">
        <v>0.0</v>
      </c>
      <c r="F37" s="66">
        <v>5.792922E7</v>
      </c>
      <c r="G37" s="66">
        <v>0.0</v>
      </c>
      <c r="H37" s="66">
        <v>5.792922E7</v>
      </c>
      <c r="I37" s="65">
        <v>8.90982138E8</v>
      </c>
      <c r="J37" s="67" t="str">
        <f t="shared" ref="J37:J38" si="15">VLOOKUP(I37,'[2]IPS CTA BANCARIA (2)'!$B$2:$H$163,2,0)</f>
        <v>#REF!</v>
      </c>
      <c r="K37" s="66">
        <v>5.792922E7</v>
      </c>
      <c r="L37" s="68" t="str">
        <f t="shared" ref="L37:L38" si="16">VLOOKUP(I37,'[2]IPS CTA BANCARIA (2)'!$B$2:$H$163,4,0)</f>
        <v>#REF!</v>
      </c>
      <c r="M37" s="64" t="str">
        <f t="shared" ref="M37:M38" si="17">VLOOKUP(I37,'[2]IPS CTA BANCARIA (2)'!$B$2:$H$163,5,0)</f>
        <v>#REF!</v>
      </c>
      <c r="N37" s="70">
        <v>2.01400037895E11</v>
      </c>
      <c r="O37" s="70" t="s">
        <v>477</v>
      </c>
      <c r="P37" s="71">
        <v>41838.0</v>
      </c>
    </row>
    <row r="38" ht="27.0" customHeight="1">
      <c r="A38" s="64" t="s">
        <v>16</v>
      </c>
      <c r="B38" s="65" t="s">
        <v>18</v>
      </c>
      <c r="C38" s="64" t="s">
        <v>450</v>
      </c>
      <c r="D38" s="66">
        <v>3.941896821E7</v>
      </c>
      <c r="E38" s="66">
        <v>458036.2100000009</v>
      </c>
      <c r="F38" s="66">
        <v>3.8960932E7</v>
      </c>
      <c r="G38" s="66">
        <v>0.0</v>
      </c>
      <c r="H38" s="66">
        <v>3.8960932E7</v>
      </c>
      <c r="I38" s="65">
        <v>9.00625317E8</v>
      </c>
      <c r="J38" s="67" t="str">
        <f t="shared" si="15"/>
        <v>#REF!</v>
      </c>
      <c r="K38" s="66">
        <v>3.8960932E7</v>
      </c>
      <c r="L38" s="68" t="str">
        <f t="shared" si="16"/>
        <v>#REF!</v>
      </c>
      <c r="M38" s="64" t="str">
        <f t="shared" si="17"/>
        <v>#REF!</v>
      </c>
      <c r="N38" s="70" t="s">
        <v>478</v>
      </c>
      <c r="O38" s="70" t="s">
        <v>479</v>
      </c>
      <c r="P38" s="71">
        <v>41843.0</v>
      </c>
    </row>
    <row r="39" ht="27.0" customHeight="1">
      <c r="A39" s="64" t="s">
        <v>16</v>
      </c>
      <c r="B39" s="65" t="s">
        <v>22</v>
      </c>
      <c r="C39" s="64" t="s">
        <v>23</v>
      </c>
      <c r="D39" s="66">
        <v>1718.56</v>
      </c>
      <c r="E39" s="66">
        <v>1718.56</v>
      </c>
      <c r="F39" s="66">
        <v>0.0</v>
      </c>
      <c r="G39" s="66">
        <v>0.0</v>
      </c>
      <c r="H39" s="66">
        <v>0.0</v>
      </c>
      <c r="I39" s="65"/>
      <c r="J39" s="67"/>
      <c r="K39" s="66"/>
      <c r="L39" s="68"/>
      <c r="M39" s="64"/>
      <c r="N39" s="70"/>
      <c r="O39" s="70"/>
      <c r="P39" s="71"/>
    </row>
    <row r="40" ht="27.0" customHeight="1">
      <c r="A40" s="64" t="s">
        <v>16</v>
      </c>
      <c r="B40" s="65" t="s">
        <v>30</v>
      </c>
      <c r="C40" s="64" t="s">
        <v>31</v>
      </c>
      <c r="D40" s="66">
        <v>4.799477044E7</v>
      </c>
      <c r="E40" s="66">
        <v>559751.4399999976</v>
      </c>
      <c r="F40" s="66">
        <v>4.7435019E7</v>
      </c>
      <c r="G40" s="66">
        <v>0.0</v>
      </c>
      <c r="H40" s="66">
        <v>4.7435019E7</v>
      </c>
      <c r="I40" s="65">
        <v>8.90982264E8</v>
      </c>
      <c r="J40" s="67" t="str">
        <f t="shared" ref="J40:J41" si="18">VLOOKUP(I40,'[2]IPS CTA BANCARIA (2)'!$B$2:$H$163,2,0)</f>
        <v>#REF!</v>
      </c>
      <c r="K40" s="66">
        <v>4.7435019E7</v>
      </c>
      <c r="L40" s="68" t="str">
        <f t="shared" ref="L40:L41" si="19">VLOOKUP(I40,'[2]IPS CTA BANCARIA (2)'!$B$2:$H$163,4,0)</f>
        <v>#REF!</v>
      </c>
      <c r="M40" s="64" t="str">
        <f t="shared" ref="M40:M41" si="20">VLOOKUP(I40,'[2]IPS CTA BANCARIA (2)'!$B$2:$H$163,5,0)</f>
        <v>#REF!</v>
      </c>
      <c r="N40" s="70" t="s">
        <v>480</v>
      </c>
      <c r="O40" s="70" t="s">
        <v>481</v>
      </c>
      <c r="P40" s="71">
        <v>41838.0</v>
      </c>
    </row>
    <row r="41" ht="27.0" customHeight="1">
      <c r="A41" s="64" t="s">
        <v>16</v>
      </c>
      <c r="B41" s="65" t="s">
        <v>45</v>
      </c>
      <c r="C41" s="64" t="s">
        <v>46</v>
      </c>
      <c r="D41" s="66">
        <v>1265021.79</v>
      </c>
      <c r="E41" s="66">
        <v>14753.790000000037</v>
      </c>
      <c r="F41" s="66">
        <v>1250268.0</v>
      </c>
      <c r="G41" s="66">
        <v>0.0</v>
      </c>
      <c r="H41" s="66">
        <v>1250268.0</v>
      </c>
      <c r="I41" s="65">
        <v>8.90982264E8</v>
      </c>
      <c r="J41" s="67" t="str">
        <f t="shared" si="18"/>
        <v>#REF!</v>
      </c>
      <c r="K41" s="66">
        <v>1250268.0</v>
      </c>
      <c r="L41" s="68" t="str">
        <f t="shared" si="19"/>
        <v>#REF!</v>
      </c>
      <c r="M41" s="64" t="str">
        <f t="shared" si="20"/>
        <v>#REF!</v>
      </c>
      <c r="N41" s="70" t="s">
        <v>482</v>
      </c>
      <c r="O41" s="70" t="s">
        <v>483</v>
      </c>
      <c r="P41" s="71">
        <v>41842.0</v>
      </c>
    </row>
    <row r="42" ht="27.0" customHeight="1">
      <c r="A42" s="64" t="s">
        <v>55</v>
      </c>
      <c r="B42" s="65" t="s">
        <v>18</v>
      </c>
      <c r="C42" s="64" t="s">
        <v>450</v>
      </c>
      <c r="D42" s="66">
        <v>0.0</v>
      </c>
      <c r="E42" s="66">
        <v>0.0</v>
      </c>
      <c r="F42" s="66">
        <v>0.0</v>
      </c>
      <c r="G42" s="66">
        <v>0.0</v>
      </c>
      <c r="H42" s="66">
        <v>0.0</v>
      </c>
      <c r="I42" s="65"/>
      <c r="J42" s="67"/>
      <c r="K42" s="66"/>
      <c r="L42" s="68"/>
      <c r="M42" s="64"/>
      <c r="N42" s="70"/>
      <c r="O42" s="70"/>
      <c r="P42" s="71"/>
    </row>
    <row r="43" ht="27.0" customHeight="1">
      <c r="A43" s="64" t="s">
        <v>55</v>
      </c>
      <c r="B43" s="65" t="s">
        <v>22</v>
      </c>
      <c r="C43" s="64" t="s">
        <v>23</v>
      </c>
      <c r="D43" s="66">
        <v>0.0</v>
      </c>
      <c r="E43" s="66">
        <v>0.0</v>
      </c>
      <c r="F43" s="66">
        <v>0.0</v>
      </c>
      <c r="G43" s="66">
        <v>0.0</v>
      </c>
      <c r="H43" s="66">
        <v>0.0</v>
      </c>
      <c r="I43" s="65"/>
      <c r="J43" s="67"/>
      <c r="K43" s="66"/>
      <c r="L43" s="68"/>
      <c r="M43" s="64"/>
      <c r="N43" s="70"/>
      <c r="O43" s="70"/>
      <c r="P43" s="71"/>
    </row>
    <row r="44" ht="27.0" customHeight="1">
      <c r="A44" s="64" t="s">
        <v>57</v>
      </c>
      <c r="B44" s="65" t="s">
        <v>18</v>
      </c>
      <c r="C44" s="64" t="s">
        <v>450</v>
      </c>
      <c r="D44" s="66">
        <v>4.1022613577E8</v>
      </c>
      <c r="E44" s="66">
        <v>1231116.769999981</v>
      </c>
      <c r="F44" s="66">
        <v>4.08995019E8</v>
      </c>
      <c r="G44" s="66">
        <v>0.0</v>
      </c>
      <c r="H44" s="66">
        <v>4.08995019E8</v>
      </c>
      <c r="I44" s="65">
        <v>8.90907215E8</v>
      </c>
      <c r="J44" s="67" t="str">
        <f t="shared" ref="J44:J53" si="21">VLOOKUP(I44,'[2]IPS CTA BANCARIA (2)'!$B$2:$H$163,2,0)</f>
        <v>#REF!</v>
      </c>
      <c r="K44" s="66">
        <v>7477743.0</v>
      </c>
      <c r="L44" s="68" t="str">
        <f t="shared" ref="L44:L53" si="22">VLOOKUP(I44,'[2]IPS CTA BANCARIA (2)'!$B$2:$H$163,4,0)</f>
        <v>#REF!</v>
      </c>
      <c r="M44" s="64" t="str">
        <f t="shared" ref="M44:M53" si="23">VLOOKUP(I44,'[2]IPS CTA BANCARIA (2)'!$B$2:$H$163,5,0)</f>
        <v>#REF!</v>
      </c>
      <c r="N44" s="70" t="s">
        <v>484</v>
      </c>
      <c r="O44" s="70" t="s">
        <v>485</v>
      </c>
      <c r="P44" s="71">
        <v>41843.0</v>
      </c>
    </row>
    <row r="45" ht="27.0" customHeight="1">
      <c r="A45" s="64" t="s">
        <v>57</v>
      </c>
      <c r="B45" s="65" t="s">
        <v>18</v>
      </c>
      <c r="C45" s="64" t="s">
        <v>450</v>
      </c>
      <c r="D45" s="66"/>
      <c r="E45" s="66"/>
      <c r="F45" s="66"/>
      <c r="G45" s="66"/>
      <c r="H45" s="66"/>
      <c r="I45" s="65">
        <v>8.90980066E8</v>
      </c>
      <c r="J45" s="67" t="str">
        <f t="shared" si="21"/>
        <v>#REF!</v>
      </c>
      <c r="K45" s="66">
        <v>4212666.0</v>
      </c>
      <c r="L45" s="68" t="str">
        <f t="shared" si="22"/>
        <v>#REF!</v>
      </c>
      <c r="M45" s="64" t="str">
        <f t="shared" si="23"/>
        <v>#REF!</v>
      </c>
      <c r="N45" s="70" t="s">
        <v>486</v>
      </c>
      <c r="O45" s="70" t="s">
        <v>487</v>
      </c>
      <c r="P45" s="71">
        <v>41842.0</v>
      </c>
    </row>
    <row r="46" ht="27.0" customHeight="1">
      <c r="A46" s="64" t="s">
        <v>57</v>
      </c>
      <c r="B46" s="65" t="s">
        <v>18</v>
      </c>
      <c r="C46" s="64" t="s">
        <v>450</v>
      </c>
      <c r="D46" s="66"/>
      <c r="E46" s="66"/>
      <c r="F46" s="66"/>
      <c r="G46" s="66"/>
      <c r="H46" s="66"/>
      <c r="I46" s="65">
        <v>8.90907254E8</v>
      </c>
      <c r="J46" s="67" t="str">
        <f t="shared" si="21"/>
        <v>#REF!</v>
      </c>
      <c r="K46" s="66">
        <v>1116976.0</v>
      </c>
      <c r="L46" s="68" t="str">
        <f t="shared" si="22"/>
        <v>#REF!</v>
      </c>
      <c r="M46" s="64" t="str">
        <f t="shared" si="23"/>
        <v>#REF!</v>
      </c>
      <c r="N46" s="70" t="s">
        <v>488</v>
      </c>
      <c r="O46" s="70" t="s">
        <v>487</v>
      </c>
      <c r="P46" s="71">
        <v>41842.0</v>
      </c>
    </row>
    <row r="47" ht="27.0" customHeight="1">
      <c r="A47" s="64" t="s">
        <v>57</v>
      </c>
      <c r="B47" s="65" t="s">
        <v>18</v>
      </c>
      <c r="C47" s="64" t="s">
        <v>450</v>
      </c>
      <c r="D47" s="66"/>
      <c r="E47" s="66"/>
      <c r="F47" s="66"/>
      <c r="G47" s="66"/>
      <c r="H47" s="66"/>
      <c r="I47" s="65">
        <v>8.90982264E8</v>
      </c>
      <c r="J47" s="67" t="str">
        <f t="shared" si="21"/>
        <v>#REF!</v>
      </c>
      <c r="K47" s="66">
        <v>1090940.0</v>
      </c>
      <c r="L47" s="68" t="str">
        <f t="shared" si="22"/>
        <v>#REF!</v>
      </c>
      <c r="M47" s="64" t="str">
        <f t="shared" si="23"/>
        <v>#REF!</v>
      </c>
      <c r="N47" s="70" t="s">
        <v>489</v>
      </c>
      <c r="O47" s="70" t="s">
        <v>490</v>
      </c>
      <c r="P47" s="71">
        <v>41842.0</v>
      </c>
    </row>
    <row r="48" ht="27.0" customHeight="1">
      <c r="A48" s="64" t="s">
        <v>57</v>
      </c>
      <c r="B48" s="65" t="s">
        <v>18</v>
      </c>
      <c r="C48" s="64" t="s">
        <v>450</v>
      </c>
      <c r="D48" s="66"/>
      <c r="E48" s="66"/>
      <c r="F48" s="66"/>
      <c r="G48" s="66"/>
      <c r="H48" s="66"/>
      <c r="I48" s="65">
        <v>8.90904646E8</v>
      </c>
      <c r="J48" s="67" t="str">
        <f t="shared" si="21"/>
        <v>#REF!</v>
      </c>
      <c r="K48" s="66">
        <v>1430125.0</v>
      </c>
      <c r="L48" s="68" t="str">
        <f t="shared" si="22"/>
        <v>#REF!</v>
      </c>
      <c r="M48" s="64" t="str">
        <f t="shared" si="23"/>
        <v>#REF!</v>
      </c>
      <c r="N48" s="70" t="s">
        <v>491</v>
      </c>
      <c r="O48" s="70" t="s">
        <v>492</v>
      </c>
      <c r="P48" s="71">
        <v>41842.0</v>
      </c>
    </row>
    <row r="49" ht="27.0" customHeight="1">
      <c r="A49" s="64" t="s">
        <v>57</v>
      </c>
      <c r="B49" s="65" t="s">
        <v>18</v>
      </c>
      <c r="C49" s="64" t="s">
        <v>450</v>
      </c>
      <c r="D49" s="66"/>
      <c r="E49" s="66"/>
      <c r="F49" s="66"/>
      <c r="G49" s="66"/>
      <c r="H49" s="66"/>
      <c r="I49" s="65">
        <v>8.90905177E8</v>
      </c>
      <c r="J49" s="67" t="str">
        <f t="shared" si="21"/>
        <v>#REF!</v>
      </c>
      <c r="K49" s="66">
        <v>4760125.0</v>
      </c>
      <c r="L49" s="68" t="str">
        <f t="shared" si="22"/>
        <v>#REF!</v>
      </c>
      <c r="M49" s="64" t="str">
        <f t="shared" si="23"/>
        <v>#REF!</v>
      </c>
      <c r="N49" s="70" t="s">
        <v>493</v>
      </c>
      <c r="O49" s="70" t="s">
        <v>494</v>
      </c>
      <c r="P49" s="71">
        <v>41842.0</v>
      </c>
    </row>
    <row r="50" ht="27.0" customHeight="1">
      <c r="A50" s="64" t="s">
        <v>57</v>
      </c>
      <c r="B50" s="65" t="s">
        <v>18</v>
      </c>
      <c r="C50" s="64" t="s">
        <v>450</v>
      </c>
      <c r="D50" s="66"/>
      <c r="E50" s="66"/>
      <c r="F50" s="66"/>
      <c r="G50" s="66"/>
      <c r="H50" s="66"/>
      <c r="I50" s="65">
        <v>9.00625317E8</v>
      </c>
      <c r="J50" s="67" t="str">
        <f t="shared" si="21"/>
        <v>#REF!</v>
      </c>
      <c r="K50" s="66">
        <v>9049908.0</v>
      </c>
      <c r="L50" s="68" t="str">
        <f t="shared" si="22"/>
        <v>#REF!</v>
      </c>
      <c r="M50" s="64" t="str">
        <f t="shared" si="23"/>
        <v>#REF!</v>
      </c>
      <c r="N50" s="70" t="s">
        <v>495</v>
      </c>
      <c r="O50" s="70" t="s">
        <v>496</v>
      </c>
      <c r="P50" s="71">
        <v>41842.0</v>
      </c>
    </row>
    <row r="51" ht="27.0" customHeight="1">
      <c r="A51" s="64" t="s">
        <v>57</v>
      </c>
      <c r="B51" s="65" t="s">
        <v>18</v>
      </c>
      <c r="C51" s="64" t="s">
        <v>450</v>
      </c>
      <c r="D51" s="66"/>
      <c r="E51" s="66"/>
      <c r="F51" s="66"/>
      <c r="G51" s="66"/>
      <c r="H51" s="66"/>
      <c r="I51" s="65">
        <v>8.90981726E8</v>
      </c>
      <c r="J51" s="67" t="str">
        <f t="shared" si="21"/>
        <v>#REF!</v>
      </c>
      <c r="K51" s="66">
        <v>2.903849E7</v>
      </c>
      <c r="L51" s="68" t="str">
        <f t="shared" si="22"/>
        <v>#REF!</v>
      </c>
      <c r="M51" s="64" t="str">
        <f t="shared" si="23"/>
        <v>#REF!</v>
      </c>
      <c r="N51" s="70" t="s">
        <v>497</v>
      </c>
      <c r="O51" s="70" t="s">
        <v>498</v>
      </c>
      <c r="P51" s="71">
        <v>41842.0</v>
      </c>
    </row>
    <row r="52" ht="27.0" customHeight="1">
      <c r="A52" s="64" t="s">
        <v>57</v>
      </c>
      <c r="B52" s="65" t="s">
        <v>18</v>
      </c>
      <c r="C52" s="64" t="s">
        <v>450</v>
      </c>
      <c r="D52" s="66"/>
      <c r="E52" s="66"/>
      <c r="F52" s="66"/>
      <c r="G52" s="66"/>
      <c r="H52" s="66"/>
      <c r="I52" s="65">
        <v>8.90980757E8</v>
      </c>
      <c r="J52" s="67" t="str">
        <f t="shared" si="21"/>
        <v>#REF!</v>
      </c>
      <c r="K52" s="66">
        <v>1.98545917E8</v>
      </c>
      <c r="L52" s="68" t="str">
        <f t="shared" si="22"/>
        <v>#REF!</v>
      </c>
      <c r="M52" s="64" t="str">
        <f t="shared" si="23"/>
        <v>#REF!</v>
      </c>
      <c r="N52" s="70" t="s">
        <v>499</v>
      </c>
      <c r="O52" s="70" t="s">
        <v>500</v>
      </c>
      <c r="P52" s="71">
        <v>41842.0</v>
      </c>
    </row>
    <row r="53" ht="27.0" customHeight="1">
      <c r="A53" s="64" t="s">
        <v>57</v>
      </c>
      <c r="B53" s="65" t="s">
        <v>18</v>
      </c>
      <c r="C53" s="64" t="s">
        <v>450</v>
      </c>
      <c r="D53" s="66"/>
      <c r="E53" s="66"/>
      <c r="F53" s="66"/>
      <c r="G53" s="66"/>
      <c r="H53" s="66"/>
      <c r="I53" s="65">
        <v>8.90981137E8</v>
      </c>
      <c r="J53" s="67" t="str">
        <f t="shared" si="21"/>
        <v>#REF!</v>
      </c>
      <c r="K53" s="66">
        <v>1.52272129E8</v>
      </c>
      <c r="L53" s="68" t="str">
        <f t="shared" si="22"/>
        <v>#REF!</v>
      </c>
      <c r="M53" s="64" t="str">
        <f t="shared" si="23"/>
        <v>#REF!</v>
      </c>
      <c r="N53" s="70" t="s">
        <v>501</v>
      </c>
      <c r="O53" s="70" t="s">
        <v>502</v>
      </c>
      <c r="P53" s="71">
        <v>41842.0</v>
      </c>
    </row>
    <row r="54" ht="27.0" customHeight="1">
      <c r="A54" s="64" t="s">
        <v>57</v>
      </c>
      <c r="B54" s="65" t="s">
        <v>22</v>
      </c>
      <c r="C54" s="64" t="s">
        <v>23</v>
      </c>
      <c r="D54" s="66">
        <v>1.735335233E7</v>
      </c>
      <c r="E54" s="66">
        <v>52078.32999999821</v>
      </c>
      <c r="F54" s="66">
        <v>1.7301274E7</v>
      </c>
      <c r="G54" s="66">
        <v>0.0</v>
      </c>
      <c r="H54" s="66">
        <v>1.7301274E7</v>
      </c>
      <c r="I54" s="65"/>
      <c r="J54" s="67"/>
      <c r="K54" s="66"/>
      <c r="L54" s="68"/>
      <c r="M54" s="64"/>
      <c r="N54" s="70"/>
      <c r="O54" s="70"/>
      <c r="P54" s="71"/>
    </row>
    <row r="55" ht="27.0" customHeight="1">
      <c r="A55" s="64" t="s">
        <v>57</v>
      </c>
      <c r="B55" s="65" t="s">
        <v>58</v>
      </c>
      <c r="C55" s="64" t="s">
        <v>59</v>
      </c>
      <c r="D55" s="66">
        <v>5941393.9</v>
      </c>
      <c r="E55" s="66">
        <v>17830.900000000373</v>
      </c>
      <c r="F55" s="66">
        <v>5923563.0</v>
      </c>
      <c r="G55" s="66">
        <v>0.0</v>
      </c>
      <c r="H55" s="66">
        <v>5923563.0</v>
      </c>
      <c r="I55" s="65"/>
      <c r="J55" s="67"/>
      <c r="K55" s="66"/>
      <c r="L55" s="68"/>
      <c r="M55" s="64"/>
      <c r="N55" s="70"/>
      <c r="O55" s="70"/>
      <c r="P55" s="71"/>
    </row>
    <row r="56" ht="27.0" customHeight="1">
      <c r="A56" s="64" t="s">
        <v>57</v>
      </c>
      <c r="B56" s="65" t="s">
        <v>43</v>
      </c>
      <c r="C56" s="64" t="s">
        <v>44</v>
      </c>
      <c r="D56" s="66">
        <v>0.0</v>
      </c>
      <c r="E56" s="66">
        <v>0.0</v>
      </c>
      <c r="F56" s="66">
        <v>0.0</v>
      </c>
      <c r="G56" s="66">
        <v>0.0</v>
      </c>
      <c r="H56" s="66">
        <v>0.0</v>
      </c>
      <c r="I56" s="65"/>
      <c r="J56" s="67"/>
      <c r="K56" s="66"/>
      <c r="L56" s="68"/>
      <c r="M56" s="64"/>
      <c r="N56" s="70"/>
      <c r="O56" s="70"/>
      <c r="P56" s="71"/>
    </row>
    <row r="57" ht="27.0" customHeight="1">
      <c r="A57" s="64" t="s">
        <v>57</v>
      </c>
      <c r="B57" s="65" t="s">
        <v>26</v>
      </c>
      <c r="C57" s="64" t="s">
        <v>27</v>
      </c>
      <c r="D57" s="66">
        <v>0.0</v>
      </c>
      <c r="E57" s="66">
        <v>0.0</v>
      </c>
      <c r="F57" s="66">
        <v>0.0</v>
      </c>
      <c r="G57" s="66">
        <v>0.0</v>
      </c>
      <c r="H57" s="66">
        <v>0.0</v>
      </c>
      <c r="I57" s="65"/>
      <c r="J57" s="67"/>
      <c r="K57" s="66"/>
      <c r="L57" s="68"/>
      <c r="M57" s="64"/>
      <c r="N57" s="70"/>
      <c r="O57" s="70"/>
      <c r="P57" s="71"/>
    </row>
    <row r="58" ht="27.0" customHeight="1">
      <c r="A58" s="64" t="s">
        <v>61</v>
      </c>
      <c r="B58" s="65" t="s">
        <v>18</v>
      </c>
      <c r="C58" s="64" t="s">
        <v>450</v>
      </c>
      <c r="D58" s="66">
        <v>2.036258997E8</v>
      </c>
      <c r="E58" s="66">
        <v>0.0</v>
      </c>
      <c r="F58" s="66">
        <v>2.036259E8</v>
      </c>
      <c r="G58" s="66">
        <v>0.0</v>
      </c>
      <c r="H58" s="66">
        <v>2.036259E8</v>
      </c>
      <c r="I58" s="65">
        <v>8.90907215E8</v>
      </c>
      <c r="J58" s="67" t="str">
        <f>VLOOKUP(I58,'[2]IPS CTA BANCARIA (2)'!$B$2:$H$163,2,0)</f>
        <v>#REF!</v>
      </c>
      <c r="K58" s="66">
        <v>2.036259E8</v>
      </c>
      <c r="L58" s="68" t="str">
        <f>VLOOKUP(I58,'[2]IPS CTA BANCARIA (2)'!$B$2:$H$163,4,0)</f>
        <v>#REF!</v>
      </c>
      <c r="M58" s="64" t="str">
        <f>VLOOKUP(I58,'[2]IPS CTA BANCARIA (2)'!$B$2:$H$163,5,0)</f>
        <v>#REF!</v>
      </c>
      <c r="N58" s="70" t="s">
        <v>503</v>
      </c>
      <c r="O58" s="70" t="s">
        <v>504</v>
      </c>
      <c r="P58" s="71">
        <v>41843.0</v>
      </c>
    </row>
    <row r="59" ht="27.0" customHeight="1">
      <c r="A59" s="64" t="s">
        <v>61</v>
      </c>
      <c r="B59" s="65" t="s">
        <v>22</v>
      </c>
      <c r="C59" s="64" t="s">
        <v>23</v>
      </c>
      <c r="D59" s="66">
        <v>3600032.26</v>
      </c>
      <c r="E59" s="66">
        <v>0.0</v>
      </c>
      <c r="F59" s="66">
        <v>3600032.0</v>
      </c>
      <c r="G59" s="66">
        <v>0.0</v>
      </c>
      <c r="H59" s="66">
        <v>3600032.0</v>
      </c>
      <c r="I59" s="65"/>
      <c r="J59" s="67"/>
      <c r="K59" s="66"/>
      <c r="L59" s="68"/>
      <c r="M59" s="64"/>
      <c r="N59" s="70"/>
      <c r="O59" s="70"/>
      <c r="P59" s="71"/>
    </row>
    <row r="60" ht="27.0" customHeight="1">
      <c r="A60" s="64" t="s">
        <v>61</v>
      </c>
      <c r="B60" s="65" t="s">
        <v>58</v>
      </c>
      <c r="C60" s="64" t="s">
        <v>59</v>
      </c>
      <c r="D60" s="66">
        <v>1.303548533E7</v>
      </c>
      <c r="E60" s="66">
        <v>0.0</v>
      </c>
      <c r="F60" s="66">
        <v>1.3035485E7</v>
      </c>
      <c r="G60" s="66">
        <v>0.0</v>
      </c>
      <c r="H60" s="66">
        <v>1.3035485E7</v>
      </c>
      <c r="I60" s="65"/>
      <c r="J60" s="67"/>
      <c r="K60" s="66"/>
      <c r="L60" s="68"/>
      <c r="M60" s="64"/>
      <c r="N60" s="70"/>
      <c r="O60" s="70"/>
      <c r="P60" s="71"/>
    </row>
    <row r="61" ht="27.0" customHeight="1">
      <c r="A61" s="64" t="s">
        <v>61</v>
      </c>
      <c r="B61" s="65" t="s">
        <v>26</v>
      </c>
      <c r="C61" s="64" t="s">
        <v>27</v>
      </c>
      <c r="D61" s="66">
        <v>1976263.71</v>
      </c>
      <c r="E61" s="66">
        <v>0.0</v>
      </c>
      <c r="F61" s="66">
        <v>1976264.0</v>
      </c>
      <c r="G61" s="66">
        <v>0.0</v>
      </c>
      <c r="H61" s="66">
        <v>1976264.0</v>
      </c>
      <c r="I61" s="65"/>
      <c r="J61" s="67"/>
      <c r="K61" s="66"/>
      <c r="L61" s="68"/>
      <c r="M61" s="64"/>
      <c r="N61" s="70"/>
      <c r="O61" s="70"/>
      <c r="P61" s="71"/>
    </row>
    <row r="62" ht="27.0" customHeight="1">
      <c r="A62" s="64" t="s">
        <v>63</v>
      </c>
      <c r="B62" s="65" t="s">
        <v>18</v>
      </c>
      <c r="C62" s="64" t="s">
        <v>450</v>
      </c>
      <c r="D62" s="66">
        <v>2.353945369E7</v>
      </c>
      <c r="E62" s="66">
        <v>-0.3099999986588955</v>
      </c>
      <c r="F62" s="66">
        <v>2.3539454E7</v>
      </c>
      <c r="G62" s="66">
        <v>0.0</v>
      </c>
      <c r="H62" s="66">
        <v>2.3539454E7</v>
      </c>
      <c r="I62" s="65">
        <v>9.00625317E8</v>
      </c>
      <c r="J62" s="67" t="str">
        <f>VLOOKUP(I62,'[2]IPS CTA BANCARIA (2)'!$B$2:$H$163,2,0)</f>
        <v>#REF!</v>
      </c>
      <c r="K62" s="66">
        <v>2.3539454E7</v>
      </c>
      <c r="L62" s="68" t="str">
        <f>VLOOKUP(I62,'[2]IPS CTA BANCARIA (2)'!$B$2:$H$163,4,0)</f>
        <v>#REF!</v>
      </c>
      <c r="M62" s="64" t="str">
        <f>VLOOKUP(I62,'[2]IPS CTA BANCARIA (2)'!$B$2:$H$163,5,0)</f>
        <v>#REF!</v>
      </c>
      <c r="N62" s="70" t="s">
        <v>505</v>
      </c>
      <c r="O62" s="70" t="s">
        <v>506</v>
      </c>
      <c r="P62" s="71">
        <v>41843.0</v>
      </c>
    </row>
    <row r="63" ht="27.0" customHeight="1">
      <c r="A63" s="64" t="s">
        <v>63</v>
      </c>
      <c r="B63" s="65" t="s">
        <v>22</v>
      </c>
      <c r="C63" s="64" t="s">
        <v>23</v>
      </c>
      <c r="D63" s="66">
        <v>2300395.31</v>
      </c>
      <c r="E63" s="66">
        <v>0.31000000005587935</v>
      </c>
      <c r="F63" s="66">
        <v>2300395.0</v>
      </c>
      <c r="G63" s="66">
        <v>0.0</v>
      </c>
      <c r="H63" s="66">
        <v>2300395.0</v>
      </c>
      <c r="I63" s="65"/>
      <c r="J63" s="67"/>
      <c r="K63" s="66"/>
      <c r="L63" s="68"/>
      <c r="M63" s="64"/>
      <c r="N63" s="70"/>
      <c r="O63" s="70"/>
      <c r="P63" s="71"/>
    </row>
    <row r="64" ht="27.0" customHeight="1">
      <c r="A64" s="64" t="s">
        <v>63</v>
      </c>
      <c r="B64" s="65" t="s">
        <v>64</v>
      </c>
      <c r="C64" s="64" t="s">
        <v>65</v>
      </c>
      <c r="D64" s="66">
        <v>0.0</v>
      </c>
      <c r="E64" s="66">
        <v>0.0</v>
      </c>
      <c r="F64" s="66">
        <v>0.0</v>
      </c>
      <c r="G64" s="66">
        <v>0.0</v>
      </c>
      <c r="H64" s="66">
        <v>0.0</v>
      </c>
      <c r="I64" s="65"/>
      <c r="J64" s="67"/>
      <c r="K64" s="66"/>
      <c r="L64" s="68"/>
      <c r="M64" s="64"/>
      <c r="N64" s="70"/>
      <c r="O64" s="70"/>
      <c r="P64" s="71"/>
    </row>
    <row r="65" ht="27.0" customHeight="1">
      <c r="A65" s="64" t="s">
        <v>67</v>
      </c>
      <c r="B65" s="65" t="s">
        <v>18</v>
      </c>
      <c r="C65" s="64" t="s">
        <v>450</v>
      </c>
      <c r="D65" s="66">
        <v>2149362.0</v>
      </c>
      <c r="E65" s="66">
        <v>0.0</v>
      </c>
      <c r="F65" s="66">
        <v>2149362.0</v>
      </c>
      <c r="G65" s="66">
        <v>0.0</v>
      </c>
      <c r="H65" s="66">
        <v>2149362.0</v>
      </c>
      <c r="I65" s="65">
        <v>8.90981726E8</v>
      </c>
      <c r="J65" s="67" t="str">
        <f t="shared" ref="J65:J67" si="24">VLOOKUP(I65,'[2]IPS CTA BANCARIA (2)'!$B$2:$H$163,2,0)</f>
        <v>#REF!</v>
      </c>
      <c r="K65" s="66">
        <v>2149362.0</v>
      </c>
      <c r="L65" s="68" t="str">
        <f t="shared" ref="L65:L67" si="25">VLOOKUP(I65,'[2]IPS CTA BANCARIA (2)'!$B$2:$H$163,4,0)</f>
        <v>#REF!</v>
      </c>
      <c r="M65" s="64" t="str">
        <f t="shared" ref="M65:M67" si="26">VLOOKUP(I65,'[2]IPS CTA BANCARIA (2)'!$B$2:$H$163,5,0)</f>
        <v>#REF!</v>
      </c>
      <c r="N65" s="70" t="s">
        <v>507</v>
      </c>
      <c r="O65" s="70" t="s">
        <v>508</v>
      </c>
      <c r="P65" s="71">
        <v>41843.0</v>
      </c>
    </row>
    <row r="66" ht="27.0" customHeight="1">
      <c r="A66" s="64" t="s">
        <v>67</v>
      </c>
      <c r="B66" s="65" t="s">
        <v>30</v>
      </c>
      <c r="C66" s="64" t="s">
        <v>31</v>
      </c>
      <c r="D66" s="66">
        <v>8066392.0</v>
      </c>
      <c r="E66" s="66">
        <v>0.0</v>
      </c>
      <c r="F66" s="66">
        <v>8066392.0</v>
      </c>
      <c r="G66" s="66">
        <v>0.0</v>
      </c>
      <c r="H66" s="66">
        <v>8066392.0</v>
      </c>
      <c r="I66" s="65">
        <v>8.90982153E8</v>
      </c>
      <c r="J66" s="67" t="str">
        <f t="shared" si="24"/>
        <v>#REF!</v>
      </c>
      <c r="K66" s="66">
        <v>8066392.0</v>
      </c>
      <c r="L66" s="68" t="str">
        <f t="shared" si="25"/>
        <v>#REF!</v>
      </c>
      <c r="M66" s="64" t="str">
        <f t="shared" si="26"/>
        <v>#REF!</v>
      </c>
      <c r="N66" s="70">
        <v>2.01400037902E11</v>
      </c>
      <c r="O66" s="70" t="s">
        <v>509</v>
      </c>
      <c r="P66" s="71">
        <v>41838.0</v>
      </c>
    </row>
    <row r="67" ht="27.0" customHeight="1">
      <c r="A67" s="64" t="s">
        <v>69</v>
      </c>
      <c r="B67" s="65" t="s">
        <v>18</v>
      </c>
      <c r="C67" s="64" t="s">
        <v>450</v>
      </c>
      <c r="D67" s="66">
        <v>4.5436554E7</v>
      </c>
      <c r="E67" s="66">
        <v>3154682.0</v>
      </c>
      <c r="F67" s="66">
        <v>4.2281872E7</v>
      </c>
      <c r="G67" s="66">
        <v>0.0</v>
      </c>
      <c r="H67" s="66">
        <v>4.2281872E7</v>
      </c>
      <c r="I67" s="65">
        <v>8.90905177E8</v>
      </c>
      <c r="J67" s="67" t="str">
        <f t="shared" si="24"/>
        <v>#REF!</v>
      </c>
      <c r="K67" s="66">
        <v>4.2281872E7</v>
      </c>
      <c r="L67" s="68" t="str">
        <f t="shared" si="25"/>
        <v>#REF!</v>
      </c>
      <c r="M67" s="64" t="str">
        <f t="shared" si="26"/>
        <v>#REF!</v>
      </c>
      <c r="N67" s="70" t="s">
        <v>510</v>
      </c>
      <c r="O67" s="70" t="s">
        <v>511</v>
      </c>
      <c r="P67" s="71">
        <v>41842.0</v>
      </c>
    </row>
    <row r="68" ht="27.0" customHeight="1">
      <c r="A68" s="64" t="s">
        <v>69</v>
      </c>
      <c r="B68" s="65" t="s">
        <v>43</v>
      </c>
      <c r="C68" s="64" t="s">
        <v>44</v>
      </c>
      <c r="D68" s="66">
        <v>0.0</v>
      </c>
      <c r="E68" s="66">
        <v>0.0</v>
      </c>
      <c r="F68" s="66">
        <v>0.0</v>
      </c>
      <c r="G68" s="66">
        <v>0.0</v>
      </c>
      <c r="H68" s="66">
        <v>0.0</v>
      </c>
      <c r="I68" s="65"/>
      <c r="J68" s="67"/>
      <c r="K68" s="66"/>
      <c r="L68" s="68"/>
      <c r="M68" s="64"/>
      <c r="N68" s="70"/>
      <c r="O68" s="70"/>
      <c r="P68" s="71"/>
    </row>
    <row r="69" ht="27.0" customHeight="1">
      <c r="A69" s="64" t="s">
        <v>71</v>
      </c>
      <c r="B69" s="65" t="s">
        <v>18</v>
      </c>
      <c r="C69" s="64" t="s">
        <v>450</v>
      </c>
      <c r="D69" s="66">
        <v>4.2798926E7</v>
      </c>
      <c r="E69" s="66">
        <v>0.0</v>
      </c>
      <c r="F69" s="66">
        <v>4.2798926E7</v>
      </c>
      <c r="G69" s="66">
        <v>0.0</v>
      </c>
      <c r="H69" s="66">
        <v>4.2798926E7</v>
      </c>
      <c r="I69" s="65">
        <v>8.90905177E8</v>
      </c>
      <c r="J69" s="67" t="str">
        <f>VLOOKUP(I69,'[2]IPS CTA BANCARIA (2)'!$B$2:$H$163,2,0)</f>
        <v>#REF!</v>
      </c>
      <c r="K69" s="66">
        <f>10688093+32110832</f>
        <v>42798925</v>
      </c>
      <c r="L69" s="68" t="str">
        <f>VLOOKUP(I69,'[2]IPS CTA BANCARIA (2)'!$B$2:$H$163,4,0)</f>
        <v>#REF!</v>
      </c>
      <c r="M69" s="64" t="str">
        <f>VLOOKUP(I69,'[2]IPS CTA BANCARIA (2)'!$B$2:$H$163,5,0)</f>
        <v>#REF!</v>
      </c>
      <c r="N69" s="70" t="s">
        <v>512</v>
      </c>
      <c r="O69" s="70" t="s">
        <v>513</v>
      </c>
      <c r="P69" s="71">
        <v>41845.0</v>
      </c>
    </row>
    <row r="70" ht="27.0" customHeight="1">
      <c r="A70" s="64" t="s">
        <v>73</v>
      </c>
      <c r="B70" s="65" t="s">
        <v>18</v>
      </c>
      <c r="C70" s="64" t="s">
        <v>450</v>
      </c>
      <c r="D70" s="66">
        <v>8718523.11</v>
      </c>
      <c r="E70" s="66">
        <v>8718523.11</v>
      </c>
      <c r="F70" s="66">
        <v>0.0</v>
      </c>
      <c r="G70" s="66">
        <v>0.0</v>
      </c>
      <c r="H70" s="66">
        <v>0.0</v>
      </c>
      <c r="I70" s="65"/>
      <c r="J70" s="67"/>
      <c r="K70" s="66"/>
      <c r="L70" s="68"/>
      <c r="M70" s="64"/>
      <c r="N70" s="70"/>
      <c r="O70" s="70"/>
      <c r="P70" s="71"/>
    </row>
    <row r="71" ht="27.0" customHeight="1">
      <c r="A71" s="64" t="s">
        <v>73</v>
      </c>
      <c r="B71" s="65" t="s">
        <v>22</v>
      </c>
      <c r="C71" s="64" t="s">
        <v>23</v>
      </c>
      <c r="D71" s="66">
        <v>1803456.89</v>
      </c>
      <c r="E71" s="66">
        <v>1803456.89</v>
      </c>
      <c r="F71" s="66">
        <v>0.0</v>
      </c>
      <c r="G71" s="66">
        <v>0.0</v>
      </c>
      <c r="H71" s="66">
        <v>0.0</v>
      </c>
      <c r="I71" s="65"/>
      <c r="J71" s="67"/>
      <c r="K71" s="66"/>
      <c r="L71" s="68"/>
      <c r="M71" s="64"/>
      <c r="N71" s="70"/>
      <c r="O71" s="70"/>
      <c r="P71" s="71"/>
    </row>
    <row r="72" ht="27.0" customHeight="1">
      <c r="A72" s="64" t="s">
        <v>73</v>
      </c>
      <c r="B72" s="65" t="s">
        <v>74</v>
      </c>
      <c r="C72" s="64" t="s">
        <v>75</v>
      </c>
      <c r="D72" s="66">
        <v>0.0</v>
      </c>
      <c r="E72" s="66">
        <v>0.0</v>
      </c>
      <c r="F72" s="66">
        <v>0.0</v>
      </c>
      <c r="G72" s="66">
        <v>0.0</v>
      </c>
      <c r="H72" s="66">
        <v>0.0</v>
      </c>
      <c r="I72" s="65"/>
      <c r="J72" s="67"/>
      <c r="K72" s="66"/>
      <c r="L72" s="68"/>
      <c r="M72" s="64"/>
      <c r="N72" s="70"/>
      <c r="O72" s="70"/>
      <c r="P72" s="71"/>
    </row>
    <row r="73" ht="27.0" customHeight="1">
      <c r="A73" s="64" t="s">
        <v>73</v>
      </c>
      <c r="B73" s="65" t="s">
        <v>43</v>
      </c>
      <c r="C73" s="64" t="s">
        <v>44</v>
      </c>
      <c r="D73" s="66">
        <v>0.0</v>
      </c>
      <c r="E73" s="66">
        <v>0.0</v>
      </c>
      <c r="F73" s="66">
        <v>0.0</v>
      </c>
      <c r="G73" s="66">
        <v>0.0</v>
      </c>
      <c r="H73" s="66">
        <v>0.0</v>
      </c>
      <c r="I73" s="65"/>
      <c r="J73" s="67"/>
      <c r="K73" s="66"/>
      <c r="L73" s="68"/>
      <c r="M73" s="64"/>
      <c r="N73" s="70"/>
      <c r="O73" s="70"/>
      <c r="P73" s="71"/>
    </row>
    <row r="74" ht="27.0" customHeight="1">
      <c r="A74" s="64" t="s">
        <v>77</v>
      </c>
      <c r="B74" s="65" t="s">
        <v>18</v>
      </c>
      <c r="C74" s="64" t="s">
        <v>450</v>
      </c>
      <c r="D74" s="66">
        <v>2.171584342E7</v>
      </c>
      <c r="E74" s="66">
        <v>1164329.4200000018</v>
      </c>
      <c r="F74" s="66">
        <v>2.0551514E7</v>
      </c>
      <c r="G74" s="66">
        <v>0.0</v>
      </c>
      <c r="H74" s="66">
        <v>2.0551514E7</v>
      </c>
      <c r="I74" s="65">
        <v>9.00625317E8</v>
      </c>
      <c r="J74" s="67" t="str">
        <f>VLOOKUP(I74,'[2]IPS CTA BANCARIA (2)'!$B$2:$H$163,2,0)</f>
        <v>#REF!</v>
      </c>
      <c r="K74" s="66">
        <v>2.0551514E7</v>
      </c>
      <c r="L74" s="68" t="str">
        <f>VLOOKUP(I74,'[2]IPS CTA BANCARIA (2)'!$B$2:$H$163,4,0)</f>
        <v>#REF!</v>
      </c>
      <c r="M74" s="64" t="str">
        <f>VLOOKUP(I74,'[2]IPS CTA BANCARIA (2)'!$B$2:$H$163,5,0)</f>
        <v>#REF!</v>
      </c>
      <c r="N74" s="70" t="s">
        <v>514</v>
      </c>
      <c r="O74" s="70" t="s">
        <v>515</v>
      </c>
      <c r="P74" s="71">
        <v>41845.0</v>
      </c>
    </row>
    <row r="75" ht="27.0" customHeight="1">
      <c r="A75" s="64" t="s">
        <v>77</v>
      </c>
      <c r="B75" s="65" t="s">
        <v>22</v>
      </c>
      <c r="C75" s="64" t="s">
        <v>23</v>
      </c>
      <c r="D75" s="66">
        <v>0.0</v>
      </c>
      <c r="E75" s="66">
        <v>0.0</v>
      </c>
      <c r="F75" s="66">
        <v>0.0</v>
      </c>
      <c r="G75" s="66">
        <v>0.0</v>
      </c>
      <c r="H75" s="66">
        <v>0.0</v>
      </c>
      <c r="I75" s="65"/>
      <c r="J75" s="67"/>
      <c r="K75" s="66"/>
      <c r="L75" s="68"/>
      <c r="M75" s="64"/>
      <c r="N75" s="70"/>
      <c r="O75" s="70"/>
      <c r="P75" s="71"/>
    </row>
    <row r="76" ht="27.0" customHeight="1">
      <c r="A76" s="64" t="s">
        <v>77</v>
      </c>
      <c r="B76" s="65" t="s">
        <v>45</v>
      </c>
      <c r="C76" s="64" t="s">
        <v>46</v>
      </c>
      <c r="D76" s="66">
        <v>1.756521858E7</v>
      </c>
      <c r="E76" s="66">
        <v>941786.5799999982</v>
      </c>
      <c r="F76" s="66">
        <v>1.6623432E7</v>
      </c>
      <c r="G76" s="66">
        <v>0.0</v>
      </c>
      <c r="H76" s="66">
        <v>1.6623432E7</v>
      </c>
      <c r="I76" s="65">
        <v>8.90905177E8</v>
      </c>
      <c r="J76" s="67" t="str">
        <f t="shared" ref="J76:J77" si="27">VLOOKUP(I76,'[2]IPS CTA BANCARIA (2)'!$B$2:$H$163,2,0)</f>
        <v>#REF!</v>
      </c>
      <c r="K76" s="66">
        <v>1.662343E7</v>
      </c>
      <c r="L76" s="68" t="str">
        <f t="shared" ref="L76:L77" si="28">VLOOKUP(I76,'[2]IPS CTA BANCARIA (2)'!$B$2:$H$163,4,0)</f>
        <v>#REF!</v>
      </c>
      <c r="M76" s="64" t="str">
        <f t="shared" ref="M76:M77" si="29">VLOOKUP(I76,'[2]IPS CTA BANCARIA (2)'!$B$2:$H$163,5,0)</f>
        <v>#REF!</v>
      </c>
      <c r="N76" s="70">
        <v>2.01400038151E11</v>
      </c>
      <c r="O76" s="70" t="s">
        <v>516</v>
      </c>
      <c r="P76" s="71">
        <v>41843.0</v>
      </c>
    </row>
    <row r="77" ht="27.0" customHeight="1">
      <c r="A77" s="64" t="s">
        <v>79</v>
      </c>
      <c r="B77" s="65" t="s">
        <v>18</v>
      </c>
      <c r="C77" s="64" t="s">
        <v>450</v>
      </c>
      <c r="D77" s="66">
        <v>5.724808385E7</v>
      </c>
      <c r="E77" s="66">
        <v>2654837.8500000015</v>
      </c>
      <c r="F77" s="66">
        <v>5.4593246E7</v>
      </c>
      <c r="G77" s="66">
        <v>0.0</v>
      </c>
      <c r="H77" s="66">
        <v>5.4593246E7</v>
      </c>
      <c r="I77" s="65">
        <v>8.90904646E8</v>
      </c>
      <c r="J77" s="67" t="str">
        <f t="shared" si="27"/>
        <v>#REF!</v>
      </c>
      <c r="K77" s="66">
        <v>5.4593246E7</v>
      </c>
      <c r="L77" s="68" t="str">
        <f t="shared" si="28"/>
        <v>#REF!</v>
      </c>
      <c r="M77" s="64" t="str">
        <f t="shared" si="29"/>
        <v>#REF!</v>
      </c>
      <c r="N77" s="70" t="s">
        <v>517</v>
      </c>
      <c r="O77" s="70" t="s">
        <v>518</v>
      </c>
      <c r="P77" s="71">
        <v>41843.0</v>
      </c>
    </row>
    <row r="78" ht="27.0" customHeight="1">
      <c r="A78" s="64" t="s">
        <v>79</v>
      </c>
      <c r="B78" s="65" t="s">
        <v>22</v>
      </c>
      <c r="C78" s="64" t="s">
        <v>23</v>
      </c>
      <c r="D78" s="66">
        <v>1526922.15</v>
      </c>
      <c r="E78" s="66">
        <v>70810.1499999999</v>
      </c>
      <c r="F78" s="66">
        <v>1456112.0</v>
      </c>
      <c r="G78" s="66">
        <v>0.0</v>
      </c>
      <c r="H78" s="66">
        <v>1456112.0</v>
      </c>
      <c r="I78" s="65"/>
      <c r="J78" s="67"/>
      <c r="K78" s="66"/>
      <c r="L78" s="68"/>
      <c r="M78" s="64"/>
      <c r="N78" s="70"/>
      <c r="O78" s="70"/>
      <c r="P78" s="71"/>
    </row>
    <row r="79" ht="27.0" customHeight="1">
      <c r="A79" s="64" t="s">
        <v>81</v>
      </c>
      <c r="B79" s="65" t="s">
        <v>18</v>
      </c>
      <c r="C79" s="64" t="s">
        <v>450</v>
      </c>
      <c r="D79" s="66">
        <v>3.699315606E7</v>
      </c>
      <c r="E79" s="66">
        <v>0.0</v>
      </c>
      <c r="F79" s="66">
        <v>3.6993156E7</v>
      </c>
      <c r="G79" s="66">
        <v>0.0</v>
      </c>
      <c r="H79" s="66">
        <v>3.6993156E7</v>
      </c>
      <c r="I79" s="65">
        <v>9.00625317E8</v>
      </c>
      <c r="J79" s="67" t="str">
        <f>VLOOKUP(I79,'[2]IPS CTA BANCARIA (2)'!$B$2:$H$163,2,0)</f>
        <v>#REF!</v>
      </c>
      <c r="K79" s="66">
        <v>3.6993156E7</v>
      </c>
      <c r="L79" s="68" t="str">
        <f>VLOOKUP(I79,'[2]IPS CTA BANCARIA (2)'!$B$2:$H$163,4,0)</f>
        <v>#REF!</v>
      </c>
      <c r="M79" s="64" t="str">
        <f>VLOOKUP(I79,'[2]IPS CTA BANCARIA (2)'!$B$2:$H$163,5,0)</f>
        <v>#REF!</v>
      </c>
      <c r="N79" s="70" t="s">
        <v>519</v>
      </c>
      <c r="O79" s="70" t="s">
        <v>520</v>
      </c>
      <c r="P79" s="71">
        <v>41843.0</v>
      </c>
    </row>
    <row r="80" ht="27.0" customHeight="1">
      <c r="A80" s="64" t="s">
        <v>81</v>
      </c>
      <c r="B80" s="65" t="s">
        <v>22</v>
      </c>
      <c r="C80" s="64" t="s">
        <v>23</v>
      </c>
      <c r="D80" s="66">
        <v>8588184.78</v>
      </c>
      <c r="E80" s="66">
        <v>0.0</v>
      </c>
      <c r="F80" s="66">
        <v>8588185.0</v>
      </c>
      <c r="G80" s="66">
        <v>0.0</v>
      </c>
      <c r="H80" s="66">
        <v>8588185.0</v>
      </c>
      <c r="I80" s="65"/>
      <c r="J80" s="67"/>
      <c r="K80" s="66"/>
      <c r="L80" s="68"/>
      <c r="M80" s="64"/>
      <c r="N80" s="70"/>
      <c r="O80" s="70"/>
      <c r="P80" s="71"/>
    </row>
    <row r="81" ht="27.0" customHeight="1">
      <c r="A81" s="64" t="s">
        <v>81</v>
      </c>
      <c r="B81" s="65" t="s">
        <v>30</v>
      </c>
      <c r="C81" s="64" t="s">
        <v>31</v>
      </c>
      <c r="D81" s="66">
        <v>4.435516616E7</v>
      </c>
      <c r="E81" s="66">
        <v>0.0</v>
      </c>
      <c r="F81" s="66">
        <v>4.4355166E7</v>
      </c>
      <c r="G81" s="66">
        <v>0.0</v>
      </c>
      <c r="H81" s="66">
        <v>4.4355166E7</v>
      </c>
      <c r="I81" s="65">
        <v>8.90907241E8</v>
      </c>
      <c r="J81" s="67" t="str">
        <f t="shared" ref="J81:J82" si="30">VLOOKUP(I81,'[2]IPS CTA BANCARIA (2)'!$B$2:$H$163,2,0)</f>
        <v>#REF!</v>
      </c>
      <c r="K81" s="66">
        <v>4.4355166E7</v>
      </c>
      <c r="L81" s="68" t="str">
        <f t="shared" ref="L81:L82" si="31">VLOOKUP(I81,'[2]IPS CTA BANCARIA (2)'!$B$2:$H$163,4,0)</f>
        <v>#REF!</v>
      </c>
      <c r="M81" s="64" t="str">
        <f t="shared" ref="M81:M82" si="32">VLOOKUP(I81,'[2]IPS CTA BANCARIA (2)'!$B$2:$H$163,5,0)</f>
        <v>#REF!</v>
      </c>
      <c r="N81" s="70">
        <v>2.01400037903E11</v>
      </c>
      <c r="O81" s="70" t="s">
        <v>521</v>
      </c>
      <c r="P81" s="71">
        <v>41838.0</v>
      </c>
    </row>
    <row r="82" ht="27.0" customHeight="1">
      <c r="A82" s="64" t="s">
        <v>83</v>
      </c>
      <c r="B82" s="65" t="s">
        <v>18</v>
      </c>
      <c r="C82" s="64" t="s">
        <v>450</v>
      </c>
      <c r="D82" s="66">
        <v>1.324197787E7</v>
      </c>
      <c r="E82" s="66">
        <v>0.0</v>
      </c>
      <c r="F82" s="66">
        <v>1.3241978E7</v>
      </c>
      <c r="G82" s="66">
        <v>0.0</v>
      </c>
      <c r="H82" s="66">
        <v>1.3241978E7</v>
      </c>
      <c r="I82" s="65">
        <v>8.90981726E8</v>
      </c>
      <c r="J82" s="67" t="str">
        <f t="shared" si="30"/>
        <v>#REF!</v>
      </c>
      <c r="K82" s="66">
        <v>1.3241978E7</v>
      </c>
      <c r="L82" s="68" t="str">
        <f t="shared" si="31"/>
        <v>#REF!</v>
      </c>
      <c r="M82" s="64" t="str">
        <f t="shared" si="32"/>
        <v>#REF!</v>
      </c>
      <c r="N82" s="70" t="s">
        <v>522</v>
      </c>
      <c r="O82" s="70" t="s">
        <v>523</v>
      </c>
      <c r="P82" s="71">
        <v>41843.0</v>
      </c>
    </row>
    <row r="83" ht="27.0" customHeight="1">
      <c r="A83" s="64" t="s">
        <v>83</v>
      </c>
      <c r="B83" s="65" t="s">
        <v>22</v>
      </c>
      <c r="C83" s="64" t="s">
        <v>23</v>
      </c>
      <c r="D83" s="66">
        <v>2772791.38</v>
      </c>
      <c r="E83" s="66">
        <v>0.0</v>
      </c>
      <c r="F83" s="66">
        <v>2772791.0</v>
      </c>
      <c r="G83" s="66">
        <v>0.0</v>
      </c>
      <c r="H83" s="66">
        <v>2772791.0</v>
      </c>
      <c r="I83" s="65"/>
      <c r="J83" s="67"/>
      <c r="K83" s="66"/>
      <c r="L83" s="68"/>
      <c r="M83" s="64"/>
      <c r="N83" s="70"/>
      <c r="O83" s="70"/>
      <c r="P83" s="71"/>
    </row>
    <row r="84" ht="27.0" customHeight="1">
      <c r="A84" s="64" t="s">
        <v>83</v>
      </c>
      <c r="B84" s="65" t="s">
        <v>30</v>
      </c>
      <c r="C84" s="64" t="s">
        <v>31</v>
      </c>
      <c r="D84" s="66">
        <v>2.056246075E7</v>
      </c>
      <c r="E84" s="66">
        <v>0.0</v>
      </c>
      <c r="F84" s="66">
        <v>2.0562461E7</v>
      </c>
      <c r="G84" s="66">
        <v>0.0</v>
      </c>
      <c r="H84" s="66">
        <v>2.0562461E7</v>
      </c>
      <c r="I84" s="65">
        <v>8.0004432E8</v>
      </c>
      <c r="J84" s="67" t="str">
        <f t="shared" ref="J84:J85" si="33">VLOOKUP(I84,'[2]IPS CTA BANCARIA (2)'!$B$2:$H$163,2,0)</f>
        <v>#REF!</v>
      </c>
      <c r="K84" s="66">
        <v>2.0562461E7</v>
      </c>
      <c r="L84" s="68" t="str">
        <f t="shared" ref="L84:L85" si="34">VLOOKUP(I84,'[2]IPS CTA BANCARIA (2)'!$B$2:$H$163,4,0)</f>
        <v>#REF!</v>
      </c>
      <c r="M84" s="64" t="str">
        <f t="shared" ref="M84:M85" si="35">VLOOKUP(I84,'[2]IPS CTA BANCARIA (2)'!$B$2:$H$163,5,0)</f>
        <v>#REF!</v>
      </c>
      <c r="N84" s="70" t="s">
        <v>524</v>
      </c>
      <c r="O84" s="70" t="s">
        <v>525</v>
      </c>
      <c r="P84" s="71">
        <v>41838.0</v>
      </c>
    </row>
    <row r="85" ht="27.0" customHeight="1">
      <c r="A85" s="64" t="s">
        <v>85</v>
      </c>
      <c r="B85" s="65" t="s">
        <v>18</v>
      </c>
      <c r="C85" s="64" t="s">
        <v>450</v>
      </c>
      <c r="D85" s="66">
        <v>1.980544382E7</v>
      </c>
      <c r="E85" s="66">
        <v>0.0</v>
      </c>
      <c r="F85" s="66">
        <v>1.9805444E7</v>
      </c>
      <c r="G85" s="66">
        <v>0.0</v>
      </c>
      <c r="H85" s="66">
        <v>1.9805444E7</v>
      </c>
      <c r="I85" s="65">
        <v>9.00625317E8</v>
      </c>
      <c r="J85" s="67" t="str">
        <f t="shared" si="33"/>
        <v>#REF!</v>
      </c>
      <c r="K85" s="66">
        <v>1.9805444E7</v>
      </c>
      <c r="L85" s="68" t="str">
        <f t="shared" si="34"/>
        <v>#REF!</v>
      </c>
      <c r="M85" s="64" t="str">
        <f t="shared" si="35"/>
        <v>#REF!</v>
      </c>
      <c r="N85" s="70" t="s">
        <v>526</v>
      </c>
      <c r="O85" s="70" t="s">
        <v>527</v>
      </c>
      <c r="P85" s="71">
        <v>41843.0</v>
      </c>
    </row>
    <row r="86" ht="27.0" customHeight="1">
      <c r="A86" s="64" t="s">
        <v>85</v>
      </c>
      <c r="B86" s="65" t="s">
        <v>22</v>
      </c>
      <c r="C86" s="64" t="s">
        <v>23</v>
      </c>
      <c r="D86" s="66">
        <v>3787296.62</v>
      </c>
      <c r="E86" s="66">
        <v>0.0</v>
      </c>
      <c r="F86" s="66">
        <v>3787297.0</v>
      </c>
      <c r="G86" s="66">
        <v>0.0</v>
      </c>
      <c r="H86" s="66">
        <v>3787297.0</v>
      </c>
      <c r="I86" s="65"/>
      <c r="J86" s="67"/>
      <c r="K86" s="66"/>
      <c r="L86" s="68"/>
      <c r="M86" s="64"/>
      <c r="N86" s="70"/>
      <c r="O86" s="70"/>
      <c r="P86" s="71"/>
    </row>
    <row r="87" ht="27.0" customHeight="1">
      <c r="A87" s="64" t="s">
        <v>85</v>
      </c>
      <c r="B87" s="65" t="s">
        <v>45</v>
      </c>
      <c r="C87" s="64" t="s">
        <v>46</v>
      </c>
      <c r="D87" s="66">
        <v>2923110.56</v>
      </c>
      <c r="E87" s="66">
        <v>0.0</v>
      </c>
      <c r="F87" s="66">
        <v>2923111.0</v>
      </c>
      <c r="G87" s="66">
        <v>0.0</v>
      </c>
      <c r="H87" s="66">
        <v>2923111.0</v>
      </c>
      <c r="I87" s="65">
        <v>8.90983843E8</v>
      </c>
      <c r="J87" s="67" t="str">
        <f>VLOOKUP(I87,'[2]IPS CTA BANCARIA (2)'!$B$2:$H$163,2,0)</f>
        <v>#REF!</v>
      </c>
      <c r="K87" s="66">
        <v>2923111.0</v>
      </c>
      <c r="L87" s="68" t="str">
        <f>VLOOKUP(I87,'[2]IPS CTA BANCARIA (2)'!$B$2:$H$163,4,0)</f>
        <v>#REF!</v>
      </c>
      <c r="M87" s="64" t="str">
        <f>VLOOKUP(I87,'[2]IPS CTA BANCARIA (2)'!$B$2:$H$163,5,0)</f>
        <v>#REF!</v>
      </c>
      <c r="N87" s="70">
        <v>2.0140003823E11</v>
      </c>
      <c r="O87" s="70" t="s">
        <v>528</v>
      </c>
      <c r="P87" s="71">
        <v>41842.0</v>
      </c>
    </row>
    <row r="88" ht="27.0" customHeight="1">
      <c r="A88" s="64" t="s">
        <v>87</v>
      </c>
      <c r="B88" s="65" t="s">
        <v>22</v>
      </c>
      <c r="C88" s="64" t="s">
        <v>23</v>
      </c>
      <c r="D88" s="66">
        <v>3.118558691E7</v>
      </c>
      <c r="E88" s="66">
        <v>0.0</v>
      </c>
      <c r="F88" s="66">
        <v>3.1185587E7</v>
      </c>
      <c r="G88" s="66">
        <v>0.0</v>
      </c>
      <c r="H88" s="66">
        <v>3.1185587E7</v>
      </c>
      <c r="I88" s="65"/>
      <c r="J88" s="67"/>
      <c r="K88" s="66"/>
      <c r="L88" s="68"/>
      <c r="M88" s="64"/>
      <c r="N88" s="70"/>
      <c r="O88" s="70"/>
      <c r="P88" s="71"/>
    </row>
    <row r="89" ht="27.0" customHeight="1">
      <c r="A89" s="64" t="s">
        <v>87</v>
      </c>
      <c r="B89" s="65" t="s">
        <v>88</v>
      </c>
      <c r="C89" s="64" t="s">
        <v>89</v>
      </c>
      <c r="D89" s="66">
        <v>0.0</v>
      </c>
      <c r="E89" s="66">
        <v>0.0</v>
      </c>
      <c r="F89" s="66">
        <v>0.0</v>
      </c>
      <c r="G89" s="66">
        <v>0.0</v>
      </c>
      <c r="H89" s="66">
        <v>0.0</v>
      </c>
      <c r="I89" s="65"/>
      <c r="J89" s="67"/>
      <c r="K89" s="66"/>
      <c r="L89" s="68"/>
      <c r="M89" s="64"/>
      <c r="N89" s="70"/>
      <c r="O89" s="70"/>
      <c r="P89" s="71"/>
    </row>
    <row r="90" ht="27.0" customHeight="1">
      <c r="A90" s="64" t="s">
        <v>87</v>
      </c>
      <c r="B90" s="65" t="s">
        <v>58</v>
      </c>
      <c r="C90" s="64" t="s">
        <v>59</v>
      </c>
      <c r="D90" s="66">
        <v>1.016148909E7</v>
      </c>
      <c r="E90" s="66">
        <v>0.0</v>
      </c>
      <c r="F90" s="66">
        <v>1.0161489E7</v>
      </c>
      <c r="G90" s="66">
        <v>0.0</v>
      </c>
      <c r="H90" s="66">
        <v>1.0161489E7</v>
      </c>
      <c r="I90" s="65"/>
      <c r="J90" s="67"/>
      <c r="K90" s="66"/>
      <c r="L90" s="68"/>
      <c r="M90" s="64"/>
      <c r="N90" s="70"/>
      <c r="O90" s="70"/>
      <c r="P90" s="71"/>
    </row>
    <row r="91" ht="27.0" customHeight="1">
      <c r="A91" s="64" t="s">
        <v>87</v>
      </c>
      <c r="B91" s="65" t="s">
        <v>30</v>
      </c>
      <c r="C91" s="64" t="s">
        <v>31</v>
      </c>
      <c r="D91" s="66">
        <v>1.18032044E8</v>
      </c>
      <c r="E91" s="66">
        <v>0.0</v>
      </c>
      <c r="F91" s="66">
        <v>1.18032044E8</v>
      </c>
      <c r="G91" s="66">
        <v>0.0</v>
      </c>
      <c r="H91" s="66">
        <v>1.18032044E8</v>
      </c>
      <c r="I91" s="65">
        <v>8.9098243E8</v>
      </c>
      <c r="J91" s="67" t="str">
        <f t="shared" ref="J91:J93" si="36">VLOOKUP(I91,'[2]IPS CTA BANCARIA (2)'!$B$2:$H$163,2,0)</f>
        <v>#REF!</v>
      </c>
      <c r="K91" s="66">
        <v>1.18032044E8</v>
      </c>
      <c r="L91" s="68" t="str">
        <f t="shared" ref="L91:L93" si="37">VLOOKUP(I91,'[2]IPS CTA BANCARIA (2)'!$B$2:$H$163,4,0)</f>
        <v>#REF!</v>
      </c>
      <c r="M91" s="64" t="str">
        <f t="shared" ref="M91:M93" si="38">VLOOKUP(I91,'[2]IPS CTA BANCARIA (2)'!$B$2:$H$163,5,0)</f>
        <v>#REF!</v>
      </c>
      <c r="N91" s="70" t="s">
        <v>529</v>
      </c>
      <c r="O91" s="70" t="s">
        <v>530</v>
      </c>
      <c r="P91" s="71">
        <v>41838.0</v>
      </c>
    </row>
    <row r="92" ht="27.0" customHeight="1">
      <c r="A92" s="64" t="s">
        <v>91</v>
      </c>
      <c r="B92" s="65" t="s">
        <v>18</v>
      </c>
      <c r="C92" s="64" t="s">
        <v>450</v>
      </c>
      <c r="D92" s="66">
        <v>6.5663262E7</v>
      </c>
      <c r="E92" s="66">
        <v>0.0</v>
      </c>
      <c r="F92" s="66">
        <v>6.5663262E7</v>
      </c>
      <c r="G92" s="66">
        <v>0.0</v>
      </c>
      <c r="H92" s="66">
        <v>6.5663262E7</v>
      </c>
      <c r="I92" s="65">
        <v>8.90904646E8</v>
      </c>
      <c r="J92" s="67" t="str">
        <f t="shared" si="36"/>
        <v>#REF!</v>
      </c>
      <c r="K92" s="66">
        <v>6.5663262E7</v>
      </c>
      <c r="L92" s="68" t="str">
        <f t="shared" si="37"/>
        <v>#REF!</v>
      </c>
      <c r="M92" s="64" t="str">
        <f t="shared" si="38"/>
        <v>#REF!</v>
      </c>
      <c r="N92" s="70" t="s">
        <v>531</v>
      </c>
      <c r="O92" s="70" t="s">
        <v>532</v>
      </c>
      <c r="P92" s="71">
        <v>41843.0</v>
      </c>
    </row>
    <row r="93" ht="27.0" customHeight="1">
      <c r="A93" s="64" t="s">
        <v>93</v>
      </c>
      <c r="B93" s="65" t="s">
        <v>18</v>
      </c>
      <c r="C93" s="64" t="s">
        <v>450</v>
      </c>
      <c r="D93" s="66">
        <v>1.482341041E8</v>
      </c>
      <c r="E93" s="66">
        <v>3.0304432099999994E7</v>
      </c>
      <c r="F93" s="66">
        <v>1.17929672E8</v>
      </c>
      <c r="G93" s="66">
        <v>0.0</v>
      </c>
      <c r="H93" s="66">
        <v>1.17929672E8</v>
      </c>
      <c r="I93" s="65">
        <v>8.90907215E8</v>
      </c>
      <c r="J93" s="67" t="str">
        <f t="shared" si="36"/>
        <v>#REF!</v>
      </c>
      <c r="K93" s="66">
        <v>1.17929672E8</v>
      </c>
      <c r="L93" s="68" t="str">
        <f t="shared" si="37"/>
        <v>#REF!</v>
      </c>
      <c r="M93" s="64" t="str">
        <f t="shared" si="38"/>
        <v>#REF!</v>
      </c>
      <c r="N93" s="70" t="s">
        <v>533</v>
      </c>
      <c r="O93" s="70" t="s">
        <v>534</v>
      </c>
      <c r="P93" s="71">
        <v>41843.0</v>
      </c>
    </row>
    <row r="94" ht="27.0" customHeight="1">
      <c r="A94" s="64" t="s">
        <v>93</v>
      </c>
      <c r="B94" s="65" t="s">
        <v>22</v>
      </c>
      <c r="C94" s="64" t="s">
        <v>23</v>
      </c>
      <c r="D94" s="66">
        <v>984230.9</v>
      </c>
      <c r="E94" s="66">
        <v>201212.90000000002</v>
      </c>
      <c r="F94" s="66">
        <v>783018.0</v>
      </c>
      <c r="G94" s="66">
        <v>0.0</v>
      </c>
      <c r="H94" s="66">
        <v>783018.0</v>
      </c>
      <c r="I94" s="65"/>
      <c r="J94" s="67"/>
      <c r="K94" s="66"/>
      <c r="L94" s="68"/>
      <c r="M94" s="64"/>
      <c r="N94" s="70"/>
      <c r="O94" s="70"/>
      <c r="P94" s="71"/>
    </row>
    <row r="95" ht="27.0" customHeight="1">
      <c r="A95" s="64" t="s">
        <v>95</v>
      </c>
      <c r="B95" s="65" t="s">
        <v>18</v>
      </c>
      <c r="C95" s="64" t="s">
        <v>450</v>
      </c>
      <c r="D95" s="66">
        <v>1.315387947E7</v>
      </c>
      <c r="E95" s="66">
        <v>0.0</v>
      </c>
      <c r="F95" s="66">
        <v>1.3153879E7</v>
      </c>
      <c r="G95" s="66">
        <v>0.0</v>
      </c>
      <c r="H95" s="66">
        <v>1.3153879E7</v>
      </c>
      <c r="I95" s="65">
        <v>8.90981726E8</v>
      </c>
      <c r="J95" s="67" t="str">
        <f>VLOOKUP(I95,'[2]IPS CTA BANCARIA (2)'!$B$2:$H$163,2,0)</f>
        <v>#REF!</v>
      </c>
      <c r="K95" s="66">
        <v>1.3153879E7</v>
      </c>
      <c r="L95" s="68" t="str">
        <f>VLOOKUP(I95,'[2]IPS CTA BANCARIA (2)'!$B$2:$H$163,4,0)</f>
        <v>#REF!</v>
      </c>
      <c r="M95" s="64" t="str">
        <f>VLOOKUP(I95,'[2]IPS CTA BANCARIA (2)'!$B$2:$H$163,5,0)</f>
        <v>#REF!</v>
      </c>
      <c r="N95" s="70" t="s">
        <v>535</v>
      </c>
      <c r="O95" s="70" t="s">
        <v>536</v>
      </c>
      <c r="P95" s="71">
        <v>41843.0</v>
      </c>
    </row>
    <row r="96" ht="27.0" customHeight="1">
      <c r="A96" s="64" t="s">
        <v>95</v>
      </c>
      <c r="B96" s="65" t="s">
        <v>22</v>
      </c>
      <c r="C96" s="64" t="s">
        <v>23</v>
      </c>
      <c r="D96" s="66">
        <v>9254636.53</v>
      </c>
      <c r="E96" s="66">
        <v>0.0</v>
      </c>
      <c r="F96" s="66">
        <v>9254637.0</v>
      </c>
      <c r="G96" s="66">
        <v>0.0</v>
      </c>
      <c r="H96" s="66">
        <v>9254637.0</v>
      </c>
      <c r="I96" s="65"/>
      <c r="J96" s="67"/>
      <c r="K96" s="66"/>
      <c r="L96" s="68"/>
      <c r="M96" s="64"/>
      <c r="N96" s="70"/>
      <c r="O96" s="70"/>
      <c r="P96" s="71"/>
    </row>
    <row r="97" ht="27.0" customHeight="1">
      <c r="A97" s="64" t="s">
        <v>97</v>
      </c>
      <c r="B97" s="65" t="s">
        <v>18</v>
      </c>
      <c r="C97" s="64" t="s">
        <v>450</v>
      </c>
      <c r="D97" s="66">
        <v>2.5466305E7</v>
      </c>
      <c r="E97" s="66">
        <v>0.0</v>
      </c>
      <c r="F97" s="66">
        <v>2.5466305E7</v>
      </c>
      <c r="G97" s="66">
        <v>0.0</v>
      </c>
      <c r="H97" s="66">
        <v>2.5466305E7</v>
      </c>
      <c r="I97" s="65">
        <v>9.00625317E8</v>
      </c>
      <c r="J97" s="67" t="str">
        <f>VLOOKUP(I97,'[2]IPS CTA BANCARIA (2)'!$B$2:$H$163,2,0)</f>
        <v>#REF!</v>
      </c>
      <c r="K97" s="66">
        <v>2.5466305E7</v>
      </c>
      <c r="L97" s="68" t="str">
        <f>VLOOKUP(I97,'[2]IPS CTA BANCARIA (2)'!$B$2:$H$163,4,0)</f>
        <v>#REF!</v>
      </c>
      <c r="M97" s="64" t="str">
        <f>VLOOKUP(I97,'[2]IPS CTA BANCARIA (2)'!$B$2:$H$163,5,0)</f>
        <v>#REF!</v>
      </c>
      <c r="N97" s="70" t="s">
        <v>537</v>
      </c>
      <c r="O97" s="70" t="s">
        <v>538</v>
      </c>
      <c r="P97" s="71">
        <v>41843.0</v>
      </c>
    </row>
    <row r="98" ht="27.0" customHeight="1">
      <c r="A98" s="64" t="s">
        <v>97</v>
      </c>
      <c r="B98" s="65" t="s">
        <v>88</v>
      </c>
      <c r="C98" s="64" t="s">
        <v>89</v>
      </c>
      <c r="D98" s="66">
        <v>0.0</v>
      </c>
      <c r="E98" s="66">
        <v>0.0</v>
      </c>
      <c r="F98" s="66">
        <v>0.0</v>
      </c>
      <c r="G98" s="66">
        <v>0.0</v>
      </c>
      <c r="H98" s="66">
        <v>0.0</v>
      </c>
      <c r="I98" s="65"/>
      <c r="J98" s="67"/>
      <c r="K98" s="66"/>
      <c r="L98" s="68"/>
      <c r="M98" s="64"/>
      <c r="N98" s="70"/>
      <c r="O98" s="70"/>
      <c r="P98" s="71"/>
    </row>
    <row r="99" ht="27.0" customHeight="1">
      <c r="A99" s="64" t="s">
        <v>99</v>
      </c>
      <c r="B99" s="65" t="s">
        <v>18</v>
      </c>
      <c r="C99" s="64" t="s">
        <v>450</v>
      </c>
      <c r="D99" s="66">
        <v>9068345.48</v>
      </c>
      <c r="E99" s="66">
        <v>0.0</v>
      </c>
      <c r="F99" s="66">
        <v>9068345.0</v>
      </c>
      <c r="G99" s="66">
        <v>0.0</v>
      </c>
      <c r="H99" s="66">
        <v>9068345.0</v>
      </c>
      <c r="I99" s="65">
        <v>8.90981726E8</v>
      </c>
      <c r="J99" s="67" t="str">
        <f>VLOOKUP(I99,'[2]IPS CTA BANCARIA (2)'!$B$2:$H$163,2,0)</f>
        <v>#REF!</v>
      </c>
      <c r="K99" s="66">
        <v>9068345.0</v>
      </c>
      <c r="L99" s="68" t="str">
        <f>VLOOKUP(I99,'[2]IPS CTA BANCARIA (2)'!$B$2:$H$163,4,0)</f>
        <v>#REF!</v>
      </c>
      <c r="M99" s="64" t="str">
        <f>VLOOKUP(I99,'[2]IPS CTA BANCARIA (2)'!$B$2:$H$163,5,0)</f>
        <v>#REF!</v>
      </c>
      <c r="N99" s="70" t="s">
        <v>539</v>
      </c>
      <c r="O99" s="70" t="s">
        <v>540</v>
      </c>
      <c r="P99" s="71">
        <v>41845.0</v>
      </c>
    </row>
    <row r="100" ht="27.0" customHeight="1">
      <c r="A100" s="64" t="s">
        <v>99</v>
      </c>
      <c r="B100" s="65" t="s">
        <v>22</v>
      </c>
      <c r="C100" s="64" t="s">
        <v>23</v>
      </c>
      <c r="D100" s="66">
        <v>6518.52</v>
      </c>
      <c r="E100" s="66">
        <v>0.0</v>
      </c>
      <c r="F100" s="66">
        <v>0.0</v>
      </c>
      <c r="G100" s="66">
        <v>6518.52</v>
      </c>
      <c r="H100" s="66">
        <v>0.0</v>
      </c>
      <c r="I100" s="65"/>
      <c r="J100" s="67"/>
      <c r="K100" s="66"/>
      <c r="L100" s="68"/>
      <c r="M100" s="64"/>
      <c r="N100" s="70"/>
      <c r="O100" s="70"/>
      <c r="P100" s="71"/>
    </row>
    <row r="101" ht="27.0" customHeight="1">
      <c r="A101" s="64" t="s">
        <v>101</v>
      </c>
      <c r="B101" s="65" t="s">
        <v>18</v>
      </c>
      <c r="C101" s="64" t="s">
        <v>450</v>
      </c>
      <c r="D101" s="66">
        <v>8595637.0</v>
      </c>
      <c r="E101" s="66">
        <v>1317746.0</v>
      </c>
      <c r="F101" s="66">
        <v>7277891.0</v>
      </c>
      <c r="G101" s="66">
        <v>0.0</v>
      </c>
      <c r="H101" s="66">
        <v>7277891.0</v>
      </c>
      <c r="I101" s="65">
        <v>8.90981726E8</v>
      </c>
      <c r="J101" s="67" t="str">
        <f>VLOOKUP(I101,'[2]IPS CTA BANCARIA (2)'!$B$2:$H$163,2,0)</f>
        <v>#REF!</v>
      </c>
      <c r="K101" s="66">
        <v>7277891.0</v>
      </c>
      <c r="L101" s="68" t="str">
        <f>VLOOKUP(I101,'[2]IPS CTA BANCARIA (2)'!$B$2:$H$163,4,0)</f>
        <v>#REF!</v>
      </c>
      <c r="M101" s="64" t="str">
        <f>VLOOKUP(I101,'[2]IPS CTA BANCARIA (2)'!$B$2:$H$163,5,0)</f>
        <v>#REF!</v>
      </c>
      <c r="N101" s="70" t="s">
        <v>541</v>
      </c>
      <c r="O101" s="70" t="s">
        <v>542</v>
      </c>
      <c r="P101" s="71">
        <v>41843.0</v>
      </c>
    </row>
    <row r="102" ht="27.0" customHeight="1">
      <c r="A102" s="64" t="s">
        <v>101</v>
      </c>
      <c r="B102" s="65" t="s">
        <v>22</v>
      </c>
      <c r="C102" s="64" t="s">
        <v>23</v>
      </c>
      <c r="D102" s="66">
        <v>0.0</v>
      </c>
      <c r="E102" s="66">
        <v>0.0</v>
      </c>
      <c r="F102" s="66">
        <v>0.0</v>
      </c>
      <c r="G102" s="66">
        <v>0.0</v>
      </c>
      <c r="H102" s="66">
        <v>0.0</v>
      </c>
      <c r="I102" s="65"/>
      <c r="J102" s="67"/>
      <c r="K102" s="66"/>
      <c r="L102" s="68"/>
      <c r="M102" s="64"/>
      <c r="N102" s="70"/>
      <c r="O102" s="70"/>
      <c r="P102" s="71"/>
    </row>
    <row r="103" ht="27.0" customHeight="1">
      <c r="A103" s="64" t="s">
        <v>103</v>
      </c>
      <c r="B103" s="65" t="s">
        <v>18</v>
      </c>
      <c r="C103" s="64" t="s">
        <v>450</v>
      </c>
      <c r="D103" s="66">
        <v>9.845748597E7</v>
      </c>
      <c r="E103" s="66">
        <v>0.0</v>
      </c>
      <c r="F103" s="66">
        <v>9.8457486E7</v>
      </c>
      <c r="G103" s="66">
        <v>0.0</v>
      </c>
      <c r="H103" s="66">
        <v>9.8457486E7</v>
      </c>
      <c r="I103" s="65">
        <v>8.90982264E8</v>
      </c>
      <c r="J103" s="67" t="str">
        <f>VLOOKUP(I103,'[2]IPS CTA BANCARIA (2)'!$B$2:$H$163,2,0)</f>
        <v>#REF!</v>
      </c>
      <c r="K103" s="66">
        <v>9.8457486E7</v>
      </c>
      <c r="L103" s="68" t="str">
        <f>VLOOKUP(I103,'[2]IPS CTA BANCARIA (2)'!$B$2:$H$163,4,0)</f>
        <v>#REF!</v>
      </c>
      <c r="M103" s="64" t="str">
        <f>VLOOKUP(I103,'[2]IPS CTA BANCARIA (2)'!$B$2:$H$163,5,0)</f>
        <v>#REF!</v>
      </c>
      <c r="N103" s="70" t="s">
        <v>543</v>
      </c>
      <c r="O103" s="70" t="s">
        <v>544</v>
      </c>
      <c r="P103" s="71">
        <v>41843.0</v>
      </c>
    </row>
    <row r="104" ht="27.0" customHeight="1">
      <c r="A104" s="64" t="s">
        <v>103</v>
      </c>
      <c r="B104" s="65" t="s">
        <v>22</v>
      </c>
      <c r="C104" s="64" t="s">
        <v>23</v>
      </c>
      <c r="D104" s="66">
        <v>8297770.03</v>
      </c>
      <c r="E104" s="66">
        <v>0.0</v>
      </c>
      <c r="F104" s="66">
        <v>8297770.0</v>
      </c>
      <c r="G104" s="66">
        <v>0.0</v>
      </c>
      <c r="H104" s="66">
        <v>8297770.0</v>
      </c>
      <c r="I104" s="65"/>
      <c r="J104" s="67"/>
      <c r="K104" s="66"/>
      <c r="L104" s="68"/>
      <c r="M104" s="64"/>
      <c r="N104" s="70"/>
      <c r="O104" s="70"/>
      <c r="P104" s="71"/>
    </row>
    <row r="105" ht="27.0" customHeight="1">
      <c r="A105" s="64" t="s">
        <v>103</v>
      </c>
      <c r="B105" s="65" t="s">
        <v>26</v>
      </c>
      <c r="C105" s="64" t="s">
        <v>27</v>
      </c>
      <c r="D105" s="66">
        <v>0.0</v>
      </c>
      <c r="E105" s="66">
        <v>0.0</v>
      </c>
      <c r="F105" s="66">
        <v>0.0</v>
      </c>
      <c r="G105" s="66">
        <v>0.0</v>
      </c>
      <c r="H105" s="66">
        <v>0.0</v>
      </c>
      <c r="I105" s="65"/>
      <c r="J105" s="67"/>
      <c r="K105" s="66"/>
      <c r="L105" s="68"/>
      <c r="M105" s="64"/>
      <c r="N105" s="70"/>
      <c r="O105" s="70"/>
      <c r="P105" s="71"/>
    </row>
    <row r="106" ht="27.0" customHeight="1">
      <c r="A106" s="64" t="s">
        <v>105</v>
      </c>
      <c r="B106" s="65" t="s">
        <v>18</v>
      </c>
      <c r="C106" s="64" t="s">
        <v>450</v>
      </c>
      <c r="D106" s="66">
        <v>2.458164491E7</v>
      </c>
      <c r="E106" s="66">
        <v>0.0</v>
      </c>
      <c r="F106" s="66">
        <v>2.4581645E7</v>
      </c>
      <c r="G106" s="66">
        <v>0.0</v>
      </c>
      <c r="H106" s="66">
        <v>2.4581645E7</v>
      </c>
      <c r="I106" s="65">
        <v>9.00625317E8</v>
      </c>
      <c r="J106" s="67" t="str">
        <f t="shared" ref="J106:J109" si="39">VLOOKUP(I106,'[2]IPS CTA BANCARIA (2)'!$B$2:$H$163,2,0)</f>
        <v>#REF!</v>
      </c>
      <c r="K106" s="66">
        <v>2.4581645E7</v>
      </c>
      <c r="L106" s="68" t="str">
        <f t="shared" ref="L106:L109" si="40">VLOOKUP(I106,'[2]IPS CTA BANCARIA (2)'!$B$2:$H$163,4,0)</f>
        <v>#REF!</v>
      </c>
      <c r="M106" s="64" t="str">
        <f t="shared" ref="M106:M109" si="41">VLOOKUP(I106,'[2]IPS CTA BANCARIA (2)'!$B$2:$H$163,5,0)</f>
        <v>#REF!</v>
      </c>
      <c r="N106" s="70" t="s">
        <v>545</v>
      </c>
      <c r="O106" s="70" t="s">
        <v>546</v>
      </c>
      <c r="P106" s="71">
        <v>41843.0</v>
      </c>
    </row>
    <row r="107" ht="27.0" customHeight="1">
      <c r="A107" s="64" t="s">
        <v>105</v>
      </c>
      <c r="B107" s="65" t="s">
        <v>45</v>
      </c>
      <c r="C107" s="64" t="s">
        <v>46</v>
      </c>
      <c r="D107" s="66">
        <v>5383232.09</v>
      </c>
      <c r="E107" s="66">
        <v>0.0</v>
      </c>
      <c r="F107" s="66">
        <v>5383232.0</v>
      </c>
      <c r="G107" s="66">
        <v>0.0</v>
      </c>
      <c r="H107" s="66">
        <v>5383232.0</v>
      </c>
      <c r="I107" s="65">
        <v>8.90905177E8</v>
      </c>
      <c r="J107" s="67" t="str">
        <f t="shared" si="39"/>
        <v>#REF!</v>
      </c>
      <c r="K107" s="66">
        <v>5383232.0</v>
      </c>
      <c r="L107" s="68" t="str">
        <f t="shared" si="40"/>
        <v>#REF!</v>
      </c>
      <c r="M107" s="64" t="str">
        <f t="shared" si="41"/>
        <v>#REF!</v>
      </c>
      <c r="N107" s="70">
        <v>2.01400038236E11</v>
      </c>
      <c r="O107" s="70" t="s">
        <v>547</v>
      </c>
      <c r="P107" s="71">
        <v>41842.0</v>
      </c>
    </row>
    <row r="108" ht="27.0" customHeight="1">
      <c r="A108" s="64" t="s">
        <v>107</v>
      </c>
      <c r="B108" s="65" t="s">
        <v>18</v>
      </c>
      <c r="C108" s="64" t="s">
        <v>450</v>
      </c>
      <c r="D108" s="66">
        <v>4368756.0</v>
      </c>
      <c r="E108" s="66">
        <v>0.0</v>
      </c>
      <c r="F108" s="66">
        <v>4368756.0</v>
      </c>
      <c r="G108" s="66">
        <v>0.0</v>
      </c>
      <c r="H108" s="66">
        <v>4368756.0</v>
      </c>
      <c r="I108" s="65">
        <v>8.90981726E8</v>
      </c>
      <c r="J108" s="67" t="str">
        <f t="shared" si="39"/>
        <v>#REF!</v>
      </c>
      <c r="K108" s="66">
        <v>4368756.0</v>
      </c>
      <c r="L108" s="68" t="str">
        <f t="shared" si="40"/>
        <v>#REF!</v>
      </c>
      <c r="M108" s="64" t="str">
        <f t="shared" si="41"/>
        <v>#REF!</v>
      </c>
      <c r="N108" s="70" t="s">
        <v>548</v>
      </c>
      <c r="O108" s="70" t="s">
        <v>549</v>
      </c>
      <c r="P108" s="71">
        <v>41845.0</v>
      </c>
    </row>
    <row r="109" ht="27.0" customHeight="1">
      <c r="A109" s="64" t="s">
        <v>109</v>
      </c>
      <c r="B109" s="65" t="s">
        <v>18</v>
      </c>
      <c r="C109" s="64" t="s">
        <v>450</v>
      </c>
      <c r="D109" s="66">
        <v>1.8278808028E8</v>
      </c>
      <c r="E109" s="66">
        <v>882268.2800000012</v>
      </c>
      <c r="F109" s="66">
        <v>1.81905812E8</v>
      </c>
      <c r="G109" s="66">
        <v>0.0</v>
      </c>
      <c r="H109" s="66">
        <v>1.81905812E8</v>
      </c>
      <c r="I109" s="65">
        <v>8.90907215E8</v>
      </c>
      <c r="J109" s="67" t="str">
        <f t="shared" si="39"/>
        <v>#REF!</v>
      </c>
      <c r="K109" s="66">
        <v>1.81905812E8</v>
      </c>
      <c r="L109" s="68" t="str">
        <f t="shared" si="40"/>
        <v>#REF!</v>
      </c>
      <c r="M109" s="64" t="str">
        <f t="shared" si="41"/>
        <v>#REF!</v>
      </c>
      <c r="N109" s="70" t="s">
        <v>550</v>
      </c>
      <c r="O109" s="70" t="s">
        <v>551</v>
      </c>
      <c r="P109" s="71">
        <v>41843.0</v>
      </c>
    </row>
    <row r="110" ht="27.0" customHeight="1">
      <c r="A110" s="64" t="s">
        <v>109</v>
      </c>
      <c r="B110" s="65" t="s">
        <v>22</v>
      </c>
      <c r="C110" s="64" t="s">
        <v>23</v>
      </c>
      <c r="D110" s="66">
        <v>5.717316358E7</v>
      </c>
      <c r="E110" s="66">
        <v>275959.5799999982</v>
      </c>
      <c r="F110" s="66">
        <v>5.6897204E7</v>
      </c>
      <c r="G110" s="66">
        <v>0.0</v>
      </c>
      <c r="H110" s="66">
        <v>5.6897204E7</v>
      </c>
      <c r="I110" s="65"/>
      <c r="J110" s="67"/>
      <c r="K110" s="66"/>
      <c r="L110" s="68"/>
      <c r="M110" s="64"/>
      <c r="N110" s="70"/>
      <c r="O110" s="70"/>
      <c r="P110" s="71"/>
    </row>
    <row r="111" ht="27.0" customHeight="1">
      <c r="A111" s="64" t="s">
        <v>109</v>
      </c>
      <c r="B111" s="65" t="s">
        <v>88</v>
      </c>
      <c r="C111" s="64" t="s">
        <v>89</v>
      </c>
      <c r="D111" s="66">
        <v>0.0</v>
      </c>
      <c r="E111" s="66">
        <v>0.0</v>
      </c>
      <c r="F111" s="66">
        <v>0.0</v>
      </c>
      <c r="G111" s="66">
        <v>0.0</v>
      </c>
      <c r="H111" s="66">
        <v>0.0</v>
      </c>
      <c r="I111" s="65"/>
      <c r="J111" s="67"/>
      <c r="K111" s="66"/>
      <c r="L111" s="68"/>
      <c r="M111" s="64"/>
      <c r="N111" s="70"/>
      <c r="O111" s="70"/>
      <c r="P111" s="71"/>
    </row>
    <row r="112" ht="27.0" customHeight="1">
      <c r="A112" s="64" t="s">
        <v>109</v>
      </c>
      <c r="B112" s="65" t="s">
        <v>58</v>
      </c>
      <c r="C112" s="64" t="s">
        <v>59</v>
      </c>
      <c r="D112" s="66">
        <v>1.321061824E7</v>
      </c>
      <c r="E112" s="66">
        <v>63764.24000000022</v>
      </c>
      <c r="F112" s="66">
        <v>1.3146854E7</v>
      </c>
      <c r="G112" s="66">
        <v>0.0</v>
      </c>
      <c r="H112" s="66">
        <v>1.3146854E7</v>
      </c>
      <c r="I112" s="65"/>
      <c r="J112" s="67"/>
      <c r="K112" s="66"/>
      <c r="L112" s="68"/>
      <c r="M112" s="64"/>
      <c r="N112" s="70"/>
      <c r="O112" s="70"/>
      <c r="P112" s="71"/>
    </row>
    <row r="113" ht="27.0" customHeight="1">
      <c r="A113" s="64" t="s">
        <v>109</v>
      </c>
      <c r="B113" s="65" t="s">
        <v>30</v>
      </c>
      <c r="C113" s="64" t="s">
        <v>31</v>
      </c>
      <c r="D113" s="66">
        <v>1.975718479E8</v>
      </c>
      <c r="E113" s="66">
        <v>953624.900000006</v>
      </c>
      <c r="F113" s="66">
        <v>1.96618223E8</v>
      </c>
      <c r="G113" s="66">
        <v>0.0</v>
      </c>
      <c r="H113" s="66">
        <v>1.96618223E8</v>
      </c>
      <c r="I113" s="65">
        <v>8.90980757E8</v>
      </c>
      <c r="J113" s="67" t="str">
        <f t="shared" ref="J113:J114" si="42">VLOOKUP(I113,'[2]IPS CTA BANCARIA (2)'!$B$2:$H$163,2,0)</f>
        <v>#REF!</v>
      </c>
      <c r="K113" s="66">
        <v>1.96618223E8</v>
      </c>
      <c r="L113" s="68" t="str">
        <f t="shared" ref="L113:L114" si="43">VLOOKUP(I113,'[2]IPS CTA BANCARIA (2)'!$B$2:$H$163,4,0)</f>
        <v>#REF!</v>
      </c>
      <c r="M113" s="64" t="str">
        <f t="shared" ref="M113:M114" si="44">VLOOKUP(I113,'[2]IPS CTA BANCARIA (2)'!$B$2:$H$163,5,0)</f>
        <v>#REF!</v>
      </c>
      <c r="N113" s="70" t="s">
        <v>552</v>
      </c>
      <c r="O113" s="70" t="s">
        <v>553</v>
      </c>
      <c r="P113" s="71">
        <v>41838.0</v>
      </c>
    </row>
    <row r="114" ht="27.0" customHeight="1">
      <c r="A114" s="64" t="s">
        <v>111</v>
      </c>
      <c r="B114" s="65" t="s">
        <v>18</v>
      </c>
      <c r="C114" s="64" t="s">
        <v>450</v>
      </c>
      <c r="D114" s="66">
        <v>1.221977592E8</v>
      </c>
      <c r="E114" s="66">
        <v>0.0</v>
      </c>
      <c r="F114" s="66">
        <v>1.22197759E8</v>
      </c>
      <c r="G114" s="66">
        <v>0.0</v>
      </c>
      <c r="H114" s="66">
        <v>1.22197759E8</v>
      </c>
      <c r="I114" s="65">
        <v>8.90907215E8</v>
      </c>
      <c r="J114" s="67" t="str">
        <f t="shared" si="42"/>
        <v>#REF!</v>
      </c>
      <c r="K114" s="66">
        <v>1.22197759E8</v>
      </c>
      <c r="L114" s="68" t="str">
        <f t="shared" si="43"/>
        <v>#REF!</v>
      </c>
      <c r="M114" s="64" t="str">
        <f t="shared" si="44"/>
        <v>#REF!</v>
      </c>
      <c r="N114" s="70" t="s">
        <v>554</v>
      </c>
      <c r="O114" s="70" t="s">
        <v>555</v>
      </c>
      <c r="P114" s="71">
        <v>41843.0</v>
      </c>
    </row>
    <row r="115" ht="27.0" customHeight="1">
      <c r="A115" s="64" t="s">
        <v>111</v>
      </c>
      <c r="B115" s="65" t="s">
        <v>22</v>
      </c>
      <c r="C115" s="64" t="s">
        <v>23</v>
      </c>
      <c r="D115" s="66">
        <v>1.37143579E7</v>
      </c>
      <c r="E115" s="66">
        <v>0.0</v>
      </c>
      <c r="F115" s="66">
        <v>1.3714358E7</v>
      </c>
      <c r="G115" s="66">
        <v>0.0</v>
      </c>
      <c r="H115" s="66">
        <v>1.3714358E7</v>
      </c>
      <c r="I115" s="65"/>
      <c r="J115" s="67"/>
      <c r="K115" s="66"/>
      <c r="L115" s="68"/>
      <c r="M115" s="64"/>
      <c r="N115" s="70"/>
      <c r="O115" s="70"/>
      <c r="P115" s="71"/>
    </row>
    <row r="116" ht="27.0" customHeight="1">
      <c r="A116" s="64" t="s">
        <v>111</v>
      </c>
      <c r="B116" s="65" t="s">
        <v>58</v>
      </c>
      <c r="C116" s="64" t="s">
        <v>59</v>
      </c>
      <c r="D116" s="66">
        <v>6446702.33</v>
      </c>
      <c r="E116" s="66">
        <v>0.0</v>
      </c>
      <c r="F116" s="66">
        <v>6446702.0</v>
      </c>
      <c r="G116" s="66">
        <v>0.0</v>
      </c>
      <c r="H116" s="66">
        <v>6446702.0</v>
      </c>
      <c r="I116" s="65"/>
      <c r="J116" s="67"/>
      <c r="K116" s="66"/>
      <c r="L116" s="68"/>
      <c r="M116" s="64"/>
      <c r="N116" s="70"/>
      <c r="O116" s="70"/>
      <c r="P116" s="71"/>
    </row>
    <row r="117" ht="27.0" customHeight="1">
      <c r="A117" s="64" t="s">
        <v>111</v>
      </c>
      <c r="B117" s="65" t="s">
        <v>43</v>
      </c>
      <c r="C117" s="64" t="s">
        <v>44</v>
      </c>
      <c r="D117" s="66">
        <v>0.0</v>
      </c>
      <c r="E117" s="66">
        <v>0.0</v>
      </c>
      <c r="F117" s="66">
        <v>0.0</v>
      </c>
      <c r="G117" s="66">
        <v>0.0</v>
      </c>
      <c r="H117" s="66">
        <v>0.0</v>
      </c>
      <c r="I117" s="65"/>
      <c r="J117" s="67"/>
      <c r="K117" s="66"/>
      <c r="L117" s="68"/>
      <c r="M117" s="64"/>
      <c r="N117" s="70"/>
      <c r="O117" s="70"/>
      <c r="P117" s="71"/>
    </row>
    <row r="118" ht="27.0" customHeight="1">
      <c r="A118" s="64" t="s">
        <v>111</v>
      </c>
      <c r="B118" s="65" t="s">
        <v>26</v>
      </c>
      <c r="C118" s="64" t="s">
        <v>27</v>
      </c>
      <c r="D118" s="66">
        <v>1757023.57</v>
      </c>
      <c r="E118" s="66">
        <v>0.0</v>
      </c>
      <c r="F118" s="66">
        <v>1757024.0</v>
      </c>
      <c r="G118" s="66">
        <v>0.0</v>
      </c>
      <c r="H118" s="66">
        <v>1757024.0</v>
      </c>
      <c r="I118" s="65"/>
      <c r="J118" s="67"/>
      <c r="K118" s="66"/>
      <c r="L118" s="68"/>
      <c r="M118" s="64"/>
      <c r="N118" s="70"/>
      <c r="O118" s="70"/>
      <c r="P118" s="71"/>
    </row>
    <row r="119" ht="27.0" customHeight="1">
      <c r="A119" s="64" t="s">
        <v>113</v>
      </c>
      <c r="B119" s="65" t="s">
        <v>18</v>
      </c>
      <c r="C119" s="64" t="s">
        <v>450</v>
      </c>
      <c r="D119" s="66">
        <v>3.097048989E7</v>
      </c>
      <c r="E119" s="66">
        <v>0.0</v>
      </c>
      <c r="F119" s="66">
        <v>3.097049E7</v>
      </c>
      <c r="G119" s="66">
        <v>0.0</v>
      </c>
      <c r="H119" s="66">
        <v>3.097049E7</v>
      </c>
      <c r="I119" s="65">
        <v>9.00625317E8</v>
      </c>
      <c r="J119" s="67" t="str">
        <f>VLOOKUP(I119,'[2]IPS CTA BANCARIA (2)'!$B$2:$H$163,2,0)</f>
        <v>#REF!</v>
      </c>
      <c r="K119" s="66">
        <v>3.097049E7</v>
      </c>
      <c r="L119" s="68" t="str">
        <f>VLOOKUP(I119,'[2]IPS CTA BANCARIA (2)'!$B$2:$H$163,4,0)</f>
        <v>#REF!</v>
      </c>
      <c r="M119" s="64" t="str">
        <f>VLOOKUP(I119,'[2]IPS CTA BANCARIA (2)'!$B$2:$H$163,5,0)</f>
        <v>#REF!</v>
      </c>
      <c r="N119" s="70" t="s">
        <v>556</v>
      </c>
      <c r="O119" s="70" t="s">
        <v>557</v>
      </c>
      <c r="P119" s="71">
        <v>41843.0</v>
      </c>
    </row>
    <row r="120" ht="27.0" customHeight="1">
      <c r="A120" s="64" t="s">
        <v>113</v>
      </c>
      <c r="B120" s="65" t="s">
        <v>22</v>
      </c>
      <c r="C120" s="64" t="s">
        <v>23</v>
      </c>
      <c r="D120" s="66">
        <v>64704.11</v>
      </c>
      <c r="E120" s="66">
        <v>0.0</v>
      </c>
      <c r="F120" s="66">
        <v>0.0</v>
      </c>
      <c r="G120" s="66">
        <v>64704.11</v>
      </c>
      <c r="H120" s="66">
        <v>0.0</v>
      </c>
      <c r="I120" s="65"/>
      <c r="J120" s="67"/>
      <c r="K120" s="66"/>
      <c r="L120" s="68"/>
      <c r="M120" s="64"/>
      <c r="N120" s="70"/>
      <c r="O120" s="70"/>
      <c r="P120" s="71"/>
    </row>
    <row r="121" ht="27.0" customHeight="1">
      <c r="A121" s="64" t="s">
        <v>115</v>
      </c>
      <c r="B121" s="65" t="s">
        <v>18</v>
      </c>
      <c r="C121" s="64" t="s">
        <v>450</v>
      </c>
      <c r="D121" s="66">
        <v>3.488951046E7</v>
      </c>
      <c r="E121" s="66">
        <v>0.0</v>
      </c>
      <c r="F121" s="66">
        <v>3.488951E7</v>
      </c>
      <c r="G121" s="66">
        <v>0.0</v>
      </c>
      <c r="H121" s="66">
        <v>3.488951E7</v>
      </c>
      <c r="I121" s="65">
        <v>9.00625317E8</v>
      </c>
      <c r="J121" s="67" t="str">
        <f t="shared" ref="J121:J123" si="45">VLOOKUP(I121,'[2]IPS CTA BANCARIA (2)'!$B$2:$H$163,2,0)</f>
        <v>#REF!</v>
      </c>
      <c r="K121" s="66">
        <v>3.488951E7</v>
      </c>
      <c r="L121" s="68" t="str">
        <f t="shared" ref="L121:L123" si="46">VLOOKUP(I121,'[2]IPS CTA BANCARIA (2)'!$B$2:$H$163,4,0)</f>
        <v>#REF!</v>
      </c>
      <c r="M121" s="64" t="str">
        <f t="shared" ref="M121:M123" si="47">VLOOKUP(I121,'[2]IPS CTA BANCARIA (2)'!$B$2:$H$163,5,0)</f>
        <v>#REF!</v>
      </c>
      <c r="N121" s="70" t="s">
        <v>558</v>
      </c>
      <c r="O121" s="70" t="s">
        <v>559</v>
      </c>
      <c r="P121" s="71">
        <v>41843.0</v>
      </c>
    </row>
    <row r="122" ht="27.0" customHeight="1">
      <c r="A122" s="64" t="s">
        <v>115</v>
      </c>
      <c r="B122" s="65" t="s">
        <v>45</v>
      </c>
      <c r="C122" s="64" t="s">
        <v>46</v>
      </c>
      <c r="D122" s="66">
        <v>9980140.54</v>
      </c>
      <c r="E122" s="66">
        <v>0.0</v>
      </c>
      <c r="F122" s="66">
        <v>9980141.0</v>
      </c>
      <c r="G122" s="66">
        <v>0.0</v>
      </c>
      <c r="H122" s="66">
        <v>9980141.0</v>
      </c>
      <c r="I122" s="65">
        <v>8.90905177E8</v>
      </c>
      <c r="J122" s="67" t="str">
        <f t="shared" si="45"/>
        <v>#REF!</v>
      </c>
      <c r="K122" s="66">
        <v>9980140.0</v>
      </c>
      <c r="L122" s="68" t="str">
        <f t="shared" si="46"/>
        <v>#REF!</v>
      </c>
      <c r="M122" s="64" t="str">
        <f t="shared" si="47"/>
        <v>#REF!</v>
      </c>
      <c r="N122" s="70">
        <v>2.01400038239E11</v>
      </c>
      <c r="O122" s="70" t="s">
        <v>560</v>
      </c>
      <c r="P122" s="71">
        <v>41845.0</v>
      </c>
    </row>
    <row r="123" ht="27.0" customHeight="1">
      <c r="A123" s="64" t="s">
        <v>117</v>
      </c>
      <c r="B123" s="65" t="s">
        <v>18</v>
      </c>
      <c r="C123" s="64" t="s">
        <v>450</v>
      </c>
      <c r="D123" s="66">
        <v>5100393.4</v>
      </c>
      <c r="E123" s="66">
        <v>667184.4000000004</v>
      </c>
      <c r="F123" s="66">
        <v>4433209.0</v>
      </c>
      <c r="G123" s="66">
        <v>0.0</v>
      </c>
      <c r="H123" s="66">
        <v>4433209.0</v>
      </c>
      <c r="I123" s="65">
        <v>8.90981726E8</v>
      </c>
      <c r="J123" s="67" t="str">
        <f t="shared" si="45"/>
        <v>#REF!</v>
      </c>
      <c r="K123" s="66">
        <v>4433209.0</v>
      </c>
      <c r="L123" s="68" t="str">
        <f t="shared" si="46"/>
        <v>#REF!</v>
      </c>
      <c r="M123" s="64" t="str">
        <f t="shared" si="47"/>
        <v>#REF!</v>
      </c>
      <c r="N123" s="70" t="s">
        <v>561</v>
      </c>
      <c r="O123" s="70" t="s">
        <v>562</v>
      </c>
      <c r="P123" s="71">
        <v>41843.0</v>
      </c>
    </row>
    <row r="124" ht="27.0" customHeight="1">
      <c r="A124" s="64" t="s">
        <v>117</v>
      </c>
      <c r="B124" s="65" t="s">
        <v>22</v>
      </c>
      <c r="C124" s="64" t="s">
        <v>23</v>
      </c>
      <c r="D124" s="66">
        <v>22248.8</v>
      </c>
      <c r="E124" s="66">
        <v>22248.8</v>
      </c>
      <c r="F124" s="66">
        <v>0.0</v>
      </c>
      <c r="G124" s="66">
        <v>0.0</v>
      </c>
      <c r="H124" s="66">
        <v>0.0</v>
      </c>
      <c r="I124" s="65"/>
      <c r="J124" s="67"/>
      <c r="K124" s="66"/>
      <c r="L124" s="68"/>
      <c r="M124" s="64"/>
      <c r="N124" s="70"/>
      <c r="O124" s="70"/>
      <c r="P124" s="71"/>
    </row>
    <row r="125" ht="27.0" customHeight="1">
      <c r="A125" s="64" t="s">
        <v>117</v>
      </c>
      <c r="B125" s="65" t="s">
        <v>45</v>
      </c>
      <c r="C125" s="64" t="s">
        <v>46</v>
      </c>
      <c r="D125" s="66">
        <v>1319663.8</v>
      </c>
      <c r="E125" s="66">
        <v>177607.80000000005</v>
      </c>
      <c r="F125" s="66">
        <v>1142056.0</v>
      </c>
      <c r="G125" s="66">
        <v>0.0</v>
      </c>
      <c r="H125" s="66">
        <v>1142056.0</v>
      </c>
      <c r="I125" s="65">
        <v>8.90905154E8</v>
      </c>
      <c r="J125" s="67" t="str">
        <f t="shared" ref="J125:J126" si="48">VLOOKUP(I125,'[2]IPS CTA BANCARIA (2)'!$B$2:$H$163,2,0)</f>
        <v>#REF!</v>
      </c>
      <c r="K125" s="66">
        <v>1142056.0</v>
      </c>
      <c r="L125" s="68" t="str">
        <f t="shared" ref="L125:L126" si="49">VLOOKUP(I125,'[2]IPS CTA BANCARIA (2)'!$B$2:$H$163,4,0)</f>
        <v>#REF!</v>
      </c>
      <c r="M125" s="64" t="str">
        <f t="shared" ref="M125:M126" si="50">VLOOKUP(I125,'[2]IPS CTA BANCARIA (2)'!$B$2:$H$163,5,0)</f>
        <v>#REF!</v>
      </c>
      <c r="N125" s="70">
        <v>2.01400038257E11</v>
      </c>
      <c r="O125" s="70" t="s">
        <v>563</v>
      </c>
      <c r="P125" s="71">
        <v>41845.0</v>
      </c>
    </row>
    <row r="126" ht="27.0" customHeight="1">
      <c r="A126" s="64" t="s">
        <v>119</v>
      </c>
      <c r="B126" s="65" t="s">
        <v>18</v>
      </c>
      <c r="C126" s="64" t="s">
        <v>450</v>
      </c>
      <c r="D126" s="66">
        <v>4.813272374E7</v>
      </c>
      <c r="E126" s="66">
        <v>0.0</v>
      </c>
      <c r="F126" s="66">
        <v>4.8132724E7</v>
      </c>
      <c r="G126" s="66">
        <v>0.0</v>
      </c>
      <c r="H126" s="66">
        <v>4.8132724E7</v>
      </c>
      <c r="I126" s="65">
        <v>8.90905177E8</v>
      </c>
      <c r="J126" s="67" t="str">
        <f t="shared" si="48"/>
        <v>#REF!</v>
      </c>
      <c r="K126" s="66">
        <v>4.8132724E7</v>
      </c>
      <c r="L126" s="68" t="str">
        <f t="shared" si="49"/>
        <v>#REF!</v>
      </c>
      <c r="M126" s="64" t="str">
        <f t="shared" si="50"/>
        <v>#REF!</v>
      </c>
      <c r="N126" s="70" t="s">
        <v>564</v>
      </c>
      <c r="O126" s="70" t="s">
        <v>565</v>
      </c>
      <c r="P126" s="71">
        <v>41842.0</v>
      </c>
    </row>
    <row r="127" ht="27.0" customHeight="1">
      <c r="A127" s="64" t="s">
        <v>119</v>
      </c>
      <c r="B127" s="65" t="s">
        <v>22</v>
      </c>
      <c r="C127" s="64" t="s">
        <v>23</v>
      </c>
      <c r="D127" s="66">
        <v>3510.95</v>
      </c>
      <c r="E127" s="66">
        <v>0.0</v>
      </c>
      <c r="F127" s="66">
        <v>0.0</v>
      </c>
      <c r="G127" s="66">
        <v>3510.95</v>
      </c>
      <c r="H127" s="66">
        <v>0.0</v>
      </c>
      <c r="I127" s="65"/>
      <c r="J127" s="67"/>
      <c r="K127" s="66"/>
      <c r="L127" s="68"/>
      <c r="M127" s="64"/>
      <c r="N127" s="70"/>
      <c r="O127" s="70"/>
      <c r="P127" s="71"/>
    </row>
    <row r="128" ht="27.0" customHeight="1">
      <c r="A128" s="64" t="s">
        <v>119</v>
      </c>
      <c r="B128" s="65" t="s">
        <v>45</v>
      </c>
      <c r="C128" s="64" t="s">
        <v>46</v>
      </c>
      <c r="D128" s="66">
        <v>6008720.31</v>
      </c>
      <c r="E128" s="66">
        <v>0.0</v>
      </c>
      <c r="F128" s="66">
        <v>6008720.0</v>
      </c>
      <c r="G128" s="66">
        <v>0.0</v>
      </c>
      <c r="H128" s="66">
        <v>6008720.0</v>
      </c>
      <c r="I128" s="65">
        <v>8.90907297E8</v>
      </c>
      <c r="J128" s="67" t="str">
        <f t="shared" ref="J128:J129" si="51">VLOOKUP(I128,'[2]IPS CTA BANCARIA (2)'!$B$2:$H$163,2,0)</f>
        <v>#REF!</v>
      </c>
      <c r="K128" s="66">
        <v>6008720.0</v>
      </c>
      <c r="L128" s="68" t="str">
        <f t="shared" ref="L128:L129" si="52">VLOOKUP(I128,'[2]IPS CTA BANCARIA (2)'!$B$2:$H$163,4,0)</f>
        <v>#REF!</v>
      </c>
      <c r="M128" s="64" t="str">
        <f t="shared" ref="M128:M129" si="53">VLOOKUP(I128,'[2]IPS CTA BANCARIA (2)'!$B$2:$H$163,5,0)</f>
        <v>#REF!</v>
      </c>
      <c r="N128" s="70">
        <v>2.01400038305E11</v>
      </c>
      <c r="O128" s="70" t="s">
        <v>566</v>
      </c>
      <c r="P128" s="71">
        <v>41842.0</v>
      </c>
    </row>
    <row r="129" ht="27.0" customHeight="1">
      <c r="A129" s="64" t="s">
        <v>121</v>
      </c>
      <c r="B129" s="65" t="s">
        <v>18</v>
      </c>
      <c r="C129" s="64" t="s">
        <v>450</v>
      </c>
      <c r="D129" s="66">
        <v>6.3332455E7</v>
      </c>
      <c r="E129" s="66">
        <v>1.8206865E7</v>
      </c>
      <c r="F129" s="66">
        <v>4.512559E7</v>
      </c>
      <c r="G129" s="66">
        <v>0.0</v>
      </c>
      <c r="H129" s="66">
        <v>4.512559E7</v>
      </c>
      <c r="I129" s="65">
        <v>8.90905177E8</v>
      </c>
      <c r="J129" s="67" t="str">
        <f t="shared" si="51"/>
        <v>#REF!</v>
      </c>
      <c r="K129" s="66">
        <v>4.512559E7</v>
      </c>
      <c r="L129" s="68" t="str">
        <f t="shared" si="52"/>
        <v>#REF!</v>
      </c>
      <c r="M129" s="64" t="str">
        <f t="shared" si="53"/>
        <v>#REF!</v>
      </c>
      <c r="N129" s="70" t="s">
        <v>567</v>
      </c>
      <c r="O129" s="70" t="s">
        <v>568</v>
      </c>
      <c r="P129" s="71">
        <v>41842.0</v>
      </c>
    </row>
    <row r="130" ht="27.0" customHeight="1">
      <c r="A130" s="64" t="s">
        <v>121</v>
      </c>
      <c r="B130" s="65" t="s">
        <v>43</v>
      </c>
      <c r="C130" s="64" t="s">
        <v>44</v>
      </c>
      <c r="D130" s="66">
        <v>0.0</v>
      </c>
      <c r="E130" s="66">
        <v>0.0</v>
      </c>
      <c r="F130" s="66">
        <v>0.0</v>
      </c>
      <c r="G130" s="66">
        <v>0.0</v>
      </c>
      <c r="H130" s="66">
        <v>0.0</v>
      </c>
      <c r="I130" s="65"/>
      <c r="J130" s="67"/>
      <c r="K130" s="66"/>
      <c r="L130" s="68"/>
      <c r="M130" s="64"/>
      <c r="N130" s="70"/>
      <c r="O130" s="70"/>
      <c r="P130" s="71"/>
    </row>
    <row r="131" ht="27.0" customHeight="1">
      <c r="A131" s="64" t="s">
        <v>123</v>
      </c>
      <c r="B131" s="65" t="s">
        <v>22</v>
      </c>
      <c r="C131" s="64" t="s">
        <v>23</v>
      </c>
      <c r="D131" s="66">
        <v>282383.69</v>
      </c>
      <c r="E131" s="66">
        <v>0.0</v>
      </c>
      <c r="F131" s="66">
        <v>282384.0</v>
      </c>
      <c r="G131" s="66">
        <v>0.0</v>
      </c>
      <c r="H131" s="66">
        <v>282384.0</v>
      </c>
      <c r="I131" s="65"/>
      <c r="J131" s="67"/>
      <c r="K131" s="66"/>
      <c r="L131" s="68"/>
      <c r="M131" s="64"/>
      <c r="N131" s="70"/>
      <c r="O131" s="70"/>
      <c r="P131" s="71"/>
    </row>
    <row r="132" ht="27.0" customHeight="1">
      <c r="A132" s="64" t="s">
        <v>123</v>
      </c>
      <c r="B132" s="65" t="s">
        <v>58</v>
      </c>
      <c r="C132" s="64" t="s">
        <v>59</v>
      </c>
      <c r="D132" s="66">
        <v>384246.03</v>
      </c>
      <c r="E132" s="66">
        <v>0.0</v>
      </c>
      <c r="F132" s="66">
        <v>384246.0</v>
      </c>
      <c r="G132" s="66">
        <v>0.0</v>
      </c>
      <c r="H132" s="66">
        <v>384246.0</v>
      </c>
      <c r="I132" s="65"/>
      <c r="J132" s="67"/>
      <c r="K132" s="66"/>
      <c r="L132" s="68"/>
      <c r="M132" s="64"/>
      <c r="N132" s="70"/>
      <c r="O132" s="70"/>
      <c r="P132" s="71"/>
    </row>
    <row r="133" ht="27.0" customHeight="1">
      <c r="A133" s="64" t="s">
        <v>123</v>
      </c>
      <c r="B133" s="65" t="s">
        <v>30</v>
      </c>
      <c r="C133" s="64" t="s">
        <v>31</v>
      </c>
      <c r="D133" s="66">
        <v>1765640.28</v>
      </c>
      <c r="E133" s="66">
        <v>0.0</v>
      </c>
      <c r="F133" s="66">
        <v>1765640.0</v>
      </c>
      <c r="G133" s="66">
        <v>0.0</v>
      </c>
      <c r="H133" s="66">
        <v>1765640.0</v>
      </c>
      <c r="I133" s="65">
        <v>8.9098467E8</v>
      </c>
      <c r="J133" s="67" t="str">
        <f t="shared" ref="J133:J136" si="54">VLOOKUP(I133,'[2]IPS CTA BANCARIA (2)'!$B$2:$H$163,2,0)</f>
        <v>#REF!</v>
      </c>
      <c r="K133" s="66">
        <v>1765640.0</v>
      </c>
      <c r="L133" s="68" t="str">
        <f t="shared" ref="L133:L136" si="55">VLOOKUP(I133,'[2]IPS CTA BANCARIA (2)'!$B$2:$H$163,4,0)</f>
        <v>#REF!</v>
      </c>
      <c r="M133" s="64" t="str">
        <f t="shared" ref="M133:M136" si="56">VLOOKUP(I133,'[2]IPS CTA BANCARIA (2)'!$B$2:$H$163,5,0)</f>
        <v>#REF!</v>
      </c>
      <c r="N133" s="70" t="s">
        <v>569</v>
      </c>
      <c r="O133" s="70" t="s">
        <v>570</v>
      </c>
      <c r="P133" s="71">
        <v>41838.0</v>
      </c>
    </row>
    <row r="134" ht="27.0" customHeight="1">
      <c r="A134" s="64" t="s">
        <v>125</v>
      </c>
      <c r="B134" s="65" t="s">
        <v>18</v>
      </c>
      <c r="C134" s="64" t="s">
        <v>450</v>
      </c>
      <c r="D134" s="66">
        <v>3.7353167E7</v>
      </c>
      <c r="E134" s="66">
        <v>0.0</v>
      </c>
      <c r="F134" s="66">
        <v>3.7353167E7</v>
      </c>
      <c r="G134" s="66">
        <v>0.0</v>
      </c>
      <c r="H134" s="66">
        <v>3.7353167E7</v>
      </c>
      <c r="I134" s="65">
        <v>8.90907215E8</v>
      </c>
      <c r="J134" s="67" t="str">
        <f t="shared" si="54"/>
        <v>#REF!</v>
      </c>
      <c r="K134" s="66">
        <v>3.7353167E7</v>
      </c>
      <c r="L134" s="68" t="str">
        <f t="shared" si="55"/>
        <v>#REF!</v>
      </c>
      <c r="M134" s="64" t="str">
        <f t="shared" si="56"/>
        <v>#REF!</v>
      </c>
      <c r="N134" s="70" t="s">
        <v>571</v>
      </c>
      <c r="O134" s="70" t="s">
        <v>572</v>
      </c>
      <c r="P134" s="71">
        <v>40384.0</v>
      </c>
    </row>
    <row r="135" ht="27.0" customHeight="1">
      <c r="A135" s="64" t="s">
        <v>127</v>
      </c>
      <c r="B135" s="65" t="s">
        <v>18</v>
      </c>
      <c r="C135" s="64" t="s">
        <v>450</v>
      </c>
      <c r="D135" s="66">
        <v>5.8523585E7</v>
      </c>
      <c r="E135" s="66">
        <v>0.0</v>
      </c>
      <c r="F135" s="66">
        <v>5.8523585E7</v>
      </c>
      <c r="G135" s="66">
        <v>0.0</v>
      </c>
      <c r="H135" s="66">
        <v>5.8523585E7</v>
      </c>
      <c r="I135" s="65">
        <v>8.90904646E8</v>
      </c>
      <c r="J135" s="67" t="str">
        <f t="shared" si="54"/>
        <v>#REF!</v>
      </c>
      <c r="K135" s="66">
        <f>14614984+43908600</f>
        <v>58523584</v>
      </c>
      <c r="L135" s="68" t="str">
        <f t="shared" si="55"/>
        <v>#REF!</v>
      </c>
      <c r="M135" s="64" t="str">
        <f t="shared" si="56"/>
        <v>#REF!</v>
      </c>
      <c r="N135" s="70" t="s">
        <v>573</v>
      </c>
      <c r="O135" s="70" t="s">
        <v>574</v>
      </c>
      <c r="P135" s="71">
        <v>40384.0</v>
      </c>
    </row>
    <row r="136" ht="27.0" customHeight="1">
      <c r="A136" s="64" t="s">
        <v>129</v>
      </c>
      <c r="B136" s="65" t="s">
        <v>18</v>
      </c>
      <c r="C136" s="64" t="s">
        <v>450</v>
      </c>
      <c r="D136" s="66">
        <v>1.265487525E7</v>
      </c>
      <c r="E136" s="66">
        <v>0.0</v>
      </c>
      <c r="F136" s="66">
        <v>1.2654875E7</v>
      </c>
      <c r="G136" s="66">
        <v>0.0</v>
      </c>
      <c r="H136" s="66">
        <v>1.2654875E7</v>
      </c>
      <c r="I136" s="65">
        <v>8.90981726E8</v>
      </c>
      <c r="J136" s="67" t="str">
        <f t="shared" si="54"/>
        <v>#REF!</v>
      </c>
      <c r="K136" s="66">
        <v>1.2654875E7</v>
      </c>
      <c r="L136" s="68" t="str">
        <f t="shared" si="55"/>
        <v>#REF!</v>
      </c>
      <c r="M136" s="64" t="str">
        <f t="shared" si="56"/>
        <v>#REF!</v>
      </c>
      <c r="N136" s="70" t="s">
        <v>575</v>
      </c>
      <c r="O136" s="70" t="s">
        <v>576</v>
      </c>
      <c r="P136" s="71">
        <v>41843.0</v>
      </c>
    </row>
    <row r="137" ht="27.0" customHeight="1">
      <c r="A137" s="64" t="s">
        <v>129</v>
      </c>
      <c r="B137" s="65" t="s">
        <v>22</v>
      </c>
      <c r="C137" s="64" t="s">
        <v>23</v>
      </c>
      <c r="D137" s="66">
        <v>2.738055544E7</v>
      </c>
      <c r="E137" s="66">
        <v>0.0</v>
      </c>
      <c r="F137" s="66">
        <v>2.7380555E7</v>
      </c>
      <c r="G137" s="66">
        <v>0.0</v>
      </c>
      <c r="H137" s="66">
        <v>2.7380555E7</v>
      </c>
      <c r="I137" s="65"/>
      <c r="J137" s="67"/>
      <c r="K137" s="66"/>
      <c r="L137" s="68"/>
      <c r="M137" s="64"/>
      <c r="N137" s="70"/>
      <c r="O137" s="70"/>
      <c r="P137" s="71"/>
    </row>
    <row r="138" ht="27.0" customHeight="1">
      <c r="A138" s="64" t="s">
        <v>129</v>
      </c>
      <c r="B138" s="65" t="s">
        <v>58</v>
      </c>
      <c r="C138" s="64" t="s">
        <v>59</v>
      </c>
      <c r="D138" s="66">
        <v>6578743.01</v>
      </c>
      <c r="E138" s="66">
        <v>0.0</v>
      </c>
      <c r="F138" s="66">
        <v>6578743.0</v>
      </c>
      <c r="G138" s="66">
        <v>0.0</v>
      </c>
      <c r="H138" s="66">
        <v>6578743.0</v>
      </c>
      <c r="I138" s="65"/>
      <c r="J138" s="67"/>
      <c r="K138" s="66"/>
      <c r="L138" s="68"/>
      <c r="M138" s="64"/>
      <c r="N138" s="70"/>
      <c r="O138" s="70"/>
      <c r="P138" s="71"/>
    </row>
    <row r="139" ht="27.0" customHeight="1">
      <c r="A139" s="64" t="s">
        <v>129</v>
      </c>
      <c r="B139" s="65" t="s">
        <v>30</v>
      </c>
      <c r="C139" s="64" t="s">
        <v>31</v>
      </c>
      <c r="D139" s="66">
        <v>1.707877593E8</v>
      </c>
      <c r="E139" s="66">
        <v>0.0</v>
      </c>
      <c r="F139" s="66">
        <v>1.70787759E8</v>
      </c>
      <c r="G139" s="66">
        <v>0.0</v>
      </c>
      <c r="H139" s="66">
        <v>1.70787759E8</v>
      </c>
      <c r="I139" s="65">
        <v>8.00138311E8</v>
      </c>
      <c r="J139" s="67" t="str">
        <f t="shared" ref="J139:J140" si="57">VLOOKUP(I139,'[2]IPS CTA BANCARIA (2)'!$B$2:$H$163,2,0)</f>
        <v>#REF!</v>
      </c>
      <c r="K139" s="66">
        <v>1.70787759E8</v>
      </c>
      <c r="L139" s="68" t="str">
        <f t="shared" ref="L139:L140" si="58">VLOOKUP(I139,'[2]IPS CTA BANCARIA (2)'!$B$2:$H$163,4,0)</f>
        <v>#REF!</v>
      </c>
      <c r="M139" s="64" t="str">
        <f t="shared" ref="M139:M140" si="59">VLOOKUP(I139,'[2]IPS CTA BANCARIA (2)'!$B$2:$H$163,5,0)</f>
        <v>#REF!</v>
      </c>
      <c r="N139" s="70" t="s">
        <v>577</v>
      </c>
      <c r="O139" s="70" t="s">
        <v>578</v>
      </c>
      <c r="P139" s="71">
        <v>41838.0</v>
      </c>
    </row>
    <row r="140" ht="27.0" customHeight="1">
      <c r="A140" s="64" t="s">
        <v>131</v>
      </c>
      <c r="B140" s="65" t="s">
        <v>18</v>
      </c>
      <c r="C140" s="64" t="s">
        <v>450</v>
      </c>
      <c r="D140" s="66">
        <v>2874172.0</v>
      </c>
      <c r="E140" s="66">
        <v>270156.0</v>
      </c>
      <c r="F140" s="66">
        <v>2604016.0</v>
      </c>
      <c r="G140" s="66">
        <v>0.0</v>
      </c>
      <c r="H140" s="66">
        <v>2604016.0</v>
      </c>
      <c r="I140" s="65">
        <v>8.90981726E8</v>
      </c>
      <c r="J140" s="67" t="str">
        <f t="shared" si="57"/>
        <v>#REF!</v>
      </c>
      <c r="K140" s="66">
        <f>650292+1953720</f>
        <v>2604012</v>
      </c>
      <c r="L140" s="68" t="str">
        <f t="shared" si="58"/>
        <v>#REF!</v>
      </c>
      <c r="M140" s="64" t="str">
        <f t="shared" si="59"/>
        <v>#REF!</v>
      </c>
      <c r="N140" s="70" t="s">
        <v>579</v>
      </c>
      <c r="O140" s="70" t="s">
        <v>580</v>
      </c>
      <c r="P140" s="71">
        <v>41845.0</v>
      </c>
    </row>
    <row r="141" ht="27.0" customHeight="1">
      <c r="A141" s="64" t="s">
        <v>133</v>
      </c>
      <c r="B141" s="65" t="s">
        <v>18</v>
      </c>
      <c r="C141" s="64" t="s">
        <v>450</v>
      </c>
      <c r="D141" s="66">
        <v>1655964.01</v>
      </c>
      <c r="E141" s="66">
        <v>1655964.01</v>
      </c>
      <c r="F141" s="66">
        <v>0.0</v>
      </c>
      <c r="G141" s="66">
        <v>0.0</v>
      </c>
      <c r="H141" s="66">
        <v>0.0</v>
      </c>
      <c r="I141" s="65"/>
      <c r="J141" s="67"/>
      <c r="K141" s="66"/>
      <c r="L141" s="68"/>
      <c r="M141" s="64"/>
      <c r="N141" s="70"/>
      <c r="O141" s="70"/>
      <c r="P141" s="71"/>
    </row>
    <row r="142" ht="27.0" customHeight="1">
      <c r="A142" s="64" t="s">
        <v>133</v>
      </c>
      <c r="B142" s="65" t="s">
        <v>22</v>
      </c>
      <c r="C142" s="64" t="s">
        <v>23</v>
      </c>
      <c r="D142" s="66">
        <v>10310.99</v>
      </c>
      <c r="E142" s="66">
        <v>10310.99</v>
      </c>
      <c r="F142" s="66">
        <v>0.0</v>
      </c>
      <c r="G142" s="66">
        <v>0.0</v>
      </c>
      <c r="H142" s="66">
        <v>0.0</v>
      </c>
      <c r="I142" s="65"/>
      <c r="J142" s="67"/>
      <c r="K142" s="66"/>
      <c r="L142" s="68"/>
      <c r="M142" s="64"/>
      <c r="N142" s="70"/>
      <c r="O142" s="70"/>
      <c r="P142" s="71"/>
    </row>
    <row r="143" ht="27.0" customHeight="1">
      <c r="A143" s="64" t="s">
        <v>135</v>
      </c>
      <c r="B143" s="65" t="s">
        <v>18</v>
      </c>
      <c r="C143" s="64" t="s">
        <v>450</v>
      </c>
      <c r="D143" s="66">
        <v>3.947869778E7</v>
      </c>
      <c r="E143" s="66">
        <v>0.0</v>
      </c>
      <c r="F143" s="66">
        <v>3.9478698E7</v>
      </c>
      <c r="G143" s="66">
        <v>0.0</v>
      </c>
      <c r="H143" s="66">
        <v>3.9478698E7</v>
      </c>
      <c r="I143" s="65">
        <v>8.90907215E8</v>
      </c>
      <c r="J143" s="67" t="str">
        <f>VLOOKUP(I143,'[2]IPS CTA BANCARIA (2)'!$B$2:$H$163,2,0)</f>
        <v>#REF!</v>
      </c>
      <c r="K143" s="66">
        <v>3.9478698E7</v>
      </c>
      <c r="L143" s="68" t="str">
        <f>VLOOKUP(I143,'[2]IPS CTA BANCARIA (2)'!$B$2:$H$163,4,0)</f>
        <v>#REF!</v>
      </c>
      <c r="M143" s="64" t="str">
        <f>VLOOKUP(I143,'[2]IPS CTA BANCARIA (2)'!$B$2:$H$163,5,0)</f>
        <v>#REF!</v>
      </c>
      <c r="N143" s="70" t="s">
        <v>581</v>
      </c>
      <c r="O143" s="70" t="s">
        <v>582</v>
      </c>
      <c r="P143" s="71">
        <v>41843.0</v>
      </c>
    </row>
    <row r="144" ht="27.0" customHeight="1">
      <c r="A144" s="64" t="s">
        <v>135</v>
      </c>
      <c r="B144" s="65" t="s">
        <v>22</v>
      </c>
      <c r="C144" s="64" t="s">
        <v>23</v>
      </c>
      <c r="D144" s="66">
        <v>6670699.22</v>
      </c>
      <c r="E144" s="66">
        <v>0.0</v>
      </c>
      <c r="F144" s="66">
        <v>6670699.0</v>
      </c>
      <c r="G144" s="66">
        <v>0.0</v>
      </c>
      <c r="H144" s="66">
        <v>6670699.0</v>
      </c>
      <c r="I144" s="65"/>
      <c r="J144" s="67"/>
      <c r="K144" s="66"/>
      <c r="L144" s="68"/>
      <c r="M144" s="64"/>
      <c r="N144" s="70"/>
      <c r="O144" s="70"/>
      <c r="P144" s="71"/>
    </row>
    <row r="145" ht="27.0" customHeight="1">
      <c r="A145" s="64" t="s">
        <v>135</v>
      </c>
      <c r="B145" s="65" t="s">
        <v>43</v>
      </c>
      <c r="C145" s="64" t="s">
        <v>44</v>
      </c>
      <c r="D145" s="66">
        <v>0.0</v>
      </c>
      <c r="E145" s="66">
        <v>0.0</v>
      </c>
      <c r="F145" s="66">
        <v>0.0</v>
      </c>
      <c r="G145" s="66">
        <v>0.0</v>
      </c>
      <c r="H145" s="66">
        <v>0.0</v>
      </c>
      <c r="I145" s="65"/>
      <c r="J145" s="67"/>
      <c r="K145" s="66"/>
      <c r="L145" s="68"/>
      <c r="M145" s="64"/>
      <c r="N145" s="70"/>
      <c r="O145" s="70"/>
      <c r="P145" s="71"/>
    </row>
    <row r="146" ht="27.0" customHeight="1">
      <c r="A146" s="64" t="s">
        <v>137</v>
      </c>
      <c r="B146" s="65" t="s">
        <v>18</v>
      </c>
      <c r="C146" s="64" t="s">
        <v>450</v>
      </c>
      <c r="D146" s="66">
        <v>839098.13</v>
      </c>
      <c r="E146" s="66">
        <v>0.0</v>
      </c>
      <c r="F146" s="66">
        <v>839098.0</v>
      </c>
      <c r="G146" s="66">
        <v>0.0</v>
      </c>
      <c r="H146" s="66">
        <v>839098.0</v>
      </c>
      <c r="I146" s="65">
        <v>8.90981726E8</v>
      </c>
      <c r="J146" s="67" t="str">
        <f>VLOOKUP(I146,'[2]IPS CTA BANCARIA (2)'!$B$2:$H$163,2,0)</f>
        <v>#REF!</v>
      </c>
      <c r="K146" s="66">
        <v>839098.0</v>
      </c>
      <c r="L146" s="68" t="str">
        <f>VLOOKUP(I146,'[2]IPS CTA BANCARIA (2)'!$B$2:$H$163,4,0)</f>
        <v>#REF!</v>
      </c>
      <c r="M146" s="64" t="str">
        <f>VLOOKUP(I146,'[2]IPS CTA BANCARIA (2)'!$B$2:$H$163,5,0)</f>
        <v>#REF!</v>
      </c>
      <c r="N146" s="70" t="s">
        <v>583</v>
      </c>
      <c r="O146" s="70" t="s">
        <v>584</v>
      </c>
      <c r="P146" s="71">
        <v>41843.0</v>
      </c>
    </row>
    <row r="147" ht="27.0" customHeight="1">
      <c r="A147" s="64" t="s">
        <v>137</v>
      </c>
      <c r="B147" s="65" t="s">
        <v>22</v>
      </c>
      <c r="C147" s="64" t="s">
        <v>23</v>
      </c>
      <c r="D147" s="66">
        <v>263196.67</v>
      </c>
      <c r="E147" s="66">
        <v>0.0</v>
      </c>
      <c r="F147" s="66">
        <v>263197.0</v>
      </c>
      <c r="G147" s="66">
        <v>0.0</v>
      </c>
      <c r="H147" s="66">
        <v>263197.0</v>
      </c>
      <c r="I147" s="65"/>
      <c r="J147" s="67"/>
      <c r="K147" s="66"/>
      <c r="L147" s="68"/>
      <c r="M147" s="64"/>
      <c r="N147" s="70"/>
      <c r="O147" s="70"/>
      <c r="P147" s="71"/>
    </row>
    <row r="148" ht="27.0" customHeight="1">
      <c r="A148" s="64" t="s">
        <v>137</v>
      </c>
      <c r="B148" s="65" t="s">
        <v>58</v>
      </c>
      <c r="C148" s="64" t="s">
        <v>59</v>
      </c>
      <c r="D148" s="66">
        <v>695341.59</v>
      </c>
      <c r="E148" s="66">
        <v>0.0</v>
      </c>
      <c r="F148" s="66">
        <v>695342.0</v>
      </c>
      <c r="G148" s="66">
        <v>0.0</v>
      </c>
      <c r="H148" s="66">
        <v>695342.0</v>
      </c>
      <c r="I148" s="65"/>
      <c r="J148" s="67"/>
      <c r="K148" s="66"/>
      <c r="L148" s="68"/>
      <c r="M148" s="64"/>
      <c r="N148" s="70"/>
      <c r="O148" s="70"/>
      <c r="P148" s="71"/>
    </row>
    <row r="149" ht="27.0" customHeight="1">
      <c r="A149" s="64" t="s">
        <v>137</v>
      </c>
      <c r="B149" s="65" t="s">
        <v>30</v>
      </c>
      <c r="C149" s="64" t="s">
        <v>31</v>
      </c>
      <c r="D149" s="66">
        <v>3143316.61</v>
      </c>
      <c r="E149" s="66">
        <v>0.0</v>
      </c>
      <c r="F149" s="66">
        <v>3143317.0</v>
      </c>
      <c r="G149" s="66">
        <v>0.0</v>
      </c>
      <c r="H149" s="66">
        <v>3143317.0</v>
      </c>
      <c r="I149" s="65">
        <v>8.90906991E8</v>
      </c>
      <c r="J149" s="67" t="str">
        <f>VLOOKUP(I149,'[2]IPS CTA BANCARIA (2)'!$B$2:$H$163,2,0)</f>
        <v>#REF!</v>
      </c>
      <c r="K149" s="66">
        <v>3143317.0</v>
      </c>
      <c r="L149" s="68" t="str">
        <f>VLOOKUP(I149,'[2]IPS CTA BANCARIA (2)'!$B$2:$H$163,4,0)</f>
        <v>#REF!</v>
      </c>
      <c r="M149" s="64" t="str">
        <f>VLOOKUP(I149,'[2]IPS CTA BANCARIA (2)'!$B$2:$H$163,5,0)</f>
        <v>#REF!</v>
      </c>
      <c r="N149" s="70" t="s">
        <v>585</v>
      </c>
      <c r="O149" s="70" t="s">
        <v>586</v>
      </c>
      <c r="P149" s="71">
        <v>41838.0</v>
      </c>
    </row>
    <row r="150" ht="27.0" customHeight="1">
      <c r="A150" s="64" t="s">
        <v>139</v>
      </c>
      <c r="B150" s="65" t="s">
        <v>22</v>
      </c>
      <c r="C150" s="64" t="s">
        <v>23</v>
      </c>
      <c r="D150" s="66">
        <v>8503452.92</v>
      </c>
      <c r="E150" s="66">
        <v>1638629.92</v>
      </c>
      <c r="F150" s="66">
        <v>6864823.0</v>
      </c>
      <c r="G150" s="66">
        <v>0.0</v>
      </c>
      <c r="H150" s="66">
        <v>6864823.0</v>
      </c>
      <c r="I150" s="65"/>
      <c r="J150" s="67"/>
      <c r="K150" s="66"/>
      <c r="L150" s="68"/>
      <c r="M150" s="64"/>
      <c r="N150" s="70"/>
      <c r="O150" s="70"/>
      <c r="P150" s="71"/>
    </row>
    <row r="151" ht="27.0" customHeight="1">
      <c r="A151" s="64" t="s">
        <v>139</v>
      </c>
      <c r="B151" s="65" t="s">
        <v>140</v>
      </c>
      <c r="C151" s="64" t="s">
        <v>141</v>
      </c>
      <c r="D151" s="66">
        <v>947.62</v>
      </c>
      <c r="E151" s="66">
        <v>947.62</v>
      </c>
      <c r="F151" s="66">
        <v>0.0</v>
      </c>
      <c r="G151" s="66">
        <v>0.0</v>
      </c>
      <c r="H151" s="66">
        <v>0.0</v>
      </c>
      <c r="I151" s="65"/>
      <c r="J151" s="67"/>
      <c r="K151" s="66"/>
      <c r="L151" s="68"/>
      <c r="M151" s="64"/>
      <c r="N151" s="70"/>
      <c r="O151" s="70"/>
      <c r="P151" s="71"/>
    </row>
    <row r="152" ht="27.0" customHeight="1">
      <c r="A152" s="64" t="s">
        <v>139</v>
      </c>
      <c r="B152" s="65" t="s">
        <v>45</v>
      </c>
      <c r="C152" s="64" t="s">
        <v>46</v>
      </c>
      <c r="D152" s="66">
        <v>2076723.46</v>
      </c>
      <c r="E152" s="66">
        <v>400374.45999999996</v>
      </c>
      <c r="F152" s="66">
        <v>1676349.0</v>
      </c>
      <c r="G152" s="66">
        <v>0.0</v>
      </c>
      <c r="H152" s="66">
        <v>1676349.0</v>
      </c>
      <c r="I152" s="65">
        <v>8.90905154E8</v>
      </c>
      <c r="J152" s="67" t="str">
        <f t="shared" ref="J152:J153" si="60">VLOOKUP(I152,'[2]IPS CTA BANCARIA (2)'!$B$2:$H$163,2,0)</f>
        <v>#REF!</v>
      </c>
      <c r="K152" s="66">
        <v>1676349.0</v>
      </c>
      <c r="L152" s="68" t="str">
        <f t="shared" ref="L152:L153" si="61">VLOOKUP(I152,'[2]IPS CTA BANCARIA (2)'!$B$2:$H$163,4,0)</f>
        <v>#REF!</v>
      </c>
      <c r="M152" s="64" t="str">
        <f t="shared" ref="M152:M153" si="62">VLOOKUP(I152,'[2]IPS CTA BANCARIA (2)'!$B$2:$H$163,5,0)</f>
        <v>#REF!</v>
      </c>
      <c r="N152" s="70">
        <v>2.01400038345E11</v>
      </c>
      <c r="O152" s="70" t="s">
        <v>587</v>
      </c>
      <c r="P152" s="71">
        <v>41842.0</v>
      </c>
    </row>
    <row r="153" ht="27.0" customHeight="1">
      <c r="A153" s="64" t="s">
        <v>143</v>
      </c>
      <c r="B153" s="65" t="s">
        <v>18</v>
      </c>
      <c r="C153" s="64" t="s">
        <v>450</v>
      </c>
      <c r="D153" s="66">
        <v>6.656782581E7</v>
      </c>
      <c r="E153" s="66">
        <v>0.0</v>
      </c>
      <c r="F153" s="66">
        <v>6.6567826E7</v>
      </c>
      <c r="G153" s="66">
        <v>0.0</v>
      </c>
      <c r="H153" s="66">
        <v>6.6567826E7</v>
      </c>
      <c r="I153" s="65">
        <v>8.90907215E8</v>
      </c>
      <c r="J153" s="67" t="str">
        <f t="shared" si="60"/>
        <v>#REF!</v>
      </c>
      <c r="K153" s="66">
        <v>6.6567826E7</v>
      </c>
      <c r="L153" s="68" t="str">
        <f t="shared" si="61"/>
        <v>#REF!</v>
      </c>
      <c r="M153" s="64" t="str">
        <f t="shared" si="62"/>
        <v>#REF!</v>
      </c>
      <c r="N153" s="70" t="s">
        <v>588</v>
      </c>
      <c r="O153" s="70" t="s">
        <v>589</v>
      </c>
      <c r="P153" s="71">
        <v>40384.0</v>
      </c>
    </row>
    <row r="154" ht="27.0" customHeight="1">
      <c r="A154" s="64" t="s">
        <v>143</v>
      </c>
      <c r="B154" s="65" t="s">
        <v>22</v>
      </c>
      <c r="C154" s="64" t="s">
        <v>23</v>
      </c>
      <c r="D154" s="66">
        <v>120298.19</v>
      </c>
      <c r="E154" s="66">
        <v>0.0</v>
      </c>
      <c r="F154" s="66">
        <v>120298.0</v>
      </c>
      <c r="G154" s="66">
        <v>0.0</v>
      </c>
      <c r="H154" s="66">
        <v>120298.0</v>
      </c>
      <c r="I154" s="65"/>
      <c r="J154" s="67"/>
      <c r="K154" s="66"/>
      <c r="L154" s="68"/>
      <c r="M154" s="64"/>
      <c r="N154" s="70"/>
      <c r="O154" s="70"/>
      <c r="P154" s="71"/>
    </row>
    <row r="155" ht="27.0" customHeight="1">
      <c r="A155" s="64" t="s">
        <v>143</v>
      </c>
      <c r="B155" s="65" t="s">
        <v>43</v>
      </c>
      <c r="C155" s="64" t="s">
        <v>44</v>
      </c>
      <c r="D155" s="66">
        <v>0.0</v>
      </c>
      <c r="E155" s="66">
        <v>0.0</v>
      </c>
      <c r="F155" s="66">
        <v>0.0</v>
      </c>
      <c r="G155" s="66">
        <v>0.0</v>
      </c>
      <c r="H155" s="66">
        <v>0.0</v>
      </c>
      <c r="I155" s="65"/>
      <c r="J155" s="67"/>
      <c r="K155" s="66"/>
      <c r="L155" s="68"/>
      <c r="M155" s="64"/>
      <c r="N155" s="70"/>
      <c r="O155" s="70"/>
      <c r="P155" s="71"/>
    </row>
    <row r="156" ht="27.0" customHeight="1">
      <c r="A156" s="64" t="s">
        <v>145</v>
      </c>
      <c r="B156" s="65" t="s">
        <v>18</v>
      </c>
      <c r="C156" s="64" t="s">
        <v>450</v>
      </c>
      <c r="D156" s="66">
        <v>5.1296759E7</v>
      </c>
      <c r="E156" s="66">
        <v>4413124.0</v>
      </c>
      <c r="F156" s="66">
        <v>4.6883635E7</v>
      </c>
      <c r="G156" s="66">
        <v>0.0</v>
      </c>
      <c r="H156" s="66">
        <v>4.6883635E7</v>
      </c>
      <c r="I156" s="65">
        <v>8.90905177E8</v>
      </c>
      <c r="J156" s="67" t="str">
        <f>VLOOKUP(I156,'[2]IPS CTA BANCARIA (2)'!$B$2:$H$163,2,0)</f>
        <v>#REF!</v>
      </c>
      <c r="K156" s="66">
        <f>11708157+35175474</f>
        <v>46883631</v>
      </c>
      <c r="L156" s="68" t="str">
        <f>VLOOKUP(I156,'[2]IPS CTA BANCARIA (2)'!$B$2:$H$163,4,0)</f>
        <v>#REF!</v>
      </c>
      <c r="M156" s="64" t="str">
        <f>VLOOKUP(I156,'[2]IPS CTA BANCARIA (2)'!$B$2:$H$163,5,0)</f>
        <v>#REF!</v>
      </c>
      <c r="N156" s="70" t="s">
        <v>590</v>
      </c>
      <c r="O156" s="70" t="s">
        <v>591</v>
      </c>
      <c r="P156" s="71">
        <v>41845.0</v>
      </c>
    </row>
    <row r="157" ht="27.0" customHeight="1">
      <c r="A157" s="64" t="s">
        <v>145</v>
      </c>
      <c r="B157" s="65" t="s">
        <v>43</v>
      </c>
      <c r="C157" s="64" t="s">
        <v>44</v>
      </c>
      <c r="D157" s="66">
        <v>0.0</v>
      </c>
      <c r="E157" s="66">
        <v>0.0</v>
      </c>
      <c r="F157" s="66">
        <v>0.0</v>
      </c>
      <c r="G157" s="66">
        <v>0.0</v>
      </c>
      <c r="H157" s="66">
        <v>0.0</v>
      </c>
      <c r="I157" s="65"/>
      <c r="J157" s="67"/>
      <c r="K157" s="66"/>
      <c r="L157" s="68"/>
      <c r="M157" s="64"/>
      <c r="N157" s="70"/>
      <c r="O157" s="70"/>
      <c r="P157" s="71"/>
    </row>
    <row r="158" ht="27.0" customHeight="1">
      <c r="A158" s="64" t="s">
        <v>147</v>
      </c>
      <c r="B158" s="65" t="s">
        <v>18</v>
      </c>
      <c r="C158" s="64" t="s">
        <v>450</v>
      </c>
      <c r="D158" s="66">
        <v>758212.78</v>
      </c>
      <c r="E158" s="66">
        <v>0.0</v>
      </c>
      <c r="F158" s="66">
        <v>758213.0</v>
      </c>
      <c r="G158" s="66">
        <v>0.0</v>
      </c>
      <c r="H158" s="66">
        <v>758213.0</v>
      </c>
      <c r="I158" s="65">
        <v>8.90981726E8</v>
      </c>
      <c r="J158" s="67" t="str">
        <f t="shared" ref="J158:J160" si="63">VLOOKUP(I158,'[2]IPS CTA BANCARIA (2)'!$B$2:$H$163,2,0)</f>
        <v>#REF!</v>
      </c>
      <c r="K158" s="66">
        <v>758213.0</v>
      </c>
      <c r="L158" s="68" t="str">
        <f t="shared" ref="L158:L160" si="64">VLOOKUP(I158,'[2]IPS CTA BANCARIA (2)'!$B$2:$H$163,4,0)</f>
        <v>#REF!</v>
      </c>
      <c r="M158" s="64" t="str">
        <f t="shared" ref="M158:M160" si="65">VLOOKUP(I158,'[2]IPS CTA BANCARIA (2)'!$B$2:$H$163,5,0)</f>
        <v>#REF!</v>
      </c>
      <c r="N158" s="70" t="s">
        <v>592</v>
      </c>
      <c r="O158" s="70" t="s">
        <v>593</v>
      </c>
      <c r="P158" s="71">
        <v>41845.0</v>
      </c>
    </row>
    <row r="159" ht="27.0" customHeight="1">
      <c r="A159" s="64" t="s">
        <v>147</v>
      </c>
      <c r="B159" s="65" t="s">
        <v>45</v>
      </c>
      <c r="C159" s="64" t="s">
        <v>46</v>
      </c>
      <c r="D159" s="66">
        <v>395171.22</v>
      </c>
      <c r="E159" s="66">
        <v>0.0</v>
      </c>
      <c r="F159" s="66">
        <v>395171.0</v>
      </c>
      <c r="G159" s="66">
        <v>0.0</v>
      </c>
      <c r="H159" s="66">
        <v>395171.0</v>
      </c>
      <c r="I159" s="65">
        <v>8.90905154E8</v>
      </c>
      <c r="J159" s="67" t="str">
        <f t="shared" si="63"/>
        <v>#REF!</v>
      </c>
      <c r="K159" s="66">
        <v>395171.0</v>
      </c>
      <c r="L159" s="68" t="str">
        <f t="shared" si="64"/>
        <v>#REF!</v>
      </c>
      <c r="M159" s="64" t="str">
        <f t="shared" si="65"/>
        <v>#REF!</v>
      </c>
      <c r="N159" s="70">
        <v>2.01400038348E11</v>
      </c>
      <c r="O159" s="70" t="s">
        <v>594</v>
      </c>
      <c r="P159" s="71">
        <v>41842.0</v>
      </c>
    </row>
    <row r="160" ht="27.0" customHeight="1">
      <c r="A160" s="64" t="s">
        <v>149</v>
      </c>
      <c r="B160" s="65" t="s">
        <v>18</v>
      </c>
      <c r="C160" s="64" t="s">
        <v>450</v>
      </c>
      <c r="D160" s="66">
        <v>4794564.41</v>
      </c>
      <c r="E160" s="66">
        <v>118158.41000000015</v>
      </c>
      <c r="F160" s="66">
        <v>4676406.0</v>
      </c>
      <c r="G160" s="66">
        <v>0.0</v>
      </c>
      <c r="H160" s="66">
        <v>4676406.0</v>
      </c>
      <c r="I160" s="65">
        <v>8.90981726E8</v>
      </c>
      <c r="J160" s="67" t="str">
        <f t="shared" si="63"/>
        <v>#REF!</v>
      </c>
      <c r="K160" s="66">
        <v>4676406.0</v>
      </c>
      <c r="L160" s="68" t="str">
        <f t="shared" si="64"/>
        <v>#REF!</v>
      </c>
      <c r="M160" s="64" t="str">
        <f t="shared" si="65"/>
        <v>#REF!</v>
      </c>
      <c r="N160" s="70" t="s">
        <v>595</v>
      </c>
      <c r="O160" s="70" t="s">
        <v>596</v>
      </c>
      <c r="P160" s="71">
        <v>41843.0</v>
      </c>
    </row>
    <row r="161" ht="27.0" customHeight="1">
      <c r="A161" s="64" t="s">
        <v>149</v>
      </c>
      <c r="B161" s="65" t="s">
        <v>22</v>
      </c>
      <c r="C161" s="64" t="s">
        <v>23</v>
      </c>
      <c r="D161" s="66">
        <v>1803354.59</v>
      </c>
      <c r="E161" s="66">
        <v>44442.590000000084</v>
      </c>
      <c r="F161" s="66">
        <v>1758912.0</v>
      </c>
      <c r="G161" s="66">
        <v>0.0</v>
      </c>
      <c r="H161" s="66">
        <v>1758912.0</v>
      </c>
      <c r="I161" s="65"/>
      <c r="J161" s="67"/>
      <c r="K161" s="66"/>
      <c r="L161" s="68"/>
      <c r="M161" s="64"/>
      <c r="N161" s="70"/>
      <c r="O161" s="70"/>
      <c r="P161" s="71"/>
    </row>
    <row r="162" ht="27.0" customHeight="1">
      <c r="A162" s="64" t="s">
        <v>151</v>
      </c>
      <c r="B162" s="65" t="s">
        <v>18</v>
      </c>
      <c r="C162" s="64" t="s">
        <v>450</v>
      </c>
      <c r="D162" s="66">
        <v>8325940.03</v>
      </c>
      <c r="E162" s="66">
        <v>0.0</v>
      </c>
      <c r="F162" s="66">
        <v>8325940.0</v>
      </c>
      <c r="G162" s="66">
        <v>0.0</v>
      </c>
      <c r="H162" s="66">
        <v>8325940.0</v>
      </c>
      <c r="I162" s="65">
        <v>8.90981726E8</v>
      </c>
      <c r="J162" s="67" t="str">
        <f>VLOOKUP(I162,'[2]IPS CTA BANCARIA (2)'!$B$2:$H$163,2,0)</f>
        <v>#REF!</v>
      </c>
      <c r="K162" s="66">
        <v>8325940.0</v>
      </c>
      <c r="L162" s="68" t="str">
        <f>VLOOKUP(I162,'[2]IPS CTA BANCARIA (2)'!$B$2:$H$163,4,0)</f>
        <v>#REF!</v>
      </c>
      <c r="M162" s="64" t="str">
        <f>VLOOKUP(I162,'[2]IPS CTA BANCARIA (2)'!$B$2:$H$163,5,0)</f>
        <v>#REF!</v>
      </c>
      <c r="N162" s="70" t="s">
        <v>597</v>
      </c>
      <c r="O162" s="70" t="s">
        <v>598</v>
      </c>
      <c r="P162" s="71">
        <v>41843.0</v>
      </c>
    </row>
    <row r="163" ht="27.0" customHeight="1">
      <c r="A163" s="64" t="s">
        <v>151</v>
      </c>
      <c r="B163" s="65" t="s">
        <v>22</v>
      </c>
      <c r="C163" s="64" t="s">
        <v>23</v>
      </c>
      <c r="D163" s="66">
        <v>1590685.97</v>
      </c>
      <c r="E163" s="66">
        <v>0.0</v>
      </c>
      <c r="F163" s="66">
        <v>1590686.0</v>
      </c>
      <c r="G163" s="66">
        <v>0.0</v>
      </c>
      <c r="H163" s="66">
        <v>1590686.0</v>
      </c>
      <c r="I163" s="65"/>
      <c r="J163" s="67"/>
      <c r="K163" s="66"/>
      <c r="L163" s="68"/>
      <c r="M163" s="64"/>
      <c r="N163" s="70"/>
      <c r="O163" s="70"/>
      <c r="P163" s="71"/>
    </row>
    <row r="164" ht="27.0" customHeight="1">
      <c r="A164" s="64" t="s">
        <v>153</v>
      </c>
      <c r="B164" s="65" t="s">
        <v>18</v>
      </c>
      <c r="C164" s="64" t="s">
        <v>450</v>
      </c>
      <c r="D164" s="66">
        <v>0.0</v>
      </c>
      <c r="E164" s="66">
        <v>0.0</v>
      </c>
      <c r="F164" s="66">
        <v>0.0</v>
      </c>
      <c r="G164" s="66">
        <v>0.0</v>
      </c>
      <c r="H164" s="66">
        <v>0.0</v>
      </c>
      <c r="I164" s="65"/>
      <c r="J164" s="67"/>
      <c r="K164" s="66"/>
      <c r="L164" s="68"/>
      <c r="M164" s="64"/>
      <c r="N164" s="70"/>
      <c r="O164" s="70"/>
      <c r="P164" s="71"/>
    </row>
    <row r="165" ht="27.0" customHeight="1">
      <c r="A165" s="64" t="s">
        <v>153</v>
      </c>
      <c r="B165" s="65" t="s">
        <v>43</v>
      </c>
      <c r="C165" s="64" t="s">
        <v>44</v>
      </c>
      <c r="D165" s="66">
        <v>0.0</v>
      </c>
      <c r="E165" s="66">
        <v>0.0</v>
      </c>
      <c r="F165" s="66">
        <v>0.0</v>
      </c>
      <c r="G165" s="66">
        <v>0.0</v>
      </c>
      <c r="H165" s="66">
        <v>0.0</v>
      </c>
      <c r="I165" s="65"/>
      <c r="J165" s="67"/>
      <c r="K165" s="66"/>
      <c r="L165" s="68"/>
      <c r="M165" s="64"/>
      <c r="N165" s="70"/>
      <c r="O165" s="70"/>
      <c r="P165" s="71"/>
    </row>
    <row r="166" ht="27.0" customHeight="1">
      <c r="A166" s="64" t="s">
        <v>155</v>
      </c>
      <c r="B166" s="65" t="s">
        <v>18</v>
      </c>
      <c r="C166" s="64" t="s">
        <v>450</v>
      </c>
      <c r="D166" s="66">
        <v>2.301111911E7</v>
      </c>
      <c r="E166" s="66">
        <v>1418643.1099999994</v>
      </c>
      <c r="F166" s="66">
        <v>2.1592476E7</v>
      </c>
      <c r="G166" s="66">
        <v>0.0</v>
      </c>
      <c r="H166" s="66">
        <v>2.1592476E7</v>
      </c>
      <c r="I166" s="65">
        <v>9.00625317E8</v>
      </c>
      <c r="J166" s="67" t="str">
        <f>VLOOKUP(I166,'[2]IPS CTA BANCARIA (2)'!$B$2:$H$163,2,0)</f>
        <v>#REF!</v>
      </c>
      <c r="K166" s="66">
        <v>2.1592476E7</v>
      </c>
      <c r="L166" s="68" t="str">
        <f>VLOOKUP(I166,'[2]IPS CTA BANCARIA (2)'!$B$2:$H$163,4,0)</f>
        <v>#REF!</v>
      </c>
      <c r="M166" s="64" t="str">
        <f>VLOOKUP(I166,'[2]IPS CTA BANCARIA (2)'!$B$2:$H$163,5,0)</f>
        <v>#REF!</v>
      </c>
      <c r="N166" s="70" t="s">
        <v>599</v>
      </c>
      <c r="O166" s="70" t="s">
        <v>600</v>
      </c>
      <c r="P166" s="71">
        <v>41843.0</v>
      </c>
    </row>
    <row r="167" ht="27.0" customHeight="1">
      <c r="A167" s="64" t="s">
        <v>155</v>
      </c>
      <c r="B167" s="65" t="s">
        <v>22</v>
      </c>
      <c r="C167" s="64" t="s">
        <v>23</v>
      </c>
      <c r="D167" s="66">
        <v>8120332.89</v>
      </c>
      <c r="E167" s="66">
        <v>500620.88999999966</v>
      </c>
      <c r="F167" s="66">
        <v>7619712.0</v>
      </c>
      <c r="G167" s="66">
        <v>0.0</v>
      </c>
      <c r="H167" s="66">
        <v>7619712.0</v>
      </c>
      <c r="I167" s="65"/>
      <c r="J167" s="67"/>
      <c r="K167" s="66"/>
      <c r="L167" s="68"/>
      <c r="M167" s="64"/>
      <c r="N167" s="70"/>
      <c r="O167" s="70"/>
      <c r="P167" s="71"/>
    </row>
    <row r="168" ht="27.0" customHeight="1">
      <c r="A168" s="64" t="s">
        <v>155</v>
      </c>
      <c r="B168" s="65" t="s">
        <v>64</v>
      </c>
      <c r="C168" s="64" t="s">
        <v>65</v>
      </c>
      <c r="D168" s="66">
        <v>0.0</v>
      </c>
      <c r="E168" s="66">
        <v>0.0</v>
      </c>
      <c r="F168" s="66">
        <v>0.0</v>
      </c>
      <c r="G168" s="66">
        <v>0.0</v>
      </c>
      <c r="H168" s="66">
        <v>0.0</v>
      </c>
      <c r="I168" s="65"/>
      <c r="J168" s="67"/>
      <c r="K168" s="66"/>
      <c r="L168" s="68"/>
      <c r="M168" s="64"/>
      <c r="N168" s="70"/>
      <c r="O168" s="70"/>
      <c r="P168" s="71"/>
    </row>
    <row r="169" ht="27.0" customHeight="1">
      <c r="A169" s="64" t="s">
        <v>157</v>
      </c>
      <c r="B169" s="65" t="s">
        <v>18</v>
      </c>
      <c r="C169" s="64" t="s">
        <v>450</v>
      </c>
      <c r="D169" s="66">
        <v>1108739.31</v>
      </c>
      <c r="E169" s="66">
        <v>0.0</v>
      </c>
      <c r="F169" s="66">
        <v>1108739.0</v>
      </c>
      <c r="G169" s="66">
        <v>0.0</v>
      </c>
      <c r="H169" s="66">
        <v>1108739.0</v>
      </c>
      <c r="I169" s="65">
        <v>8.90981726E8</v>
      </c>
      <c r="J169" s="67" t="str">
        <f t="shared" ref="J169:J171" si="66">VLOOKUP(I169,'[2]IPS CTA BANCARIA (2)'!$B$2:$H$163,2,0)</f>
        <v>#REF!</v>
      </c>
      <c r="K169" s="66">
        <v>1108739.0</v>
      </c>
      <c r="L169" s="68" t="str">
        <f t="shared" ref="L169:L171" si="67">VLOOKUP(I169,'[2]IPS CTA BANCARIA (2)'!$B$2:$H$163,4,0)</f>
        <v>#REF!</v>
      </c>
      <c r="M169" s="64" t="str">
        <f t="shared" ref="M169:M171" si="68">VLOOKUP(I169,'[2]IPS CTA BANCARIA (2)'!$B$2:$H$163,5,0)</f>
        <v>#REF!</v>
      </c>
      <c r="N169" s="70" t="s">
        <v>601</v>
      </c>
      <c r="O169" s="70" t="s">
        <v>602</v>
      </c>
      <c r="P169" s="71">
        <v>41843.0</v>
      </c>
    </row>
    <row r="170" ht="27.0" customHeight="1">
      <c r="A170" s="64" t="s">
        <v>157</v>
      </c>
      <c r="B170" s="65" t="s">
        <v>30</v>
      </c>
      <c r="C170" s="64" t="s">
        <v>31</v>
      </c>
      <c r="D170" s="66">
        <v>8375219.69</v>
      </c>
      <c r="E170" s="66">
        <v>0.0</v>
      </c>
      <c r="F170" s="66">
        <v>8375220.0</v>
      </c>
      <c r="G170" s="66">
        <v>0.0</v>
      </c>
      <c r="H170" s="66">
        <v>8375220.0</v>
      </c>
      <c r="I170" s="65">
        <v>8.00068653E8</v>
      </c>
      <c r="J170" s="67" t="str">
        <f t="shared" si="66"/>
        <v>#REF!</v>
      </c>
      <c r="K170" s="66">
        <v>8375220.0</v>
      </c>
      <c r="L170" s="68" t="str">
        <f t="shared" si="67"/>
        <v>#REF!</v>
      </c>
      <c r="M170" s="64" t="str">
        <f t="shared" si="68"/>
        <v>#REF!</v>
      </c>
      <c r="N170" s="70" t="s">
        <v>603</v>
      </c>
      <c r="O170" s="70" t="s">
        <v>604</v>
      </c>
      <c r="P170" s="71">
        <v>41838.0</v>
      </c>
    </row>
    <row r="171" ht="27.0" customHeight="1">
      <c r="A171" s="64" t="s">
        <v>159</v>
      </c>
      <c r="B171" s="65" t="s">
        <v>18</v>
      </c>
      <c r="C171" s="64" t="s">
        <v>450</v>
      </c>
      <c r="D171" s="66">
        <v>3.1730055028E8</v>
      </c>
      <c r="E171" s="66">
        <v>5.306621027999997E7</v>
      </c>
      <c r="F171" s="66">
        <v>2.6423434E8</v>
      </c>
      <c r="G171" s="66">
        <v>0.0</v>
      </c>
      <c r="H171" s="66">
        <v>2.6423434E8</v>
      </c>
      <c r="I171" s="65">
        <v>8.90980066E8</v>
      </c>
      <c r="J171" s="67" t="str">
        <f t="shared" si="66"/>
        <v>#REF!</v>
      </c>
      <c r="K171" s="66">
        <v>2.6426434E8</v>
      </c>
      <c r="L171" s="68" t="str">
        <f t="shared" si="67"/>
        <v>#REF!</v>
      </c>
      <c r="M171" s="64" t="str">
        <f t="shared" si="68"/>
        <v>#REF!</v>
      </c>
      <c r="N171" s="70" t="s">
        <v>605</v>
      </c>
      <c r="O171" s="70" t="s">
        <v>606</v>
      </c>
      <c r="P171" s="71">
        <v>41843.0</v>
      </c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27.0" customHeight="1">
      <c r="A172" s="64" t="s">
        <v>159</v>
      </c>
      <c r="B172" s="65" t="s">
        <v>22</v>
      </c>
      <c r="C172" s="64" t="s">
        <v>23</v>
      </c>
      <c r="D172" s="66">
        <v>2.637585772E7</v>
      </c>
      <c r="E172" s="66">
        <v>4411170.719999999</v>
      </c>
      <c r="F172" s="66">
        <v>2.1964687E7</v>
      </c>
      <c r="G172" s="66">
        <v>0.0</v>
      </c>
      <c r="H172" s="66">
        <v>2.1964687E7</v>
      </c>
      <c r="I172" s="65"/>
      <c r="J172" s="67"/>
      <c r="K172" s="66"/>
      <c r="L172" s="68"/>
      <c r="M172" s="64"/>
      <c r="N172" s="70"/>
      <c r="O172" s="70"/>
      <c r="P172" s="71"/>
    </row>
    <row r="173" ht="27.0" customHeight="1">
      <c r="A173" s="64" t="s">
        <v>159</v>
      </c>
      <c r="B173" s="65" t="s">
        <v>43</v>
      </c>
      <c r="C173" s="64" t="s">
        <v>44</v>
      </c>
      <c r="D173" s="66">
        <v>0.0</v>
      </c>
      <c r="E173" s="66">
        <v>0.0</v>
      </c>
      <c r="F173" s="66">
        <v>0.0</v>
      </c>
      <c r="G173" s="66">
        <v>0.0</v>
      </c>
      <c r="H173" s="66">
        <v>0.0</v>
      </c>
      <c r="I173" s="65"/>
      <c r="J173" s="67"/>
      <c r="K173" s="66"/>
      <c r="L173" s="68"/>
      <c r="M173" s="64"/>
      <c r="N173" s="70"/>
      <c r="O173" s="70"/>
      <c r="P173" s="71"/>
    </row>
    <row r="174" ht="27.0" customHeight="1">
      <c r="A174" s="64" t="s">
        <v>161</v>
      </c>
      <c r="B174" s="65" t="s">
        <v>18</v>
      </c>
      <c r="C174" s="64" t="s">
        <v>450</v>
      </c>
      <c r="D174" s="66">
        <v>1.815755932E7</v>
      </c>
      <c r="E174" s="66">
        <v>0.0</v>
      </c>
      <c r="F174" s="66">
        <v>1.8157559E7</v>
      </c>
      <c r="G174" s="66">
        <v>0.0</v>
      </c>
      <c r="H174" s="66">
        <v>1.8157559E7</v>
      </c>
      <c r="I174" s="65">
        <v>8.90981726E8</v>
      </c>
      <c r="J174" s="67" t="str">
        <f>VLOOKUP(I174,'[2]IPS CTA BANCARIA (2)'!$B$2:$H$163,2,0)</f>
        <v>#REF!</v>
      </c>
      <c r="K174" s="66">
        <v>1.8157559E7</v>
      </c>
      <c r="L174" s="68" t="str">
        <f>VLOOKUP(I174,'[2]IPS CTA BANCARIA (2)'!$B$2:$H$163,4,0)</f>
        <v>#REF!</v>
      </c>
      <c r="M174" s="64" t="str">
        <f>VLOOKUP(I174,'[2]IPS CTA BANCARIA (2)'!$B$2:$H$163,5,0)</f>
        <v>#REF!</v>
      </c>
      <c r="N174" s="70" t="s">
        <v>607</v>
      </c>
      <c r="O174" s="70" t="s">
        <v>608</v>
      </c>
      <c r="P174" s="71">
        <v>41843.0</v>
      </c>
    </row>
    <row r="175" ht="27.0" customHeight="1">
      <c r="A175" s="64" t="s">
        <v>161</v>
      </c>
      <c r="B175" s="65" t="s">
        <v>22</v>
      </c>
      <c r="C175" s="64" t="s">
        <v>23</v>
      </c>
      <c r="D175" s="66">
        <v>154071.68</v>
      </c>
      <c r="E175" s="66">
        <v>0.0</v>
      </c>
      <c r="F175" s="66">
        <v>154072.0</v>
      </c>
      <c r="G175" s="66">
        <v>0.0</v>
      </c>
      <c r="H175" s="66">
        <v>154072.0</v>
      </c>
      <c r="I175" s="65"/>
      <c r="J175" s="67"/>
      <c r="K175" s="66"/>
      <c r="L175" s="68"/>
      <c r="M175" s="64"/>
      <c r="N175" s="70"/>
      <c r="O175" s="70"/>
      <c r="P175" s="71"/>
    </row>
    <row r="176" ht="27.0" customHeight="1">
      <c r="A176" s="64" t="s">
        <v>163</v>
      </c>
      <c r="B176" s="65" t="s">
        <v>18</v>
      </c>
      <c r="C176" s="64" t="s">
        <v>450</v>
      </c>
      <c r="D176" s="66">
        <v>2.900619237E7</v>
      </c>
      <c r="E176" s="66">
        <v>0.0</v>
      </c>
      <c r="F176" s="66">
        <v>2.9006192E7</v>
      </c>
      <c r="G176" s="66">
        <v>0.0</v>
      </c>
      <c r="H176" s="66">
        <v>2.9006192E7</v>
      </c>
      <c r="I176" s="65">
        <v>8.90907254E8</v>
      </c>
      <c r="J176" s="67" t="str">
        <f>VLOOKUP(I176,'[2]IPS CTA BANCARIA (2)'!$B$2:$H$163,2,0)</f>
        <v>#REF!</v>
      </c>
      <c r="K176" s="66">
        <v>2.9006192E7</v>
      </c>
      <c r="L176" s="68" t="str">
        <f>VLOOKUP(I176,'[2]IPS CTA BANCARIA (2)'!$B$2:$H$163,4,0)</f>
        <v>#REF!</v>
      </c>
      <c r="M176" s="64" t="str">
        <f>VLOOKUP(I176,'[2]IPS CTA BANCARIA (2)'!$B$2:$H$163,5,0)</f>
        <v>#REF!</v>
      </c>
      <c r="N176" s="70" t="s">
        <v>609</v>
      </c>
      <c r="O176" s="70" t="s">
        <v>610</v>
      </c>
      <c r="P176" s="71">
        <v>41843.0</v>
      </c>
    </row>
    <row r="177" ht="27.0" customHeight="1">
      <c r="A177" s="64" t="s">
        <v>163</v>
      </c>
      <c r="B177" s="65" t="s">
        <v>22</v>
      </c>
      <c r="C177" s="64" t="s">
        <v>23</v>
      </c>
      <c r="D177" s="66">
        <v>1216032.06</v>
      </c>
      <c r="E177" s="66">
        <v>0.0</v>
      </c>
      <c r="F177" s="66">
        <v>1216032.0</v>
      </c>
      <c r="G177" s="66">
        <v>0.0</v>
      </c>
      <c r="H177" s="66">
        <v>1216032.0</v>
      </c>
      <c r="I177" s="65"/>
      <c r="J177" s="67"/>
      <c r="K177" s="66"/>
      <c r="L177" s="68"/>
      <c r="M177" s="64"/>
      <c r="N177" s="70"/>
      <c r="O177" s="70"/>
      <c r="P177" s="71"/>
    </row>
    <row r="178" ht="27.0" customHeight="1">
      <c r="A178" s="64" t="s">
        <v>163</v>
      </c>
      <c r="B178" s="65" t="s">
        <v>58</v>
      </c>
      <c r="C178" s="64" t="s">
        <v>59</v>
      </c>
      <c r="D178" s="66">
        <v>4739203.57</v>
      </c>
      <c r="E178" s="66">
        <v>0.0</v>
      </c>
      <c r="F178" s="66">
        <v>4739204.0</v>
      </c>
      <c r="G178" s="66">
        <v>0.0</v>
      </c>
      <c r="H178" s="66">
        <v>4739204.0</v>
      </c>
      <c r="I178" s="65"/>
      <c r="J178" s="67"/>
      <c r="K178" s="66"/>
      <c r="L178" s="68"/>
      <c r="M178" s="64"/>
      <c r="N178" s="70"/>
      <c r="O178" s="70"/>
      <c r="P178" s="71"/>
    </row>
    <row r="179" ht="27.0" customHeight="1">
      <c r="A179" s="64" t="s">
        <v>165</v>
      </c>
      <c r="B179" s="65" t="s">
        <v>30</v>
      </c>
      <c r="C179" s="64" t="s">
        <v>31</v>
      </c>
      <c r="D179" s="66">
        <v>3.3721827E7</v>
      </c>
      <c r="E179" s="66">
        <v>2500026.0</v>
      </c>
      <c r="F179" s="66">
        <v>3.1221801E7</v>
      </c>
      <c r="G179" s="66">
        <v>0.0</v>
      </c>
      <c r="H179" s="66">
        <v>3.1221801E7</v>
      </c>
      <c r="I179" s="65">
        <v>8.90980765E8</v>
      </c>
      <c r="J179" s="67" t="str">
        <f t="shared" ref="J179:J180" si="69">VLOOKUP(I179,'[2]IPS CTA BANCARIA (2)'!$B$2:$H$163,2,0)</f>
        <v>#REF!</v>
      </c>
      <c r="K179" s="66">
        <v>3.1221801E7</v>
      </c>
      <c r="L179" s="68" t="str">
        <f t="shared" ref="L179:L180" si="70">VLOOKUP(I179,'[2]IPS CTA BANCARIA (2)'!$B$2:$H$163,4,0)</f>
        <v>#REF!</v>
      </c>
      <c r="M179" s="64" t="str">
        <f t="shared" ref="M179:M180" si="71">VLOOKUP(I179,'[2]IPS CTA BANCARIA (2)'!$B$2:$H$163,5,0)</f>
        <v>#REF!</v>
      </c>
      <c r="N179" s="70" t="s">
        <v>611</v>
      </c>
      <c r="O179" s="70" t="s">
        <v>612</v>
      </c>
      <c r="P179" s="71">
        <v>41838.0</v>
      </c>
    </row>
    <row r="180" ht="27.0" customHeight="1">
      <c r="A180" s="64" t="s">
        <v>167</v>
      </c>
      <c r="B180" s="65" t="s">
        <v>18</v>
      </c>
      <c r="C180" s="64" t="s">
        <v>450</v>
      </c>
      <c r="D180" s="66">
        <v>1.403413399E7</v>
      </c>
      <c r="E180" s="66">
        <v>0.0</v>
      </c>
      <c r="F180" s="66">
        <v>1.4034134E7</v>
      </c>
      <c r="G180" s="66">
        <v>0.0</v>
      </c>
      <c r="H180" s="66">
        <v>1.4034134E7</v>
      </c>
      <c r="I180" s="65">
        <v>8.90981726E8</v>
      </c>
      <c r="J180" s="67" t="str">
        <f t="shared" si="69"/>
        <v>#REF!</v>
      </c>
      <c r="K180" s="66">
        <v>1.4034134E7</v>
      </c>
      <c r="L180" s="68" t="str">
        <f t="shared" si="70"/>
        <v>#REF!</v>
      </c>
      <c r="M180" s="64" t="str">
        <f t="shared" si="71"/>
        <v>#REF!</v>
      </c>
      <c r="N180" s="70" t="s">
        <v>613</v>
      </c>
      <c r="O180" s="70" t="s">
        <v>614</v>
      </c>
      <c r="P180" s="71">
        <v>41843.0</v>
      </c>
    </row>
    <row r="181" ht="27.0" customHeight="1">
      <c r="A181" s="64" t="s">
        <v>167</v>
      </c>
      <c r="B181" s="65" t="s">
        <v>22</v>
      </c>
      <c r="C181" s="64" t="s">
        <v>23</v>
      </c>
      <c r="D181" s="66">
        <v>9601476.02</v>
      </c>
      <c r="E181" s="66">
        <v>0.0</v>
      </c>
      <c r="F181" s="66">
        <v>9601476.0</v>
      </c>
      <c r="G181" s="66">
        <v>0.0</v>
      </c>
      <c r="H181" s="66">
        <v>9601476.0</v>
      </c>
      <c r="I181" s="65"/>
      <c r="J181" s="67"/>
      <c r="K181" s="66"/>
      <c r="L181" s="68"/>
      <c r="M181" s="64"/>
      <c r="N181" s="70"/>
      <c r="O181" s="70"/>
      <c r="P181" s="71"/>
    </row>
    <row r="182" ht="27.0" customHeight="1">
      <c r="A182" s="64" t="s">
        <v>167</v>
      </c>
      <c r="B182" s="65" t="s">
        <v>64</v>
      </c>
      <c r="C182" s="64" t="s">
        <v>65</v>
      </c>
      <c r="D182" s="66">
        <v>0.0</v>
      </c>
      <c r="E182" s="66">
        <v>0.0</v>
      </c>
      <c r="F182" s="66">
        <v>0.0</v>
      </c>
      <c r="G182" s="66">
        <v>0.0</v>
      </c>
      <c r="H182" s="66">
        <v>0.0</v>
      </c>
      <c r="I182" s="65"/>
      <c r="J182" s="67"/>
      <c r="K182" s="66"/>
      <c r="L182" s="68"/>
      <c r="M182" s="64"/>
      <c r="N182" s="70"/>
      <c r="O182" s="70"/>
      <c r="P182" s="71"/>
    </row>
    <row r="183" ht="27.0" customHeight="1">
      <c r="A183" s="64" t="s">
        <v>167</v>
      </c>
      <c r="B183" s="65" t="s">
        <v>45</v>
      </c>
      <c r="C183" s="64" t="s">
        <v>46</v>
      </c>
      <c r="D183" s="66">
        <v>1.802864199E7</v>
      </c>
      <c r="E183" s="66">
        <v>0.0</v>
      </c>
      <c r="F183" s="66">
        <v>1.8028642E7</v>
      </c>
      <c r="G183" s="66">
        <v>0.0</v>
      </c>
      <c r="H183" s="66">
        <v>1.8028642E7</v>
      </c>
      <c r="I183" s="65">
        <v>8.90905154E8</v>
      </c>
      <c r="J183" s="67" t="str">
        <f t="shared" ref="J183:J184" si="72">VLOOKUP(I183,'[2]IPS CTA BANCARIA (2)'!$B$2:$H$163,2,0)</f>
        <v>#REF!</v>
      </c>
      <c r="K183" s="66">
        <v>1.8028642E7</v>
      </c>
      <c r="L183" s="68" t="str">
        <f t="shared" ref="L183:L184" si="73">VLOOKUP(I183,'[2]IPS CTA BANCARIA (2)'!$B$2:$H$163,4,0)</f>
        <v>#REF!</v>
      </c>
      <c r="M183" s="64" t="str">
        <f t="shared" ref="M183:M184" si="74">VLOOKUP(I183,'[2]IPS CTA BANCARIA (2)'!$B$2:$H$163,5,0)</f>
        <v>#REF!</v>
      </c>
      <c r="N183" s="70">
        <v>2.0140003835E11</v>
      </c>
      <c r="O183" s="70" t="s">
        <v>615</v>
      </c>
      <c r="P183" s="71">
        <v>41842.0</v>
      </c>
    </row>
    <row r="184" ht="27.0" customHeight="1">
      <c r="A184" s="64" t="s">
        <v>169</v>
      </c>
      <c r="B184" s="65" t="s">
        <v>18</v>
      </c>
      <c r="C184" s="64" t="s">
        <v>450</v>
      </c>
      <c r="D184" s="66">
        <v>9.802577862E7</v>
      </c>
      <c r="E184" s="66">
        <v>5091354.620000005</v>
      </c>
      <c r="F184" s="66">
        <v>9.2934424E7</v>
      </c>
      <c r="G184" s="66">
        <v>0.0</v>
      </c>
      <c r="H184" s="66">
        <v>9.2934424E7</v>
      </c>
      <c r="I184" s="65">
        <v>8.90982264E8</v>
      </c>
      <c r="J184" s="67" t="str">
        <f t="shared" si="72"/>
        <v>#REF!</v>
      </c>
      <c r="K184" s="66">
        <v>9.2934424E7</v>
      </c>
      <c r="L184" s="68" t="str">
        <f t="shared" si="73"/>
        <v>#REF!</v>
      </c>
      <c r="M184" s="64" t="str">
        <f t="shared" si="74"/>
        <v>#REF!</v>
      </c>
      <c r="N184" s="70" t="s">
        <v>616</v>
      </c>
      <c r="O184" s="70" t="s">
        <v>617</v>
      </c>
      <c r="P184" s="71">
        <v>41843.0</v>
      </c>
    </row>
    <row r="185" ht="27.0" customHeight="1">
      <c r="A185" s="64" t="s">
        <v>169</v>
      </c>
      <c r="B185" s="65" t="s">
        <v>22</v>
      </c>
      <c r="C185" s="64" t="s">
        <v>23</v>
      </c>
      <c r="D185" s="66">
        <v>3.010103338E7</v>
      </c>
      <c r="E185" s="66">
        <v>1563415.379999999</v>
      </c>
      <c r="F185" s="66">
        <v>2.8537618E7</v>
      </c>
      <c r="G185" s="66">
        <v>0.0</v>
      </c>
      <c r="H185" s="66">
        <v>2.8537618E7</v>
      </c>
      <c r="I185" s="65"/>
      <c r="J185" s="67"/>
      <c r="K185" s="66"/>
      <c r="L185" s="68"/>
      <c r="M185" s="64"/>
      <c r="N185" s="70"/>
      <c r="O185" s="70"/>
      <c r="P185" s="71"/>
    </row>
    <row r="186" ht="27.0" customHeight="1">
      <c r="A186" s="64" t="s">
        <v>169</v>
      </c>
      <c r="B186" s="65" t="s">
        <v>43</v>
      </c>
      <c r="C186" s="64" t="s">
        <v>44</v>
      </c>
      <c r="D186" s="66">
        <v>0.0</v>
      </c>
      <c r="E186" s="66">
        <v>0.0</v>
      </c>
      <c r="F186" s="66">
        <v>0.0</v>
      </c>
      <c r="G186" s="66">
        <v>0.0</v>
      </c>
      <c r="H186" s="66">
        <v>0.0</v>
      </c>
      <c r="I186" s="65"/>
      <c r="J186" s="67"/>
      <c r="K186" s="66"/>
      <c r="L186" s="68"/>
      <c r="M186" s="64"/>
      <c r="N186" s="70"/>
      <c r="O186" s="70"/>
      <c r="P186" s="71"/>
    </row>
    <row r="187" ht="27.0" customHeight="1">
      <c r="A187" s="64" t="s">
        <v>171</v>
      </c>
      <c r="B187" s="65" t="s">
        <v>18</v>
      </c>
      <c r="C187" s="64" t="s">
        <v>450</v>
      </c>
      <c r="D187" s="66">
        <v>7.369466545E7</v>
      </c>
      <c r="E187" s="66">
        <v>0.0</v>
      </c>
      <c r="F187" s="66">
        <v>7.3694665E7</v>
      </c>
      <c r="G187" s="66">
        <v>0.0</v>
      </c>
      <c r="H187" s="66">
        <v>7.3694665E7</v>
      </c>
      <c r="I187" s="65">
        <v>8.90904646E8</v>
      </c>
      <c r="J187" s="67" t="str">
        <f>VLOOKUP(I187,'[2]IPS CTA BANCARIA (2)'!$B$2:$H$163,2,0)</f>
        <v>#REF!</v>
      </c>
      <c r="K187" s="66">
        <v>7.3694665E7</v>
      </c>
      <c r="L187" s="68" t="str">
        <f>VLOOKUP(I187,'[2]IPS CTA BANCARIA (2)'!$B$2:$H$163,4,0)</f>
        <v>#REF!</v>
      </c>
      <c r="M187" s="64" t="str">
        <f>VLOOKUP(I187,'[2]IPS CTA BANCARIA (2)'!$B$2:$H$163,5,0)</f>
        <v>#REF!</v>
      </c>
      <c r="N187" s="70" t="s">
        <v>618</v>
      </c>
      <c r="O187" s="70" t="s">
        <v>619</v>
      </c>
      <c r="P187" s="71">
        <v>41843.0</v>
      </c>
    </row>
    <row r="188" ht="27.0" customHeight="1">
      <c r="A188" s="64" t="s">
        <v>171</v>
      </c>
      <c r="B188" s="65" t="s">
        <v>22</v>
      </c>
      <c r="C188" s="64" t="s">
        <v>23</v>
      </c>
      <c r="D188" s="66">
        <v>9649.55</v>
      </c>
      <c r="E188" s="66">
        <v>0.0</v>
      </c>
      <c r="F188" s="66">
        <v>0.0</v>
      </c>
      <c r="G188" s="66">
        <v>9649.55</v>
      </c>
      <c r="H188" s="66">
        <v>0.0</v>
      </c>
      <c r="I188" s="65"/>
      <c r="J188" s="67"/>
      <c r="K188" s="66"/>
      <c r="L188" s="68"/>
      <c r="M188" s="64"/>
      <c r="N188" s="70"/>
      <c r="O188" s="70"/>
      <c r="P188" s="71"/>
    </row>
    <row r="189" ht="27.0" customHeight="1">
      <c r="A189" s="64" t="s">
        <v>171</v>
      </c>
      <c r="B189" s="65" t="s">
        <v>64</v>
      </c>
      <c r="C189" s="64" t="s">
        <v>65</v>
      </c>
      <c r="D189" s="66">
        <v>0.0</v>
      </c>
      <c r="E189" s="66">
        <v>0.0</v>
      </c>
      <c r="F189" s="66">
        <v>0.0</v>
      </c>
      <c r="G189" s="66">
        <v>0.0</v>
      </c>
      <c r="H189" s="66">
        <v>0.0</v>
      </c>
      <c r="I189" s="65"/>
      <c r="J189" s="67"/>
      <c r="K189" s="66"/>
      <c r="L189" s="68"/>
      <c r="M189" s="64"/>
      <c r="N189" s="70"/>
      <c r="O189" s="70"/>
      <c r="P189" s="71"/>
    </row>
    <row r="190" ht="27.0" customHeight="1">
      <c r="A190" s="64" t="s">
        <v>173</v>
      </c>
      <c r="B190" s="65" t="s">
        <v>18</v>
      </c>
      <c r="C190" s="64" t="s">
        <v>450</v>
      </c>
      <c r="D190" s="66">
        <v>6928021.03</v>
      </c>
      <c r="E190" s="66">
        <v>0.0</v>
      </c>
      <c r="F190" s="66">
        <v>6928021.0</v>
      </c>
      <c r="G190" s="66">
        <v>0.0</v>
      </c>
      <c r="H190" s="66">
        <v>6928021.0</v>
      </c>
      <c r="I190" s="65">
        <v>8.90981726E8</v>
      </c>
      <c r="J190" s="67" t="str">
        <f>VLOOKUP(I190,'[2]IPS CTA BANCARIA (2)'!$B$2:$H$163,2,0)</f>
        <v>#REF!</v>
      </c>
      <c r="K190" s="66">
        <v>6928021.0</v>
      </c>
      <c r="L190" s="68" t="str">
        <f>VLOOKUP(I190,'[2]IPS CTA BANCARIA (2)'!$B$2:$H$163,4,0)</f>
        <v>#REF!</v>
      </c>
      <c r="M190" s="64" t="str">
        <f>VLOOKUP(I190,'[2]IPS CTA BANCARIA (2)'!$B$2:$H$163,5,0)</f>
        <v>#REF!</v>
      </c>
      <c r="N190" s="70" t="s">
        <v>620</v>
      </c>
      <c r="O190" s="70" t="s">
        <v>621</v>
      </c>
      <c r="P190" s="71">
        <v>41843.0</v>
      </c>
    </row>
    <row r="191" ht="27.0" customHeight="1">
      <c r="A191" s="64" t="s">
        <v>173</v>
      </c>
      <c r="B191" s="65" t="s">
        <v>22</v>
      </c>
      <c r="C191" s="64" t="s">
        <v>23</v>
      </c>
      <c r="D191" s="66">
        <v>4147725.97</v>
      </c>
      <c r="E191" s="66">
        <v>0.0</v>
      </c>
      <c r="F191" s="66">
        <v>4147726.0</v>
      </c>
      <c r="G191" s="66">
        <v>0.0</v>
      </c>
      <c r="H191" s="66">
        <v>4147726.0</v>
      </c>
      <c r="I191" s="65"/>
      <c r="J191" s="67"/>
      <c r="K191" s="66"/>
      <c r="L191" s="68"/>
      <c r="M191" s="64"/>
      <c r="N191" s="70"/>
      <c r="O191" s="70"/>
      <c r="P191" s="71"/>
    </row>
    <row r="192" ht="27.0" customHeight="1">
      <c r="A192" s="64" t="s">
        <v>173</v>
      </c>
      <c r="B192" s="65" t="s">
        <v>43</v>
      </c>
      <c r="C192" s="64" t="s">
        <v>44</v>
      </c>
      <c r="D192" s="66">
        <v>0.0</v>
      </c>
      <c r="E192" s="66">
        <v>0.0</v>
      </c>
      <c r="F192" s="66">
        <v>0.0</v>
      </c>
      <c r="G192" s="66">
        <v>0.0</v>
      </c>
      <c r="H192" s="66">
        <v>0.0</v>
      </c>
      <c r="I192" s="65"/>
      <c r="J192" s="67"/>
      <c r="K192" s="66"/>
      <c r="L192" s="68"/>
      <c r="M192" s="64"/>
      <c r="N192" s="70"/>
      <c r="O192" s="70"/>
      <c r="P192" s="71"/>
    </row>
    <row r="193" ht="27.0" customHeight="1">
      <c r="A193" s="64" t="s">
        <v>175</v>
      </c>
      <c r="B193" s="65" t="s">
        <v>18</v>
      </c>
      <c r="C193" s="64" t="s">
        <v>450</v>
      </c>
      <c r="D193" s="66">
        <v>4.404772702E7</v>
      </c>
      <c r="E193" s="66">
        <v>0.0</v>
      </c>
      <c r="F193" s="66">
        <v>4.4047727E7</v>
      </c>
      <c r="G193" s="66">
        <v>0.0</v>
      </c>
      <c r="H193" s="66">
        <v>4.4047727E7</v>
      </c>
      <c r="I193" s="65">
        <v>8.90905177E8</v>
      </c>
      <c r="J193" s="67" t="str">
        <f>VLOOKUP(I193,'[2]IPS CTA BANCARIA (2)'!$B$2:$H$163,2,0)</f>
        <v>#REF!</v>
      </c>
      <c r="K193" s="66">
        <v>4.4047727E7</v>
      </c>
      <c r="L193" s="68" t="str">
        <f>VLOOKUP(I193,'[2]IPS CTA BANCARIA (2)'!$B$2:$H$163,4,0)</f>
        <v>#REF!</v>
      </c>
      <c r="M193" s="64" t="str">
        <f>VLOOKUP(I193,'[2]IPS CTA BANCARIA (2)'!$B$2:$H$163,5,0)</f>
        <v>#REF!</v>
      </c>
      <c r="N193" s="70" t="s">
        <v>622</v>
      </c>
      <c r="O193" s="70" t="s">
        <v>623</v>
      </c>
      <c r="P193" s="71">
        <v>41842.0</v>
      </c>
    </row>
    <row r="194" ht="27.0" customHeight="1">
      <c r="A194" s="64" t="s">
        <v>175</v>
      </c>
      <c r="B194" s="65" t="s">
        <v>22</v>
      </c>
      <c r="C194" s="64" t="s">
        <v>23</v>
      </c>
      <c r="D194" s="66">
        <v>1.131565198E7</v>
      </c>
      <c r="E194" s="66">
        <v>0.0</v>
      </c>
      <c r="F194" s="66">
        <v>1.1315652E7</v>
      </c>
      <c r="G194" s="66">
        <v>0.0</v>
      </c>
      <c r="H194" s="66">
        <v>1.1315652E7</v>
      </c>
      <c r="I194" s="65"/>
      <c r="J194" s="67"/>
      <c r="K194" s="66"/>
      <c r="L194" s="68"/>
      <c r="M194" s="64"/>
      <c r="N194" s="70"/>
      <c r="O194" s="70"/>
      <c r="P194" s="71"/>
    </row>
    <row r="195" ht="27.0" customHeight="1">
      <c r="A195" s="64" t="s">
        <v>177</v>
      </c>
      <c r="B195" s="65" t="s">
        <v>18</v>
      </c>
      <c r="C195" s="64" t="s">
        <v>450</v>
      </c>
      <c r="D195" s="66">
        <v>5.667400585E7</v>
      </c>
      <c r="E195" s="66">
        <v>0.0</v>
      </c>
      <c r="F195" s="66">
        <v>5.6674006E7</v>
      </c>
      <c r="G195" s="66">
        <v>0.0</v>
      </c>
      <c r="H195" s="66">
        <v>5.6674006E7</v>
      </c>
      <c r="I195" s="65">
        <v>8.90982264E8</v>
      </c>
      <c r="J195" s="67" t="str">
        <f>VLOOKUP(I195,'[2]IPS CTA BANCARIA (2)'!$B$2:$H$163,2,0)</f>
        <v>#REF!</v>
      </c>
      <c r="K195" s="66">
        <v>5.6674006E7</v>
      </c>
      <c r="L195" s="68" t="str">
        <f>VLOOKUP(I195,'[2]IPS CTA BANCARIA (2)'!$B$2:$H$163,4,0)</f>
        <v>#REF!</v>
      </c>
      <c r="M195" s="64" t="str">
        <f>VLOOKUP(I195,'[2]IPS CTA BANCARIA (2)'!$B$2:$H$163,5,0)</f>
        <v>#REF!</v>
      </c>
      <c r="N195" s="70" t="s">
        <v>624</v>
      </c>
      <c r="O195" s="70" t="s">
        <v>625</v>
      </c>
      <c r="P195" s="71">
        <v>41843.0</v>
      </c>
    </row>
    <row r="196" ht="27.0" customHeight="1">
      <c r="A196" s="64" t="s">
        <v>177</v>
      </c>
      <c r="B196" s="65" t="s">
        <v>22</v>
      </c>
      <c r="C196" s="64" t="s">
        <v>23</v>
      </c>
      <c r="D196" s="66">
        <v>125725.15</v>
      </c>
      <c r="E196" s="66">
        <v>0.0</v>
      </c>
      <c r="F196" s="66">
        <v>125725.0</v>
      </c>
      <c r="G196" s="66">
        <v>0.0</v>
      </c>
      <c r="H196" s="66">
        <v>125725.0</v>
      </c>
      <c r="I196" s="65"/>
      <c r="J196" s="67"/>
      <c r="K196" s="66"/>
      <c r="L196" s="68"/>
      <c r="M196" s="64"/>
      <c r="N196" s="70"/>
      <c r="O196" s="70"/>
      <c r="P196" s="71"/>
    </row>
    <row r="197" ht="27.0" customHeight="1">
      <c r="A197" s="64" t="s">
        <v>179</v>
      </c>
      <c r="B197" s="65" t="s">
        <v>22</v>
      </c>
      <c r="C197" s="64" t="s">
        <v>23</v>
      </c>
      <c r="D197" s="66">
        <v>8.7729465E7</v>
      </c>
      <c r="E197" s="66">
        <v>6537587.0</v>
      </c>
      <c r="F197" s="66">
        <v>8.1191878E7</v>
      </c>
      <c r="G197" s="66">
        <v>0.0</v>
      </c>
      <c r="H197" s="66">
        <v>8.1191878E7</v>
      </c>
      <c r="I197" s="65"/>
      <c r="J197" s="67"/>
      <c r="K197" s="66"/>
      <c r="L197" s="68"/>
      <c r="M197" s="64"/>
      <c r="N197" s="70"/>
      <c r="O197" s="70"/>
      <c r="P197" s="71"/>
    </row>
    <row r="198" ht="27.0" customHeight="1">
      <c r="A198" s="64" t="s">
        <v>179</v>
      </c>
      <c r="B198" s="65" t="s">
        <v>64</v>
      </c>
      <c r="C198" s="64" t="s">
        <v>65</v>
      </c>
      <c r="D198" s="66">
        <v>0.0</v>
      </c>
      <c r="E198" s="66">
        <v>0.0</v>
      </c>
      <c r="F198" s="66">
        <v>0.0</v>
      </c>
      <c r="G198" s="66">
        <v>0.0</v>
      </c>
      <c r="H198" s="66">
        <v>0.0</v>
      </c>
      <c r="I198" s="65"/>
      <c r="J198" s="67"/>
      <c r="K198" s="66"/>
      <c r="L198" s="68"/>
      <c r="M198" s="64"/>
      <c r="N198" s="70"/>
      <c r="O198" s="70"/>
      <c r="P198" s="71"/>
    </row>
    <row r="199" ht="27.0" customHeight="1">
      <c r="A199" s="64" t="s">
        <v>181</v>
      </c>
      <c r="B199" s="65" t="s">
        <v>22</v>
      </c>
      <c r="C199" s="64" t="s">
        <v>23</v>
      </c>
      <c r="D199" s="66">
        <v>1.9569513E7</v>
      </c>
      <c r="E199" s="66">
        <v>0.0</v>
      </c>
      <c r="F199" s="66">
        <v>1.9569513E7</v>
      </c>
      <c r="G199" s="66">
        <v>0.0</v>
      </c>
      <c r="H199" s="66">
        <v>1.9569513E7</v>
      </c>
      <c r="I199" s="65"/>
      <c r="J199" s="67"/>
      <c r="K199" s="66"/>
      <c r="L199" s="68"/>
      <c r="M199" s="64"/>
      <c r="N199" s="70"/>
      <c r="O199" s="70"/>
      <c r="P199" s="71"/>
    </row>
    <row r="200" ht="27.0" customHeight="1">
      <c r="A200" s="64" t="s">
        <v>183</v>
      </c>
      <c r="B200" s="65" t="s">
        <v>18</v>
      </c>
      <c r="C200" s="64" t="s">
        <v>450</v>
      </c>
      <c r="D200" s="66">
        <v>5549742.37</v>
      </c>
      <c r="E200" s="66">
        <v>0.0</v>
      </c>
      <c r="F200" s="66">
        <v>5549742.0</v>
      </c>
      <c r="G200" s="66">
        <v>0.0</v>
      </c>
      <c r="H200" s="66">
        <v>5549742.0</v>
      </c>
      <c r="I200" s="65">
        <v>8.90981726E8</v>
      </c>
      <c r="J200" s="67" t="str">
        <f>VLOOKUP(I200,'[2]IPS CTA BANCARIA (2)'!$B$2:$H$163,2,0)</f>
        <v>#REF!</v>
      </c>
      <c r="K200" s="66">
        <v>5549742.0</v>
      </c>
      <c r="L200" s="68" t="str">
        <f>VLOOKUP(I200,'[2]IPS CTA BANCARIA (2)'!$B$2:$H$163,4,0)</f>
        <v>#REF!</v>
      </c>
      <c r="M200" s="64" t="str">
        <f>VLOOKUP(I200,'[2]IPS CTA BANCARIA (2)'!$B$2:$H$163,5,0)</f>
        <v>#REF!</v>
      </c>
      <c r="N200" s="70" t="s">
        <v>626</v>
      </c>
      <c r="O200" s="70" t="s">
        <v>627</v>
      </c>
      <c r="P200" s="71">
        <v>41843.0</v>
      </c>
    </row>
    <row r="201" ht="27.0" customHeight="1">
      <c r="A201" s="64" t="s">
        <v>183</v>
      </c>
      <c r="B201" s="65" t="s">
        <v>58</v>
      </c>
      <c r="C201" s="64" t="s">
        <v>59</v>
      </c>
      <c r="D201" s="66">
        <v>3470668.63</v>
      </c>
      <c r="E201" s="66">
        <v>0.0</v>
      </c>
      <c r="F201" s="66">
        <v>3470669.0</v>
      </c>
      <c r="G201" s="66">
        <v>0.0</v>
      </c>
      <c r="H201" s="66">
        <v>3470669.0</v>
      </c>
      <c r="I201" s="65"/>
      <c r="J201" s="67"/>
      <c r="K201" s="66"/>
      <c r="L201" s="68"/>
      <c r="M201" s="64"/>
      <c r="N201" s="70"/>
      <c r="O201" s="70"/>
      <c r="P201" s="71"/>
    </row>
    <row r="202" ht="27.0" customHeight="1">
      <c r="A202" s="64" t="s">
        <v>185</v>
      </c>
      <c r="B202" s="65" t="s">
        <v>18</v>
      </c>
      <c r="C202" s="64" t="s">
        <v>450</v>
      </c>
      <c r="D202" s="66">
        <v>4.700346257E7</v>
      </c>
      <c r="E202" s="66">
        <v>0.0</v>
      </c>
      <c r="F202" s="66">
        <v>4.7003463E7</v>
      </c>
      <c r="G202" s="66">
        <v>0.0</v>
      </c>
      <c r="H202" s="66">
        <v>4.7003463E7</v>
      </c>
      <c r="I202" s="65">
        <v>8.90905177E8</v>
      </c>
      <c r="J202" s="67" t="str">
        <f>VLOOKUP(I202,'[2]IPS CTA BANCARIA (2)'!$B$2:$H$163,2,0)</f>
        <v>#REF!</v>
      </c>
      <c r="K202" s="66">
        <v>4.7003463E7</v>
      </c>
      <c r="L202" s="68" t="str">
        <f>VLOOKUP(I202,'[2]IPS CTA BANCARIA (2)'!$B$2:$H$163,4,0)</f>
        <v>#REF!</v>
      </c>
      <c r="M202" s="64" t="str">
        <f>VLOOKUP(I202,'[2]IPS CTA BANCARIA (2)'!$B$2:$H$163,5,0)</f>
        <v>#REF!</v>
      </c>
      <c r="N202" s="70" t="s">
        <v>628</v>
      </c>
      <c r="O202" s="70" t="s">
        <v>629</v>
      </c>
      <c r="P202" s="71">
        <v>41842.0</v>
      </c>
    </row>
    <row r="203" ht="27.0" customHeight="1">
      <c r="A203" s="64" t="s">
        <v>185</v>
      </c>
      <c r="B203" s="65" t="s">
        <v>22</v>
      </c>
      <c r="C203" s="64" t="s">
        <v>23</v>
      </c>
      <c r="D203" s="66">
        <v>5560933.32</v>
      </c>
      <c r="E203" s="66">
        <v>0.0</v>
      </c>
      <c r="F203" s="66">
        <v>5560933.0</v>
      </c>
      <c r="G203" s="66">
        <v>0.0</v>
      </c>
      <c r="H203" s="66">
        <v>5560933.0</v>
      </c>
      <c r="I203" s="65"/>
      <c r="J203" s="67"/>
      <c r="K203" s="66"/>
      <c r="L203" s="68"/>
      <c r="M203" s="64"/>
      <c r="N203" s="70"/>
      <c r="O203" s="70"/>
      <c r="P203" s="71"/>
    </row>
    <row r="204" ht="27.0" customHeight="1">
      <c r="A204" s="64" t="s">
        <v>185</v>
      </c>
      <c r="B204" s="65" t="s">
        <v>58</v>
      </c>
      <c r="C204" s="64" t="s">
        <v>59</v>
      </c>
      <c r="D204" s="66">
        <v>6423947.11</v>
      </c>
      <c r="E204" s="66">
        <v>0.0</v>
      </c>
      <c r="F204" s="66">
        <v>6423947.0</v>
      </c>
      <c r="G204" s="66">
        <v>0.0</v>
      </c>
      <c r="H204" s="66">
        <v>6423947.0</v>
      </c>
      <c r="I204" s="65"/>
      <c r="J204" s="67"/>
      <c r="K204" s="66"/>
      <c r="L204" s="68"/>
      <c r="M204" s="64"/>
      <c r="N204" s="70"/>
      <c r="O204" s="70"/>
      <c r="P204" s="71"/>
    </row>
    <row r="205" ht="27.0" customHeight="1">
      <c r="A205" s="64" t="s">
        <v>187</v>
      </c>
      <c r="B205" s="65" t="s">
        <v>18</v>
      </c>
      <c r="C205" s="64" t="s">
        <v>450</v>
      </c>
      <c r="D205" s="66">
        <v>4.647539797E7</v>
      </c>
      <c r="E205" s="66">
        <v>2872622.969999999</v>
      </c>
      <c r="F205" s="66">
        <v>4.3602775E7</v>
      </c>
      <c r="G205" s="66">
        <v>0.0</v>
      </c>
      <c r="H205" s="66">
        <v>4.3602775E7</v>
      </c>
      <c r="I205" s="65">
        <v>8.90905177E8</v>
      </c>
      <c r="J205" s="67" t="str">
        <f>VLOOKUP(I205,'[2]IPS CTA BANCARIA (2)'!$B$2:$H$163,2,0)</f>
        <v>#REF!</v>
      </c>
      <c r="K205" s="66">
        <v>4.3602775E7</v>
      </c>
      <c r="L205" s="68" t="str">
        <f>VLOOKUP(I205,'[2]IPS CTA BANCARIA (2)'!$B$2:$H$163,4,0)</f>
        <v>#REF!</v>
      </c>
      <c r="M205" s="64" t="str">
        <f>VLOOKUP(I205,'[2]IPS CTA BANCARIA (2)'!$B$2:$H$163,5,0)</f>
        <v>#REF!</v>
      </c>
      <c r="N205" s="70" t="s">
        <v>630</v>
      </c>
      <c r="O205" s="70" t="s">
        <v>631</v>
      </c>
      <c r="P205" s="71">
        <v>41842.0</v>
      </c>
    </row>
    <row r="206" ht="27.0" customHeight="1">
      <c r="A206" s="64" t="s">
        <v>187</v>
      </c>
      <c r="B206" s="65" t="s">
        <v>64</v>
      </c>
      <c r="C206" s="64" t="s">
        <v>65</v>
      </c>
      <c r="D206" s="66">
        <v>0.0</v>
      </c>
      <c r="E206" s="66">
        <v>0.0</v>
      </c>
      <c r="F206" s="66">
        <v>0.0</v>
      </c>
      <c r="G206" s="66">
        <v>0.0</v>
      </c>
      <c r="H206" s="66">
        <v>0.0</v>
      </c>
      <c r="I206" s="65"/>
      <c r="J206" s="67"/>
      <c r="K206" s="66"/>
      <c r="L206" s="68"/>
      <c r="M206" s="64"/>
      <c r="N206" s="70"/>
      <c r="O206" s="70"/>
      <c r="P206" s="71"/>
    </row>
    <row r="207" ht="27.0" customHeight="1">
      <c r="A207" s="64" t="s">
        <v>187</v>
      </c>
      <c r="B207" s="65" t="s">
        <v>45</v>
      </c>
      <c r="C207" s="64" t="s">
        <v>46</v>
      </c>
      <c r="D207" s="66">
        <v>2585612.03</v>
      </c>
      <c r="E207" s="66">
        <v>159815.0299999998</v>
      </c>
      <c r="F207" s="66">
        <v>2425797.0</v>
      </c>
      <c r="G207" s="66">
        <v>0.0</v>
      </c>
      <c r="H207" s="66">
        <v>2425797.0</v>
      </c>
      <c r="I207" s="65">
        <v>8.90905154E8</v>
      </c>
      <c r="J207" s="67" t="str">
        <f t="shared" ref="J207:J208" si="75">VLOOKUP(I207,'[2]IPS CTA BANCARIA (2)'!$B$2:$H$163,2,0)</f>
        <v>#REF!</v>
      </c>
      <c r="K207" s="66">
        <v>2425797.0</v>
      </c>
      <c r="L207" s="68" t="str">
        <f t="shared" ref="L207:L208" si="76">VLOOKUP(I207,'[2]IPS CTA BANCARIA (2)'!$B$2:$H$163,4,0)</f>
        <v>#REF!</v>
      </c>
      <c r="M207" s="64" t="str">
        <f t="shared" ref="M207:M208" si="77">VLOOKUP(I207,'[2]IPS CTA BANCARIA (2)'!$B$2:$H$163,5,0)</f>
        <v>#REF!</v>
      </c>
      <c r="N207" s="70">
        <v>2.01400038352E11</v>
      </c>
      <c r="O207" s="70" t="s">
        <v>632</v>
      </c>
      <c r="P207" s="71">
        <v>41842.0</v>
      </c>
    </row>
    <row r="208" ht="27.0" customHeight="1">
      <c r="A208" s="64" t="s">
        <v>189</v>
      </c>
      <c r="B208" s="65" t="s">
        <v>18</v>
      </c>
      <c r="C208" s="64" t="s">
        <v>450</v>
      </c>
      <c r="D208" s="66">
        <v>2.5103704395E8</v>
      </c>
      <c r="E208" s="66">
        <v>0.0</v>
      </c>
      <c r="F208" s="66">
        <v>2.51037044E8</v>
      </c>
      <c r="G208" s="66">
        <v>0.0</v>
      </c>
      <c r="H208" s="66">
        <v>2.51037044E8</v>
      </c>
      <c r="I208" s="65">
        <v>8.90980066E8</v>
      </c>
      <c r="J208" s="67" t="str">
        <f t="shared" si="75"/>
        <v>#REF!</v>
      </c>
      <c r="K208" s="66">
        <v>2.51037044E8</v>
      </c>
      <c r="L208" s="68" t="str">
        <f t="shared" si="76"/>
        <v>#REF!</v>
      </c>
      <c r="M208" s="64" t="str">
        <f t="shared" si="77"/>
        <v>#REF!</v>
      </c>
      <c r="N208" s="70" t="s">
        <v>633</v>
      </c>
      <c r="O208" s="70" t="s">
        <v>634</v>
      </c>
      <c r="P208" s="71">
        <v>41842.0</v>
      </c>
    </row>
    <row r="209" ht="27.0" customHeight="1">
      <c r="A209" s="64" t="s">
        <v>189</v>
      </c>
      <c r="B209" s="65" t="s">
        <v>22</v>
      </c>
      <c r="C209" s="64" t="s">
        <v>23</v>
      </c>
      <c r="D209" s="66">
        <v>2.453988053E7</v>
      </c>
      <c r="E209" s="66">
        <v>0.0</v>
      </c>
      <c r="F209" s="66">
        <v>2.4539881E7</v>
      </c>
      <c r="G209" s="66">
        <v>0.0</v>
      </c>
      <c r="H209" s="66">
        <v>2.4539881E7</v>
      </c>
      <c r="I209" s="65"/>
      <c r="J209" s="67"/>
      <c r="K209" s="66"/>
      <c r="L209" s="68"/>
      <c r="M209" s="64"/>
      <c r="N209" s="70"/>
      <c r="O209" s="70"/>
      <c r="P209" s="71"/>
    </row>
    <row r="210" ht="27.0" customHeight="1">
      <c r="A210" s="64" t="s">
        <v>189</v>
      </c>
      <c r="B210" s="65" t="s">
        <v>58</v>
      </c>
      <c r="C210" s="64" t="s">
        <v>59</v>
      </c>
      <c r="D210" s="66">
        <v>2.958055652E7</v>
      </c>
      <c r="E210" s="66">
        <v>0.0</v>
      </c>
      <c r="F210" s="66">
        <v>2.9580557E7</v>
      </c>
      <c r="G210" s="66">
        <v>0.0</v>
      </c>
      <c r="H210" s="66">
        <v>2.9580557E7</v>
      </c>
      <c r="I210" s="65"/>
      <c r="J210" s="67"/>
      <c r="K210" s="66"/>
      <c r="L210" s="68"/>
      <c r="M210" s="64"/>
      <c r="N210" s="70"/>
      <c r="O210" s="70"/>
      <c r="P210" s="71"/>
    </row>
    <row r="211" ht="27.0" customHeight="1">
      <c r="A211" s="64" t="s">
        <v>189</v>
      </c>
      <c r="B211" s="65" t="s">
        <v>26</v>
      </c>
      <c r="C211" s="64" t="s">
        <v>27</v>
      </c>
      <c r="D211" s="66">
        <v>2.68657574E8</v>
      </c>
      <c r="E211" s="66">
        <v>0.0</v>
      </c>
      <c r="F211" s="66">
        <v>2.68657574E8</v>
      </c>
      <c r="G211" s="66">
        <v>0.0</v>
      </c>
      <c r="H211" s="66">
        <v>2.68657574E8</v>
      </c>
      <c r="I211" s="65"/>
      <c r="J211" s="67"/>
      <c r="K211" s="66"/>
      <c r="L211" s="68"/>
      <c r="M211" s="64"/>
      <c r="N211" s="70"/>
      <c r="O211" s="70"/>
      <c r="P211" s="71"/>
    </row>
    <row r="212" ht="27.0" customHeight="1">
      <c r="A212" s="64" t="s">
        <v>191</v>
      </c>
      <c r="B212" s="65" t="s">
        <v>22</v>
      </c>
      <c r="C212" s="64" t="s">
        <v>23</v>
      </c>
      <c r="D212" s="66">
        <v>2.193410895E7</v>
      </c>
      <c r="E212" s="66">
        <v>1439724.9499999993</v>
      </c>
      <c r="F212" s="66">
        <v>2.0494384E7</v>
      </c>
      <c r="G212" s="66">
        <v>0.0</v>
      </c>
      <c r="H212" s="66">
        <v>2.0494384E7</v>
      </c>
      <c r="I212" s="65"/>
      <c r="J212" s="67"/>
      <c r="K212" s="66"/>
      <c r="L212" s="68"/>
      <c r="M212" s="64"/>
      <c r="N212" s="70"/>
      <c r="O212" s="70"/>
      <c r="P212" s="71"/>
    </row>
    <row r="213" ht="27.0" customHeight="1">
      <c r="A213" s="64" t="s">
        <v>191</v>
      </c>
      <c r="B213" s="65" t="s">
        <v>30</v>
      </c>
      <c r="C213" s="64" t="s">
        <v>31</v>
      </c>
      <c r="D213" s="66">
        <v>3.521417105E7</v>
      </c>
      <c r="E213" s="66">
        <v>2311411.049999997</v>
      </c>
      <c r="F213" s="66">
        <v>3.290276E7</v>
      </c>
      <c r="G213" s="66">
        <v>0.0</v>
      </c>
      <c r="H213" s="66">
        <v>3.290276E7</v>
      </c>
      <c r="I213" s="65">
        <v>8.00138011E8</v>
      </c>
      <c r="J213" s="67" t="str">
        <f t="shared" ref="J213:J215" si="78">VLOOKUP(I213,'[2]IPS CTA BANCARIA (2)'!$B$2:$H$163,2,0)</f>
        <v>#REF!</v>
      </c>
      <c r="K213" s="66">
        <v>3.290276E7</v>
      </c>
      <c r="L213" s="68" t="str">
        <f t="shared" ref="L213:L215" si="79">VLOOKUP(I213,'[2]IPS CTA BANCARIA (2)'!$B$2:$H$163,4,0)</f>
        <v>#REF!</v>
      </c>
      <c r="M213" s="64" t="str">
        <f t="shared" ref="M213:M215" si="80">VLOOKUP(I213,'[2]IPS CTA BANCARIA (2)'!$B$2:$H$163,5,0)</f>
        <v>#REF!</v>
      </c>
      <c r="N213" s="70" t="s">
        <v>635</v>
      </c>
      <c r="O213" s="70" t="s">
        <v>636</v>
      </c>
      <c r="P213" s="71">
        <v>41838.0</v>
      </c>
    </row>
    <row r="214" ht="27.0" customHeight="1">
      <c r="A214" s="64" t="s">
        <v>193</v>
      </c>
      <c r="B214" s="65" t="s">
        <v>18</v>
      </c>
      <c r="C214" s="64" t="s">
        <v>450</v>
      </c>
      <c r="D214" s="66">
        <v>1484289.0</v>
      </c>
      <c r="E214" s="66">
        <v>0.0</v>
      </c>
      <c r="F214" s="66">
        <v>1484289.0</v>
      </c>
      <c r="G214" s="66">
        <v>0.0</v>
      </c>
      <c r="H214" s="66">
        <v>1484289.0</v>
      </c>
      <c r="I214" s="65">
        <v>8.90981726E8</v>
      </c>
      <c r="J214" s="67" t="str">
        <f t="shared" si="78"/>
        <v>#REF!</v>
      </c>
      <c r="K214" s="66">
        <v>1484289.0</v>
      </c>
      <c r="L214" s="68" t="str">
        <f t="shared" si="79"/>
        <v>#REF!</v>
      </c>
      <c r="M214" s="64" t="str">
        <f t="shared" si="80"/>
        <v>#REF!</v>
      </c>
      <c r="N214" s="70" t="s">
        <v>637</v>
      </c>
      <c r="O214" s="70" t="s">
        <v>638</v>
      </c>
      <c r="P214" s="71">
        <v>41843.0</v>
      </c>
    </row>
    <row r="215" ht="27.0" customHeight="1">
      <c r="A215" s="64" t="s">
        <v>195</v>
      </c>
      <c r="B215" s="65" t="s">
        <v>18</v>
      </c>
      <c r="C215" s="64" t="s">
        <v>450</v>
      </c>
      <c r="D215" s="66">
        <v>3.275011073E7</v>
      </c>
      <c r="E215" s="66">
        <v>0.0</v>
      </c>
      <c r="F215" s="66">
        <v>3.2750111E7</v>
      </c>
      <c r="G215" s="66">
        <v>0.0</v>
      </c>
      <c r="H215" s="66">
        <v>3.2750111E7</v>
      </c>
      <c r="I215" s="65">
        <v>9.00625317E8</v>
      </c>
      <c r="J215" s="67" t="str">
        <f t="shared" si="78"/>
        <v>#REF!</v>
      </c>
      <c r="K215" s="66">
        <v>3.2750111E7</v>
      </c>
      <c r="L215" s="68" t="str">
        <f t="shared" si="79"/>
        <v>#REF!</v>
      </c>
      <c r="M215" s="64" t="str">
        <f t="shared" si="80"/>
        <v>#REF!</v>
      </c>
      <c r="N215" s="70" t="s">
        <v>639</v>
      </c>
      <c r="O215" s="70" t="s">
        <v>640</v>
      </c>
      <c r="P215" s="71">
        <v>41843.0</v>
      </c>
    </row>
    <row r="216" ht="27.0" customHeight="1">
      <c r="A216" s="64" t="s">
        <v>195</v>
      </c>
      <c r="B216" s="65" t="s">
        <v>22</v>
      </c>
      <c r="C216" s="64" t="s">
        <v>23</v>
      </c>
      <c r="D216" s="66">
        <v>80059.73</v>
      </c>
      <c r="E216" s="66">
        <v>0.0</v>
      </c>
      <c r="F216" s="66">
        <v>0.0</v>
      </c>
      <c r="G216" s="66">
        <v>80059.73</v>
      </c>
      <c r="H216" s="66">
        <v>0.0</v>
      </c>
      <c r="I216" s="65"/>
      <c r="J216" s="67"/>
      <c r="K216" s="66"/>
      <c r="L216" s="68"/>
      <c r="M216" s="64"/>
      <c r="N216" s="70"/>
      <c r="O216" s="70"/>
      <c r="P216" s="71"/>
    </row>
    <row r="217" ht="27.0" customHeight="1">
      <c r="A217" s="64" t="s">
        <v>195</v>
      </c>
      <c r="B217" s="65" t="s">
        <v>45</v>
      </c>
      <c r="C217" s="64" t="s">
        <v>46</v>
      </c>
      <c r="D217" s="66">
        <v>1.761963054E7</v>
      </c>
      <c r="E217" s="66">
        <v>0.0</v>
      </c>
      <c r="F217" s="66">
        <v>1.7619631E7</v>
      </c>
      <c r="G217" s="66">
        <v>0.0</v>
      </c>
      <c r="H217" s="66">
        <v>1.7619631E7</v>
      </c>
      <c r="I217" s="65">
        <v>8.90905177E8</v>
      </c>
      <c r="J217" s="67" t="str">
        <f t="shared" ref="J217:J218" si="81">VLOOKUP(I217,'[2]IPS CTA BANCARIA (2)'!$B$2:$H$163,2,0)</f>
        <v>#REF!</v>
      </c>
      <c r="K217" s="66">
        <v>1.7619631E7</v>
      </c>
      <c r="L217" s="68" t="str">
        <f t="shared" ref="L217:L218" si="82">VLOOKUP(I217,'[2]IPS CTA BANCARIA (2)'!$B$2:$H$163,4,0)</f>
        <v>#REF!</v>
      </c>
      <c r="M217" s="64" t="str">
        <f t="shared" ref="M217:M218" si="83">VLOOKUP(I217,'[2]IPS CTA BANCARIA (2)'!$B$2:$H$163,5,0)</f>
        <v>#REF!</v>
      </c>
      <c r="N217" s="70">
        <v>2.01400038354E11</v>
      </c>
      <c r="O217" s="70" t="s">
        <v>641</v>
      </c>
      <c r="P217" s="71">
        <v>41842.0</v>
      </c>
    </row>
    <row r="218" ht="27.0" customHeight="1">
      <c r="A218" s="64" t="s">
        <v>197</v>
      </c>
      <c r="B218" s="65" t="s">
        <v>18</v>
      </c>
      <c r="C218" s="64" t="s">
        <v>450</v>
      </c>
      <c r="D218" s="66">
        <v>917395.53</v>
      </c>
      <c r="E218" s="66">
        <v>0.0</v>
      </c>
      <c r="F218" s="66">
        <v>917396.0</v>
      </c>
      <c r="G218" s="66">
        <v>0.0</v>
      </c>
      <c r="H218" s="66">
        <v>917396.0</v>
      </c>
      <c r="I218" s="65">
        <v>8.90981726E8</v>
      </c>
      <c r="J218" s="67" t="str">
        <f t="shared" si="81"/>
        <v>#REF!</v>
      </c>
      <c r="K218" s="66">
        <v>917396.0</v>
      </c>
      <c r="L218" s="68" t="str">
        <f t="shared" si="82"/>
        <v>#REF!</v>
      </c>
      <c r="M218" s="64" t="str">
        <f t="shared" si="83"/>
        <v>#REF!</v>
      </c>
      <c r="N218" s="70" t="s">
        <v>642</v>
      </c>
      <c r="O218" s="70" t="s">
        <v>643</v>
      </c>
      <c r="P218" s="71">
        <v>41843.0</v>
      </c>
    </row>
    <row r="219" ht="27.0" customHeight="1">
      <c r="A219" s="64" t="s">
        <v>197</v>
      </c>
      <c r="B219" s="65" t="s">
        <v>22</v>
      </c>
      <c r="C219" s="64" t="s">
        <v>23</v>
      </c>
      <c r="D219" s="66">
        <v>589784.86</v>
      </c>
      <c r="E219" s="66">
        <v>0.0</v>
      </c>
      <c r="F219" s="66">
        <v>589785.0</v>
      </c>
      <c r="G219" s="66">
        <v>0.0</v>
      </c>
      <c r="H219" s="66">
        <v>589785.0</v>
      </c>
      <c r="I219" s="65"/>
      <c r="J219" s="67"/>
      <c r="K219" s="66"/>
      <c r="L219" s="68"/>
      <c r="M219" s="64"/>
      <c r="N219" s="70"/>
      <c r="O219" s="70"/>
      <c r="P219" s="71"/>
    </row>
    <row r="220" ht="27.0" customHeight="1">
      <c r="A220" s="64" t="s">
        <v>197</v>
      </c>
      <c r="B220" s="65" t="s">
        <v>30</v>
      </c>
      <c r="C220" s="64" t="s">
        <v>31</v>
      </c>
      <c r="D220" s="66">
        <v>1631448.61</v>
      </c>
      <c r="E220" s="66">
        <v>0.0</v>
      </c>
      <c r="F220" s="66">
        <v>1631449.0</v>
      </c>
      <c r="G220" s="66">
        <v>0.0</v>
      </c>
      <c r="H220" s="66">
        <v>1631449.0</v>
      </c>
      <c r="I220" s="65">
        <v>8.90983675E8</v>
      </c>
      <c r="J220" s="67" t="str">
        <f t="shared" ref="J220:J221" si="84">VLOOKUP(I220,'[2]IPS CTA BANCARIA (2)'!$B$2:$H$163,2,0)</f>
        <v>#REF!</v>
      </c>
      <c r="K220" s="66">
        <v>1631449.0</v>
      </c>
      <c r="L220" s="68" t="str">
        <f t="shared" ref="L220:L221" si="85">VLOOKUP(I220,'[2]IPS CTA BANCARIA (2)'!$B$2:$H$163,4,0)</f>
        <v>#REF!</v>
      </c>
      <c r="M220" s="64" t="str">
        <f t="shared" ref="M220:M221" si="86">VLOOKUP(I220,'[2]IPS CTA BANCARIA (2)'!$B$2:$H$163,5,0)</f>
        <v>#REF!</v>
      </c>
      <c r="N220" s="70" t="s">
        <v>644</v>
      </c>
      <c r="O220" s="70" t="s">
        <v>645</v>
      </c>
      <c r="P220" s="71">
        <v>41838.0</v>
      </c>
    </row>
    <row r="221" ht="27.0" customHeight="1">
      <c r="A221" s="64" t="s">
        <v>199</v>
      </c>
      <c r="B221" s="65" t="s">
        <v>18</v>
      </c>
      <c r="C221" s="64" t="s">
        <v>450</v>
      </c>
      <c r="D221" s="66">
        <v>4362894.94</v>
      </c>
      <c r="E221" s="66">
        <v>140450.9400000004</v>
      </c>
      <c r="F221" s="66">
        <v>4222444.0</v>
      </c>
      <c r="G221" s="66">
        <v>0.0</v>
      </c>
      <c r="H221" s="66">
        <v>4222444.0</v>
      </c>
      <c r="I221" s="65">
        <v>8.90981726E8</v>
      </c>
      <c r="J221" s="67" t="str">
        <f t="shared" si="84"/>
        <v>#REF!</v>
      </c>
      <c r="K221" s="66">
        <v>4222444.0</v>
      </c>
      <c r="L221" s="68" t="str">
        <f t="shared" si="85"/>
        <v>#REF!</v>
      </c>
      <c r="M221" s="64" t="str">
        <f t="shared" si="86"/>
        <v>#REF!</v>
      </c>
      <c r="N221" s="70" t="s">
        <v>646</v>
      </c>
      <c r="O221" s="70" t="s">
        <v>647</v>
      </c>
      <c r="P221" s="71">
        <v>41843.0</v>
      </c>
    </row>
    <row r="222" ht="27.0" customHeight="1">
      <c r="A222" s="64" t="s">
        <v>199</v>
      </c>
      <c r="B222" s="65" t="s">
        <v>22</v>
      </c>
      <c r="C222" s="64" t="s">
        <v>23</v>
      </c>
      <c r="D222" s="66">
        <v>6693649.19</v>
      </c>
      <c r="E222" s="66">
        <v>215483.1900000004</v>
      </c>
      <c r="F222" s="66">
        <v>6478166.0</v>
      </c>
      <c r="G222" s="66">
        <v>0.0</v>
      </c>
      <c r="H222" s="66">
        <v>6478166.0</v>
      </c>
      <c r="I222" s="65"/>
      <c r="J222" s="67"/>
      <c r="K222" s="66"/>
      <c r="L222" s="68"/>
      <c r="M222" s="64"/>
      <c r="N222" s="70"/>
      <c r="O222" s="70"/>
      <c r="P222" s="71"/>
    </row>
    <row r="223" ht="27.0" customHeight="1">
      <c r="A223" s="64" t="s">
        <v>199</v>
      </c>
      <c r="B223" s="65" t="s">
        <v>30</v>
      </c>
      <c r="C223" s="64" t="s">
        <v>31</v>
      </c>
      <c r="D223" s="66">
        <v>1.673897326E7</v>
      </c>
      <c r="E223" s="66">
        <v>538863.2599999998</v>
      </c>
      <c r="F223" s="66">
        <v>1.620011E7</v>
      </c>
      <c r="G223" s="66">
        <v>0.0</v>
      </c>
      <c r="H223" s="66">
        <v>1.620011E7</v>
      </c>
      <c r="I223" s="65">
        <v>8.90981532E8</v>
      </c>
      <c r="J223" s="67" t="str">
        <f t="shared" ref="J223:J225" si="87">VLOOKUP(I223,'[2]IPS CTA BANCARIA (2)'!$B$2:$H$163,2,0)</f>
        <v>#REF!</v>
      </c>
      <c r="K223" s="66">
        <v>1.620011E7</v>
      </c>
      <c r="L223" s="68" t="str">
        <f t="shared" ref="L223:L225" si="88">VLOOKUP(I223,'[2]IPS CTA BANCARIA (2)'!$B$2:$H$163,4,0)</f>
        <v>#REF!</v>
      </c>
      <c r="M223" s="64" t="str">
        <f t="shared" ref="M223:M225" si="89">VLOOKUP(I223,'[2]IPS CTA BANCARIA (2)'!$B$2:$H$163,5,0)</f>
        <v>#REF!</v>
      </c>
      <c r="N223" s="70" t="s">
        <v>648</v>
      </c>
      <c r="O223" s="70" t="s">
        <v>649</v>
      </c>
      <c r="P223" s="71">
        <v>41838.0</v>
      </c>
    </row>
    <row r="224" ht="27.0" customHeight="1">
      <c r="A224" s="64" t="s">
        <v>199</v>
      </c>
      <c r="B224" s="65" t="s">
        <v>45</v>
      </c>
      <c r="C224" s="64" t="s">
        <v>46</v>
      </c>
      <c r="D224" s="66">
        <v>1256823.61</v>
      </c>
      <c r="E224" s="66">
        <v>40459.6100000001</v>
      </c>
      <c r="F224" s="66">
        <v>1216364.0</v>
      </c>
      <c r="G224" s="66">
        <v>0.0</v>
      </c>
      <c r="H224" s="66">
        <v>1216364.0</v>
      </c>
      <c r="I224" s="65">
        <v>8.90981532E8</v>
      </c>
      <c r="J224" s="67" t="str">
        <f t="shared" si="87"/>
        <v>#REF!</v>
      </c>
      <c r="K224" s="66">
        <v>1216364.0</v>
      </c>
      <c r="L224" s="68" t="str">
        <f t="shared" si="88"/>
        <v>#REF!</v>
      </c>
      <c r="M224" s="64" t="str">
        <f t="shared" si="89"/>
        <v>#REF!</v>
      </c>
      <c r="N224" s="70">
        <v>2.01400038355E11</v>
      </c>
      <c r="O224" s="70" t="s">
        <v>650</v>
      </c>
      <c r="P224" s="71">
        <v>41842.0</v>
      </c>
    </row>
    <row r="225" ht="27.0" customHeight="1">
      <c r="A225" s="64" t="s">
        <v>201</v>
      </c>
      <c r="B225" s="65" t="s">
        <v>18</v>
      </c>
      <c r="C225" s="64" t="s">
        <v>450</v>
      </c>
      <c r="D225" s="66">
        <v>3.0920559198E8</v>
      </c>
      <c r="E225" s="66">
        <v>7.923905498000002E7</v>
      </c>
      <c r="F225" s="66">
        <v>2.29966537E8</v>
      </c>
      <c r="G225" s="66">
        <v>0.0</v>
      </c>
      <c r="H225" s="66">
        <v>2.29966537E8</v>
      </c>
      <c r="I225" s="65">
        <v>8.90980066E8</v>
      </c>
      <c r="J225" s="67" t="str">
        <f t="shared" si="87"/>
        <v>#REF!</v>
      </c>
      <c r="K225" s="66">
        <v>2.29966537E8</v>
      </c>
      <c r="L225" s="68" t="str">
        <f t="shared" si="88"/>
        <v>#REF!</v>
      </c>
      <c r="M225" s="64" t="str">
        <f t="shared" si="89"/>
        <v>#REF!</v>
      </c>
      <c r="N225" s="70" t="s">
        <v>651</v>
      </c>
      <c r="O225" s="70" t="s">
        <v>652</v>
      </c>
      <c r="P225" s="71">
        <v>41843.0</v>
      </c>
    </row>
    <row r="226" ht="27.0" customHeight="1">
      <c r="A226" s="64" t="s">
        <v>201</v>
      </c>
      <c r="B226" s="65" t="s">
        <v>22</v>
      </c>
      <c r="C226" s="64" t="s">
        <v>23</v>
      </c>
      <c r="D226" s="66">
        <v>0.0</v>
      </c>
      <c r="E226" s="66">
        <v>0.0</v>
      </c>
      <c r="F226" s="66">
        <v>0.0</v>
      </c>
      <c r="G226" s="66">
        <v>0.0</v>
      </c>
      <c r="H226" s="66">
        <v>0.0</v>
      </c>
      <c r="I226" s="65"/>
      <c r="J226" s="67"/>
      <c r="K226" s="66"/>
      <c r="L226" s="68"/>
      <c r="M226" s="64"/>
      <c r="N226" s="70"/>
      <c r="O226" s="70"/>
      <c r="P226" s="71"/>
    </row>
    <row r="227" ht="27.0" customHeight="1">
      <c r="A227" s="64" t="s">
        <v>201</v>
      </c>
      <c r="B227" s="65" t="s">
        <v>26</v>
      </c>
      <c r="C227" s="64" t="s">
        <v>27</v>
      </c>
      <c r="D227" s="66">
        <v>1.367486802E7</v>
      </c>
      <c r="E227" s="66">
        <v>3504411.0199999996</v>
      </c>
      <c r="F227" s="66">
        <v>1.0170457E7</v>
      </c>
      <c r="G227" s="66">
        <v>0.0</v>
      </c>
      <c r="H227" s="66">
        <v>1.0170457E7</v>
      </c>
      <c r="I227" s="65"/>
      <c r="J227" s="67"/>
      <c r="K227" s="66"/>
      <c r="L227" s="68"/>
      <c r="M227" s="64"/>
      <c r="N227" s="70"/>
      <c r="O227" s="70"/>
      <c r="P227" s="71"/>
    </row>
    <row r="228" ht="27.0" customHeight="1">
      <c r="A228" s="64" t="s">
        <v>203</v>
      </c>
      <c r="B228" s="65" t="s">
        <v>18</v>
      </c>
      <c r="C228" s="64" t="s">
        <v>450</v>
      </c>
      <c r="D228" s="66">
        <v>5.277378245E7</v>
      </c>
      <c r="E228" s="66">
        <v>0.0</v>
      </c>
      <c r="F228" s="66">
        <v>5.2773782E7</v>
      </c>
      <c r="G228" s="66">
        <v>0.0</v>
      </c>
      <c r="H228" s="66">
        <v>5.2773782E7</v>
      </c>
      <c r="I228" s="65">
        <v>8.90905177E8</v>
      </c>
      <c r="J228" s="67" t="str">
        <f>VLOOKUP(I228,'[2]IPS CTA BANCARIA (2)'!$B$2:$H$163,2,0)</f>
        <v>#REF!</v>
      </c>
      <c r="K228" s="66">
        <v>5.2773782E7</v>
      </c>
      <c r="L228" s="68" t="str">
        <f>VLOOKUP(I228,'[2]IPS CTA BANCARIA (2)'!$B$2:$H$163,4,0)</f>
        <v>#REF!</v>
      </c>
      <c r="M228" s="64" t="str">
        <f>VLOOKUP(I228,'[2]IPS CTA BANCARIA (2)'!$B$2:$H$163,5,0)</f>
        <v>#REF!</v>
      </c>
      <c r="N228" s="70" t="s">
        <v>653</v>
      </c>
      <c r="O228" s="70" t="s">
        <v>654</v>
      </c>
      <c r="P228" s="71">
        <v>41842.0</v>
      </c>
    </row>
    <row r="229" ht="27.0" customHeight="1">
      <c r="A229" s="64" t="s">
        <v>203</v>
      </c>
      <c r="B229" s="65" t="s">
        <v>22</v>
      </c>
      <c r="C229" s="64" t="s">
        <v>23</v>
      </c>
      <c r="D229" s="66">
        <v>20729.84</v>
      </c>
      <c r="E229" s="66">
        <v>0.0</v>
      </c>
      <c r="F229" s="66">
        <v>0.0</v>
      </c>
      <c r="G229" s="66">
        <v>20729.84</v>
      </c>
      <c r="H229" s="66">
        <v>0.0</v>
      </c>
      <c r="I229" s="65"/>
      <c r="J229" s="67"/>
      <c r="K229" s="66"/>
      <c r="L229" s="68"/>
      <c r="M229" s="64"/>
      <c r="N229" s="70"/>
      <c r="O229" s="70"/>
      <c r="P229" s="71"/>
    </row>
    <row r="230" ht="27.0" customHeight="1">
      <c r="A230" s="64" t="s">
        <v>203</v>
      </c>
      <c r="B230" s="65" t="s">
        <v>45</v>
      </c>
      <c r="C230" s="64" t="s">
        <v>46</v>
      </c>
      <c r="D230" s="66">
        <v>1.438087571E7</v>
      </c>
      <c r="E230" s="66">
        <v>0.0</v>
      </c>
      <c r="F230" s="66">
        <v>1.4380876E7</v>
      </c>
      <c r="G230" s="66">
        <v>0.0</v>
      </c>
      <c r="H230" s="66">
        <v>1.4380876E7</v>
      </c>
      <c r="I230" s="65">
        <v>8.90900518E8</v>
      </c>
      <c r="J230" s="67" t="str">
        <f t="shared" ref="J230:J231" si="90">VLOOKUP(I230,'[2]IPS CTA BANCARIA (2)'!$B$2:$H$163,2,0)</f>
        <v>#REF!</v>
      </c>
      <c r="K230" s="66">
        <v>1.4380876E7</v>
      </c>
      <c r="L230" s="68" t="str">
        <f t="shared" ref="L230:L231" si="91">VLOOKUP(I230,'[2]IPS CTA BANCARIA (2)'!$B$2:$H$163,4,0)</f>
        <v>#REF!</v>
      </c>
      <c r="M230" s="64" t="str">
        <f t="shared" ref="M230:M231" si="92">VLOOKUP(I230,'[2]IPS CTA BANCARIA (2)'!$B$2:$H$163,5,0)</f>
        <v>#REF!</v>
      </c>
      <c r="N230" s="70">
        <v>2.01400039408E11</v>
      </c>
      <c r="O230" s="70" t="s">
        <v>655</v>
      </c>
      <c r="P230" s="71">
        <v>41845.0</v>
      </c>
    </row>
    <row r="231" ht="27.0" customHeight="1">
      <c r="A231" s="64" t="s">
        <v>205</v>
      </c>
      <c r="B231" s="65" t="s">
        <v>18</v>
      </c>
      <c r="C231" s="64" t="s">
        <v>450</v>
      </c>
      <c r="D231" s="66">
        <v>6.597020534E7</v>
      </c>
      <c r="E231" s="66">
        <v>0.0</v>
      </c>
      <c r="F231" s="66">
        <v>6.5970205E7</v>
      </c>
      <c r="G231" s="66">
        <v>0.0</v>
      </c>
      <c r="H231" s="66">
        <v>6.5970205E7</v>
      </c>
      <c r="I231" s="65">
        <v>8.90904646E8</v>
      </c>
      <c r="J231" s="67" t="str">
        <f t="shared" si="90"/>
        <v>#REF!</v>
      </c>
      <c r="K231" s="66">
        <v>6.5970205E7</v>
      </c>
      <c r="L231" s="68" t="str">
        <f t="shared" si="91"/>
        <v>#REF!</v>
      </c>
      <c r="M231" s="64" t="str">
        <f t="shared" si="92"/>
        <v>#REF!</v>
      </c>
      <c r="N231" s="70" t="s">
        <v>656</v>
      </c>
      <c r="O231" s="70" t="s">
        <v>657</v>
      </c>
      <c r="P231" s="71">
        <v>41843.0</v>
      </c>
    </row>
    <row r="232" ht="27.0" customHeight="1">
      <c r="A232" s="64" t="s">
        <v>205</v>
      </c>
      <c r="B232" s="65" t="s">
        <v>22</v>
      </c>
      <c r="C232" s="64" t="s">
        <v>23</v>
      </c>
      <c r="D232" s="66">
        <v>8822.19</v>
      </c>
      <c r="E232" s="66">
        <v>0.0</v>
      </c>
      <c r="F232" s="66">
        <v>0.0</v>
      </c>
      <c r="G232" s="66">
        <v>8822.19</v>
      </c>
      <c r="H232" s="66">
        <v>0.0</v>
      </c>
      <c r="I232" s="65"/>
      <c r="J232" s="67"/>
      <c r="K232" s="66"/>
      <c r="L232" s="68"/>
      <c r="M232" s="64"/>
      <c r="N232" s="70"/>
      <c r="O232" s="70"/>
      <c r="P232" s="71"/>
    </row>
    <row r="233" ht="27.0" customHeight="1">
      <c r="A233" s="64" t="s">
        <v>205</v>
      </c>
      <c r="B233" s="65" t="s">
        <v>45</v>
      </c>
      <c r="C233" s="64" t="s">
        <v>46</v>
      </c>
      <c r="D233" s="66">
        <v>1.652413247E7</v>
      </c>
      <c r="E233" s="66">
        <v>0.0</v>
      </c>
      <c r="F233" s="66">
        <v>1.6524132E7</v>
      </c>
      <c r="G233" s="66">
        <v>0.0</v>
      </c>
      <c r="H233" s="66">
        <v>1.6524132E7</v>
      </c>
      <c r="I233" s="65">
        <v>8.90905154E8</v>
      </c>
      <c r="J233" s="67" t="str">
        <f t="shared" ref="J233:J234" si="93">VLOOKUP(I233,'[2]IPS CTA BANCARIA (2)'!$B$2:$H$163,2,0)</f>
        <v>#REF!</v>
      </c>
      <c r="K233" s="66">
        <v>1.6524132E7</v>
      </c>
      <c r="L233" s="68" t="str">
        <f t="shared" ref="L233:L234" si="94">VLOOKUP(I233,'[2]IPS CTA BANCARIA (2)'!$B$2:$H$163,4,0)</f>
        <v>#REF!</v>
      </c>
      <c r="M233" s="64" t="str">
        <f t="shared" ref="M233:M234" si="95">VLOOKUP(I233,'[2]IPS CTA BANCARIA (2)'!$B$2:$H$163,5,0)</f>
        <v>#REF!</v>
      </c>
      <c r="N233" s="70">
        <v>2.01400038356E11</v>
      </c>
      <c r="O233" s="70" t="s">
        <v>658</v>
      </c>
      <c r="P233" s="71">
        <v>41845.0</v>
      </c>
    </row>
    <row r="234" ht="27.0" customHeight="1">
      <c r="A234" s="64" t="s">
        <v>207</v>
      </c>
      <c r="B234" s="65" t="s">
        <v>18</v>
      </c>
      <c r="C234" s="64" t="s">
        <v>450</v>
      </c>
      <c r="D234" s="66">
        <v>2.108459474E7</v>
      </c>
      <c r="E234" s="66">
        <v>1742029.7399999984</v>
      </c>
      <c r="F234" s="66">
        <v>1.9342565E7</v>
      </c>
      <c r="G234" s="66">
        <v>0.0</v>
      </c>
      <c r="H234" s="66">
        <v>1.9342565E7</v>
      </c>
      <c r="I234" s="65">
        <v>9.00625317E8</v>
      </c>
      <c r="J234" s="67" t="str">
        <f t="shared" si="93"/>
        <v>#REF!</v>
      </c>
      <c r="K234" s="66">
        <v>1.9342565E7</v>
      </c>
      <c r="L234" s="68" t="str">
        <f t="shared" si="94"/>
        <v>#REF!</v>
      </c>
      <c r="M234" s="64" t="str">
        <f t="shared" si="95"/>
        <v>#REF!</v>
      </c>
      <c r="N234" s="70" t="s">
        <v>659</v>
      </c>
      <c r="O234" s="70" t="s">
        <v>660</v>
      </c>
      <c r="P234" s="71">
        <v>41843.0</v>
      </c>
    </row>
    <row r="235" ht="27.0" customHeight="1">
      <c r="A235" s="64" t="s">
        <v>207</v>
      </c>
      <c r="B235" s="65" t="s">
        <v>22</v>
      </c>
      <c r="C235" s="64" t="s">
        <v>23</v>
      </c>
      <c r="D235" s="66">
        <v>2.784874454E7</v>
      </c>
      <c r="E235" s="66">
        <v>2300889.539999999</v>
      </c>
      <c r="F235" s="66">
        <v>2.5547855E7</v>
      </c>
      <c r="G235" s="66">
        <v>0.0</v>
      </c>
      <c r="H235" s="66">
        <v>2.5547855E7</v>
      </c>
      <c r="I235" s="65"/>
      <c r="J235" s="67"/>
      <c r="K235" s="66"/>
      <c r="L235" s="68"/>
      <c r="M235" s="64"/>
      <c r="N235" s="70"/>
      <c r="O235" s="70"/>
      <c r="P235" s="71"/>
    </row>
    <row r="236" ht="27.0" customHeight="1">
      <c r="A236" s="64" t="s">
        <v>207</v>
      </c>
      <c r="B236" s="65" t="s">
        <v>30</v>
      </c>
      <c r="C236" s="64" t="s">
        <v>31</v>
      </c>
      <c r="D236" s="66">
        <v>8.267004272E7</v>
      </c>
      <c r="E236" s="66">
        <v>6830278.719999999</v>
      </c>
      <c r="F236" s="66">
        <v>7.5839764E7</v>
      </c>
      <c r="G236" s="66">
        <v>0.0</v>
      </c>
      <c r="H236" s="66">
        <v>7.5839764E7</v>
      </c>
      <c r="I236" s="65">
        <v>8.90985092E8</v>
      </c>
      <c r="J236" s="67" t="str">
        <f t="shared" ref="J236:J238" si="96">VLOOKUP(I236,'[2]IPS CTA BANCARIA (2)'!$B$2:$H$163,2,0)</f>
        <v>#REF!</v>
      </c>
      <c r="K236" s="66">
        <v>7.5839764E7</v>
      </c>
      <c r="L236" s="68" t="str">
        <f t="shared" ref="L236:L238" si="97">VLOOKUP(I236,'[2]IPS CTA BANCARIA (2)'!$B$2:$H$163,4,0)</f>
        <v>#REF!</v>
      </c>
      <c r="M236" s="64" t="str">
        <f t="shared" ref="M236:M238" si="98">VLOOKUP(I236,'[2]IPS CTA BANCARIA (2)'!$B$2:$H$163,5,0)</f>
        <v>#REF!</v>
      </c>
      <c r="N236" s="70" t="s">
        <v>661</v>
      </c>
      <c r="O236" s="70" t="s">
        <v>662</v>
      </c>
      <c r="P236" s="71">
        <v>41838.0</v>
      </c>
    </row>
    <row r="237" ht="27.0" customHeight="1">
      <c r="A237" s="64" t="s">
        <v>209</v>
      </c>
      <c r="B237" s="65" t="s">
        <v>18</v>
      </c>
      <c r="C237" s="64" t="s">
        <v>450</v>
      </c>
      <c r="D237" s="66">
        <v>6253241.55</v>
      </c>
      <c r="E237" s="66">
        <v>0.0</v>
      </c>
      <c r="F237" s="66">
        <v>6253242.0</v>
      </c>
      <c r="G237" s="66">
        <v>0.0</v>
      </c>
      <c r="H237" s="66">
        <v>6253242.0</v>
      </c>
      <c r="I237" s="65">
        <v>8.90981726E8</v>
      </c>
      <c r="J237" s="67" t="str">
        <f t="shared" si="96"/>
        <v>#REF!</v>
      </c>
      <c r="K237" s="66">
        <v>6253242.0</v>
      </c>
      <c r="L237" s="68" t="str">
        <f t="shared" si="97"/>
        <v>#REF!</v>
      </c>
      <c r="M237" s="64" t="str">
        <f t="shared" si="98"/>
        <v>#REF!</v>
      </c>
      <c r="N237" s="70" t="s">
        <v>663</v>
      </c>
      <c r="O237" s="70" t="s">
        <v>664</v>
      </c>
      <c r="P237" s="71">
        <v>41843.0</v>
      </c>
    </row>
    <row r="238" ht="27.0" customHeight="1">
      <c r="A238" s="64" t="s">
        <v>209</v>
      </c>
      <c r="B238" s="65" t="s">
        <v>45</v>
      </c>
      <c r="C238" s="64" t="s">
        <v>46</v>
      </c>
      <c r="D238" s="66">
        <v>570472.45</v>
      </c>
      <c r="E238" s="66">
        <v>0.0</v>
      </c>
      <c r="F238" s="66">
        <v>570472.0</v>
      </c>
      <c r="G238" s="66">
        <v>0.0</v>
      </c>
      <c r="H238" s="66">
        <v>570472.0</v>
      </c>
      <c r="I238" s="65">
        <v>8.90905154E8</v>
      </c>
      <c r="J238" s="67" t="str">
        <f t="shared" si="96"/>
        <v>#REF!</v>
      </c>
      <c r="K238" s="66">
        <v>570472.0</v>
      </c>
      <c r="L238" s="68" t="str">
        <f t="shared" si="97"/>
        <v>#REF!</v>
      </c>
      <c r="M238" s="64" t="str">
        <f t="shared" si="98"/>
        <v>#REF!</v>
      </c>
      <c r="N238" s="70">
        <v>2.01400038358E11</v>
      </c>
      <c r="O238" s="70" t="s">
        <v>665</v>
      </c>
      <c r="P238" s="71">
        <v>41842.0</v>
      </c>
    </row>
    <row r="239" ht="27.0" customHeight="1">
      <c r="A239" s="64" t="s">
        <v>211</v>
      </c>
      <c r="B239" s="65" t="s">
        <v>18</v>
      </c>
      <c r="C239" s="64" t="s">
        <v>450</v>
      </c>
      <c r="D239" s="66">
        <v>0.0</v>
      </c>
      <c r="E239" s="66">
        <v>0.0</v>
      </c>
      <c r="F239" s="66">
        <v>0.0</v>
      </c>
      <c r="G239" s="66">
        <v>0.0</v>
      </c>
      <c r="H239" s="66">
        <v>0.0</v>
      </c>
      <c r="I239" s="65"/>
      <c r="J239" s="67"/>
      <c r="K239" s="66"/>
      <c r="L239" s="68"/>
      <c r="M239" s="64"/>
      <c r="N239" s="70"/>
      <c r="O239" s="70"/>
      <c r="P239" s="71"/>
    </row>
    <row r="240" ht="27.0" customHeight="1">
      <c r="A240" s="64" t="s">
        <v>211</v>
      </c>
      <c r="B240" s="65" t="s">
        <v>45</v>
      </c>
      <c r="C240" s="64" t="s">
        <v>46</v>
      </c>
      <c r="D240" s="66">
        <v>0.0</v>
      </c>
      <c r="E240" s="66">
        <v>0.0</v>
      </c>
      <c r="F240" s="66">
        <v>0.0</v>
      </c>
      <c r="G240" s="66">
        <v>0.0</v>
      </c>
      <c r="H240" s="66">
        <v>0.0</v>
      </c>
      <c r="I240" s="65"/>
      <c r="J240" s="67"/>
      <c r="K240" s="66"/>
      <c r="L240" s="68"/>
      <c r="M240" s="64"/>
      <c r="N240" s="70"/>
      <c r="O240" s="70"/>
      <c r="P240" s="71"/>
    </row>
    <row r="241" ht="27.0" customHeight="1">
      <c r="A241" s="64" t="s">
        <v>213</v>
      </c>
      <c r="B241" s="65" t="s">
        <v>18</v>
      </c>
      <c r="C241" s="64" t="s">
        <v>450</v>
      </c>
      <c r="D241" s="66">
        <v>2.581696331E7</v>
      </c>
      <c r="E241" s="66">
        <v>0.0</v>
      </c>
      <c r="F241" s="66">
        <v>2.5816963E7</v>
      </c>
      <c r="G241" s="66">
        <v>0.0</v>
      </c>
      <c r="H241" s="66">
        <v>2.5816963E7</v>
      </c>
      <c r="I241" s="65">
        <v>8.90980066E8</v>
      </c>
      <c r="J241" s="67" t="str">
        <f>VLOOKUP(I241,'[2]IPS CTA BANCARIA (2)'!$B$2:$H$163,2,0)</f>
        <v>#REF!</v>
      </c>
      <c r="K241" s="66">
        <v>2.5816963E7</v>
      </c>
      <c r="L241" s="68" t="str">
        <f>VLOOKUP(I241,'[2]IPS CTA BANCARIA (2)'!$B$2:$H$163,4,0)</f>
        <v>#REF!</v>
      </c>
      <c r="M241" s="64" t="str">
        <f>VLOOKUP(I241,'[2]IPS CTA BANCARIA (2)'!$B$2:$H$163,5,0)</f>
        <v>#REF!</v>
      </c>
      <c r="N241" s="70" t="s">
        <v>666</v>
      </c>
      <c r="O241" s="70" t="s">
        <v>667</v>
      </c>
      <c r="P241" s="71">
        <v>41842.0</v>
      </c>
    </row>
    <row r="242" ht="27.0" customHeight="1">
      <c r="A242" s="64" t="s">
        <v>213</v>
      </c>
      <c r="B242" s="65" t="s">
        <v>22</v>
      </c>
      <c r="C242" s="64" t="s">
        <v>23</v>
      </c>
      <c r="D242" s="66">
        <v>3223436.92</v>
      </c>
      <c r="E242" s="66">
        <v>0.0</v>
      </c>
      <c r="F242" s="66">
        <v>3223437.0</v>
      </c>
      <c r="G242" s="66">
        <v>0.0</v>
      </c>
      <c r="H242" s="66">
        <v>3223437.0</v>
      </c>
      <c r="I242" s="65"/>
      <c r="J242" s="67"/>
      <c r="K242" s="66"/>
      <c r="L242" s="68"/>
      <c r="M242" s="64"/>
      <c r="N242" s="70"/>
      <c r="O242" s="70"/>
      <c r="P242" s="71"/>
    </row>
    <row r="243" ht="27.0" customHeight="1">
      <c r="A243" s="64" t="s">
        <v>213</v>
      </c>
      <c r="B243" s="65" t="s">
        <v>45</v>
      </c>
      <c r="C243" s="64" t="s">
        <v>46</v>
      </c>
      <c r="D243" s="66">
        <v>484719.77</v>
      </c>
      <c r="E243" s="66">
        <v>0.0</v>
      </c>
      <c r="F243" s="66">
        <v>484720.0</v>
      </c>
      <c r="G243" s="66">
        <v>0.0</v>
      </c>
      <c r="H243" s="66">
        <v>484720.0</v>
      </c>
      <c r="I243" s="65">
        <v>8.9098214E8</v>
      </c>
      <c r="J243" s="67" t="str">
        <f>VLOOKUP(I243,'[2]IPS CTA BANCARIA (2)'!$B$2:$H$163,2,0)</f>
        <v>#REF!</v>
      </c>
      <c r="K243" s="66">
        <v>484720.0</v>
      </c>
      <c r="L243" s="68" t="str">
        <f>VLOOKUP(I243,'[2]IPS CTA BANCARIA (2)'!$B$2:$H$163,4,0)</f>
        <v>#REF!</v>
      </c>
      <c r="M243" s="64" t="str">
        <f>VLOOKUP(I243,'[2]IPS CTA BANCARIA (2)'!$B$2:$H$163,5,0)</f>
        <v>#REF!</v>
      </c>
      <c r="N243" s="70">
        <v>2.0140003836E11</v>
      </c>
      <c r="O243" s="70" t="s">
        <v>668</v>
      </c>
      <c r="P243" s="71">
        <v>41842.0</v>
      </c>
    </row>
    <row r="244" ht="27.0" customHeight="1">
      <c r="A244" s="64" t="s">
        <v>215</v>
      </c>
      <c r="B244" s="65" t="s">
        <v>18</v>
      </c>
      <c r="C244" s="64" t="s">
        <v>450</v>
      </c>
      <c r="D244" s="66">
        <v>0.0</v>
      </c>
      <c r="E244" s="66">
        <v>0.0</v>
      </c>
      <c r="F244" s="66">
        <v>0.0</v>
      </c>
      <c r="G244" s="66">
        <v>0.0</v>
      </c>
      <c r="H244" s="66">
        <v>0.0</v>
      </c>
      <c r="I244" s="65"/>
      <c r="J244" s="67"/>
      <c r="K244" s="66"/>
      <c r="L244" s="68"/>
      <c r="M244" s="64"/>
      <c r="N244" s="70"/>
      <c r="O244" s="70"/>
      <c r="P244" s="71"/>
    </row>
    <row r="245" ht="27.0" customHeight="1">
      <c r="A245" s="64" t="s">
        <v>215</v>
      </c>
      <c r="B245" s="65" t="s">
        <v>22</v>
      </c>
      <c r="C245" s="64" t="s">
        <v>23</v>
      </c>
      <c r="D245" s="66">
        <v>0.0</v>
      </c>
      <c r="E245" s="66">
        <v>0.0</v>
      </c>
      <c r="F245" s="66">
        <v>0.0</v>
      </c>
      <c r="G245" s="66">
        <v>0.0</v>
      </c>
      <c r="H245" s="66">
        <v>0.0</v>
      </c>
      <c r="I245" s="65"/>
      <c r="J245" s="67"/>
      <c r="K245" s="66"/>
      <c r="L245" s="68"/>
      <c r="M245" s="64"/>
      <c r="N245" s="70"/>
      <c r="O245" s="70"/>
      <c r="P245" s="71"/>
    </row>
    <row r="246" ht="27.0" customHeight="1">
      <c r="A246" s="64" t="s">
        <v>215</v>
      </c>
      <c r="B246" s="65" t="s">
        <v>43</v>
      </c>
      <c r="C246" s="64" t="s">
        <v>44</v>
      </c>
      <c r="D246" s="66">
        <v>0.0</v>
      </c>
      <c r="E246" s="66">
        <v>0.0</v>
      </c>
      <c r="F246" s="66">
        <v>0.0</v>
      </c>
      <c r="G246" s="66">
        <v>0.0</v>
      </c>
      <c r="H246" s="66">
        <v>0.0</v>
      </c>
      <c r="I246" s="65"/>
      <c r="J246" s="67"/>
      <c r="K246" s="66"/>
      <c r="L246" s="68"/>
      <c r="M246" s="64"/>
      <c r="N246" s="70"/>
      <c r="O246" s="70"/>
      <c r="P246" s="71"/>
    </row>
    <row r="247" ht="27.0" customHeight="1">
      <c r="A247" s="64" t="s">
        <v>217</v>
      </c>
      <c r="B247" s="65" t="s">
        <v>18</v>
      </c>
      <c r="C247" s="64" t="s">
        <v>450</v>
      </c>
      <c r="D247" s="66">
        <v>2.398702302E7</v>
      </c>
      <c r="E247" s="66">
        <v>0.0</v>
      </c>
      <c r="F247" s="66">
        <v>2.3987023E7</v>
      </c>
      <c r="G247" s="66">
        <v>0.0</v>
      </c>
      <c r="H247" s="66">
        <v>2.3987023E7</v>
      </c>
      <c r="I247" s="65">
        <v>8.90980066E8</v>
      </c>
      <c r="J247" s="67" t="str">
        <f>VLOOKUP(I247,'[2]IPS CTA BANCARIA (2)'!$B$2:$H$163,2,0)</f>
        <v>#REF!</v>
      </c>
      <c r="K247" s="66">
        <v>2.3987023E7</v>
      </c>
      <c r="L247" s="68" t="str">
        <f>VLOOKUP(I247,'[2]IPS CTA BANCARIA (2)'!$B$2:$H$163,4,0)</f>
        <v>#REF!</v>
      </c>
      <c r="M247" s="64" t="str">
        <f>VLOOKUP(I247,'[2]IPS CTA BANCARIA (2)'!$B$2:$H$163,5,0)</f>
        <v>#REF!</v>
      </c>
      <c r="N247" s="70" t="s">
        <v>669</v>
      </c>
      <c r="O247" s="70" t="s">
        <v>670</v>
      </c>
      <c r="P247" s="71">
        <v>41843.0</v>
      </c>
    </row>
    <row r="248" ht="27.0" customHeight="1">
      <c r="A248" s="64" t="s">
        <v>217</v>
      </c>
      <c r="B248" s="65" t="s">
        <v>22</v>
      </c>
      <c r="C248" s="64" t="s">
        <v>23</v>
      </c>
      <c r="D248" s="66">
        <v>1377.4</v>
      </c>
      <c r="E248" s="66">
        <v>0.0</v>
      </c>
      <c r="F248" s="66">
        <v>0.0</v>
      </c>
      <c r="G248" s="66">
        <v>1377.4</v>
      </c>
      <c r="H248" s="66">
        <v>0.0</v>
      </c>
      <c r="I248" s="65"/>
      <c r="J248" s="67"/>
      <c r="K248" s="66"/>
      <c r="L248" s="68"/>
      <c r="M248" s="64"/>
      <c r="N248" s="70"/>
      <c r="O248" s="70"/>
      <c r="P248" s="71"/>
    </row>
    <row r="249" ht="27.0" customHeight="1">
      <c r="A249" s="64" t="s">
        <v>217</v>
      </c>
      <c r="B249" s="65" t="s">
        <v>45</v>
      </c>
      <c r="C249" s="64" t="s">
        <v>46</v>
      </c>
      <c r="D249" s="66">
        <v>2.577934358E7</v>
      </c>
      <c r="E249" s="66">
        <v>0.0</v>
      </c>
      <c r="F249" s="66">
        <v>2.5779344E7</v>
      </c>
      <c r="G249" s="66">
        <v>0.0</v>
      </c>
      <c r="H249" s="66">
        <v>2.5779344E7</v>
      </c>
      <c r="I249" s="65">
        <v>8.90981424E8</v>
      </c>
      <c r="J249" s="67" t="str">
        <f>VLOOKUP(I249,'[2]IPS CTA BANCARIA (2)'!$B$2:$H$164,2,0)</f>
        <v>#REF!</v>
      </c>
      <c r="K249" s="66">
        <v>2.5779344E7</v>
      </c>
      <c r="L249" s="68" t="str">
        <f>VLOOKUP(I249,'[2]IPS CTA BANCARIA (2)'!$B$2:$H$164,4,0)</f>
        <v>#REF!</v>
      </c>
      <c r="M249" s="64" t="str">
        <f>VLOOKUP(I249,'[2]IPS CTA BANCARIA (2)'!$B$2:$H$164,5,0)</f>
        <v>#REF!</v>
      </c>
      <c r="N249" s="70">
        <v>2.01400038381E11</v>
      </c>
      <c r="O249" s="70" t="s">
        <v>671</v>
      </c>
      <c r="P249" s="71">
        <v>41842.0</v>
      </c>
    </row>
    <row r="250" ht="27.0" customHeight="1">
      <c r="A250" s="64" t="s">
        <v>219</v>
      </c>
      <c r="B250" s="65" t="s">
        <v>18</v>
      </c>
      <c r="C250" s="64" t="s">
        <v>450</v>
      </c>
      <c r="D250" s="66">
        <v>1.142852016E7</v>
      </c>
      <c r="E250" s="66">
        <v>0.0</v>
      </c>
      <c r="F250" s="66">
        <v>1.142852E7</v>
      </c>
      <c r="G250" s="66">
        <v>0.0</v>
      </c>
      <c r="H250" s="66">
        <v>1.142852E7</v>
      </c>
      <c r="I250" s="65">
        <v>8.90981726E8</v>
      </c>
      <c r="J250" s="67" t="str">
        <f>VLOOKUP(I250,'[2]IPS CTA BANCARIA (2)'!$B$2:$H$163,2,0)</f>
        <v>#REF!</v>
      </c>
      <c r="K250" s="66">
        <v>1.142852E7</v>
      </c>
      <c r="L250" s="68" t="str">
        <f>VLOOKUP(I250,'[2]IPS CTA BANCARIA (2)'!$B$2:$H$163,4,0)</f>
        <v>#REF!</v>
      </c>
      <c r="M250" s="64" t="str">
        <f>VLOOKUP(I250,'[2]IPS CTA BANCARIA (2)'!$B$2:$H$163,5,0)</f>
        <v>#REF!</v>
      </c>
      <c r="N250" s="70" t="s">
        <v>672</v>
      </c>
      <c r="O250" s="70" t="s">
        <v>673</v>
      </c>
      <c r="P250" s="71">
        <v>41843.0</v>
      </c>
    </row>
    <row r="251" ht="27.0" customHeight="1">
      <c r="A251" s="64" t="s">
        <v>219</v>
      </c>
      <c r="B251" s="65" t="s">
        <v>22</v>
      </c>
      <c r="C251" s="64" t="s">
        <v>23</v>
      </c>
      <c r="D251" s="66">
        <v>3648406.84</v>
      </c>
      <c r="E251" s="66">
        <v>0.0</v>
      </c>
      <c r="F251" s="66">
        <v>3648407.0</v>
      </c>
      <c r="G251" s="66">
        <v>0.0</v>
      </c>
      <c r="H251" s="66">
        <v>3648407.0</v>
      </c>
      <c r="I251" s="65"/>
      <c r="J251" s="67"/>
      <c r="K251" s="66"/>
      <c r="L251" s="68"/>
      <c r="M251" s="64"/>
      <c r="N251" s="70"/>
      <c r="O251" s="70"/>
      <c r="P251" s="71"/>
    </row>
    <row r="252" ht="27.0" customHeight="1">
      <c r="A252" s="64" t="s">
        <v>221</v>
      </c>
      <c r="B252" s="65" t="s">
        <v>18</v>
      </c>
      <c r="C252" s="64" t="s">
        <v>450</v>
      </c>
      <c r="D252" s="66">
        <v>0.0</v>
      </c>
      <c r="E252" s="66">
        <v>0.0</v>
      </c>
      <c r="F252" s="66">
        <v>0.0</v>
      </c>
      <c r="G252" s="66">
        <v>0.0</v>
      </c>
      <c r="H252" s="66">
        <v>0.0</v>
      </c>
      <c r="I252" s="65"/>
      <c r="J252" s="67"/>
      <c r="K252" s="66"/>
      <c r="L252" s="68"/>
      <c r="M252" s="64"/>
      <c r="N252" s="70"/>
      <c r="O252" s="70"/>
      <c r="P252" s="71"/>
    </row>
    <row r="253" ht="27.0" customHeight="1">
      <c r="A253" s="64" t="s">
        <v>221</v>
      </c>
      <c r="B253" s="65" t="s">
        <v>45</v>
      </c>
      <c r="C253" s="64" t="s">
        <v>46</v>
      </c>
      <c r="D253" s="66">
        <v>0.0</v>
      </c>
      <c r="E253" s="66">
        <v>0.0</v>
      </c>
      <c r="F253" s="66">
        <v>0.0</v>
      </c>
      <c r="G253" s="66">
        <v>0.0</v>
      </c>
      <c r="H253" s="66">
        <v>0.0</v>
      </c>
      <c r="I253" s="65"/>
      <c r="J253" s="67"/>
      <c r="K253" s="66"/>
      <c r="L253" s="68"/>
      <c r="M253" s="64"/>
      <c r="N253" s="70"/>
      <c r="O253" s="70"/>
      <c r="P253" s="71"/>
    </row>
    <row r="254" ht="27.0" customHeight="1">
      <c r="A254" s="64" t="s">
        <v>223</v>
      </c>
      <c r="B254" s="65" t="s">
        <v>18</v>
      </c>
      <c r="C254" s="64" t="s">
        <v>450</v>
      </c>
      <c r="D254" s="66">
        <v>922754.14</v>
      </c>
      <c r="E254" s="66">
        <v>0.0</v>
      </c>
      <c r="F254" s="66">
        <v>922754.0</v>
      </c>
      <c r="G254" s="66">
        <v>0.0</v>
      </c>
      <c r="H254" s="66">
        <v>922754.0</v>
      </c>
      <c r="I254" s="65">
        <v>8.90981726E8</v>
      </c>
      <c r="J254" s="67" t="str">
        <f>VLOOKUP(I254,'[2]IPS CTA BANCARIA (2)'!$B$2:$H$163,2,0)</f>
        <v>#REF!</v>
      </c>
      <c r="K254" s="66">
        <v>922754.0</v>
      </c>
      <c r="L254" s="68" t="str">
        <f>VLOOKUP(I254,'[2]IPS CTA BANCARIA (2)'!$B$2:$H$163,4,0)</f>
        <v>#REF!</v>
      </c>
      <c r="M254" s="64" t="str">
        <f>VLOOKUP(I254,'[2]IPS CTA BANCARIA (2)'!$B$2:$H$163,5,0)</f>
        <v>#REF!</v>
      </c>
      <c r="N254" s="70" t="s">
        <v>674</v>
      </c>
      <c r="O254" s="70" t="s">
        <v>675</v>
      </c>
      <c r="P254" s="71">
        <v>41843.0</v>
      </c>
    </row>
    <row r="255" ht="27.0" customHeight="1">
      <c r="A255" s="64" t="s">
        <v>223</v>
      </c>
      <c r="B255" s="65" t="s">
        <v>22</v>
      </c>
      <c r="C255" s="64" t="s">
        <v>23</v>
      </c>
      <c r="D255" s="66">
        <v>4670.86</v>
      </c>
      <c r="E255" s="66">
        <v>0.0</v>
      </c>
      <c r="F255" s="66">
        <v>0.0</v>
      </c>
      <c r="G255" s="66">
        <v>4670.86</v>
      </c>
      <c r="H255" s="66">
        <v>0.0</v>
      </c>
      <c r="I255" s="65"/>
      <c r="J255" s="67"/>
      <c r="K255" s="66"/>
      <c r="L255" s="68"/>
      <c r="M255" s="64"/>
      <c r="N255" s="70"/>
      <c r="O255" s="70"/>
      <c r="P255" s="71"/>
    </row>
    <row r="256" ht="27.0" customHeight="1">
      <c r="A256" s="64" t="s">
        <v>225</v>
      </c>
      <c r="B256" s="65" t="s">
        <v>18</v>
      </c>
      <c r="C256" s="64" t="s">
        <v>450</v>
      </c>
      <c r="D256" s="66">
        <v>1.24474191E7</v>
      </c>
      <c r="E256" s="66">
        <v>3271857.0999999996</v>
      </c>
      <c r="F256" s="66">
        <v>9175562.0</v>
      </c>
      <c r="G256" s="66">
        <v>0.0</v>
      </c>
      <c r="H256" s="66">
        <v>9175562.0</v>
      </c>
      <c r="I256" s="65">
        <v>8.90981726E8</v>
      </c>
      <c r="J256" s="67" t="str">
        <f>VLOOKUP(I256,'[2]IPS CTA BANCARIA (2)'!$B$2:$H$163,2,0)</f>
        <v>#REF!</v>
      </c>
      <c r="K256" s="66">
        <v>9175562.0</v>
      </c>
      <c r="L256" s="68" t="str">
        <f>VLOOKUP(I256,'[2]IPS CTA BANCARIA (2)'!$B$2:$H$163,4,0)</f>
        <v>#REF!</v>
      </c>
      <c r="M256" s="64" t="str">
        <f>VLOOKUP(I256,'[2]IPS CTA BANCARIA (2)'!$B$2:$H$163,5,0)</f>
        <v>#REF!</v>
      </c>
      <c r="N256" s="70" t="s">
        <v>676</v>
      </c>
      <c r="O256" s="70" t="s">
        <v>677</v>
      </c>
      <c r="P256" s="71">
        <v>41843.0</v>
      </c>
    </row>
    <row r="257" ht="27.0" customHeight="1">
      <c r="A257" s="64" t="s">
        <v>225</v>
      </c>
      <c r="B257" s="65" t="s">
        <v>22</v>
      </c>
      <c r="C257" s="64" t="s">
        <v>23</v>
      </c>
      <c r="D257" s="66">
        <v>3.310847835E7</v>
      </c>
      <c r="E257" s="66">
        <v>8702703.350000001</v>
      </c>
      <c r="F257" s="66">
        <v>2.4405775E7</v>
      </c>
      <c r="G257" s="66">
        <v>0.0</v>
      </c>
      <c r="H257" s="66">
        <v>2.4405775E7</v>
      </c>
      <c r="I257" s="65"/>
      <c r="J257" s="67"/>
      <c r="K257" s="66"/>
      <c r="L257" s="68"/>
      <c r="M257" s="64"/>
      <c r="N257" s="70"/>
      <c r="O257" s="70"/>
      <c r="P257" s="71"/>
    </row>
    <row r="258" ht="27.0" customHeight="1">
      <c r="A258" s="64" t="s">
        <v>225</v>
      </c>
      <c r="B258" s="65" t="s">
        <v>43</v>
      </c>
      <c r="C258" s="64" t="s">
        <v>44</v>
      </c>
      <c r="D258" s="66">
        <v>0.0</v>
      </c>
      <c r="E258" s="66">
        <v>0.0</v>
      </c>
      <c r="F258" s="66">
        <v>0.0</v>
      </c>
      <c r="G258" s="66">
        <v>0.0</v>
      </c>
      <c r="H258" s="66">
        <v>0.0</v>
      </c>
      <c r="I258" s="65"/>
      <c r="J258" s="67"/>
      <c r="K258" s="66"/>
      <c r="L258" s="68"/>
      <c r="M258" s="64"/>
      <c r="N258" s="70"/>
      <c r="O258" s="70"/>
      <c r="P258" s="71"/>
    </row>
    <row r="259" ht="27.0" customHeight="1">
      <c r="A259" s="64" t="s">
        <v>225</v>
      </c>
      <c r="B259" s="65" t="s">
        <v>45</v>
      </c>
      <c r="C259" s="64" t="s">
        <v>46</v>
      </c>
      <c r="D259" s="66">
        <v>3476111.55</v>
      </c>
      <c r="E259" s="66">
        <v>913710.5499999998</v>
      </c>
      <c r="F259" s="66">
        <v>2562401.0</v>
      </c>
      <c r="G259" s="66">
        <v>0.0</v>
      </c>
      <c r="H259" s="66">
        <v>2562401.0</v>
      </c>
      <c r="I259" s="65">
        <v>8.90981848E8</v>
      </c>
      <c r="J259" s="67" t="str">
        <f t="shared" ref="J259:J260" si="99">VLOOKUP(I259,'[2]IPS CTA BANCARIA (2)'!$B$2:$H$163,2,0)</f>
        <v>#REF!</v>
      </c>
      <c r="K259" s="66">
        <v>2562401.0</v>
      </c>
      <c r="L259" s="68" t="str">
        <f t="shared" ref="L259:L260" si="100">VLOOKUP(I259,'[2]IPS CTA BANCARIA (2)'!$B$2:$H$163,4,0)</f>
        <v>#REF!</v>
      </c>
      <c r="M259" s="64" t="str">
        <f t="shared" ref="M259:M260" si="101">VLOOKUP(I259,'[2]IPS CTA BANCARIA (2)'!$B$2:$H$163,5,0)</f>
        <v>#REF!</v>
      </c>
      <c r="N259" s="70">
        <v>2.01400038361E11</v>
      </c>
      <c r="O259" s="70" t="s">
        <v>678</v>
      </c>
      <c r="P259" s="71">
        <v>41842.0</v>
      </c>
    </row>
    <row r="260" ht="27.0" customHeight="1">
      <c r="A260" s="64" t="s">
        <v>227</v>
      </c>
      <c r="B260" s="65" t="s">
        <v>18</v>
      </c>
      <c r="C260" s="64" t="s">
        <v>450</v>
      </c>
      <c r="D260" s="66">
        <v>862131.37</v>
      </c>
      <c r="E260" s="66">
        <v>0.0</v>
      </c>
      <c r="F260" s="66">
        <v>862131.0</v>
      </c>
      <c r="G260" s="66">
        <v>0.0</v>
      </c>
      <c r="H260" s="66">
        <v>862131.0</v>
      </c>
      <c r="I260" s="65">
        <v>8.90981726E8</v>
      </c>
      <c r="J260" s="67" t="str">
        <f t="shared" si="99"/>
        <v>#REF!</v>
      </c>
      <c r="K260" s="66">
        <v>862131.0</v>
      </c>
      <c r="L260" s="68" t="str">
        <f t="shared" si="100"/>
        <v>#REF!</v>
      </c>
      <c r="M260" s="64" t="str">
        <f t="shared" si="101"/>
        <v>#REF!</v>
      </c>
      <c r="N260" s="70" t="s">
        <v>679</v>
      </c>
      <c r="O260" s="70" t="s">
        <v>680</v>
      </c>
      <c r="P260" s="71">
        <v>41843.0</v>
      </c>
    </row>
    <row r="261" ht="27.0" customHeight="1">
      <c r="A261" s="64" t="s">
        <v>227</v>
      </c>
      <c r="B261" s="65" t="s">
        <v>22</v>
      </c>
      <c r="C261" s="64" t="s">
        <v>23</v>
      </c>
      <c r="D261" s="66">
        <v>150777.63</v>
      </c>
      <c r="E261" s="66">
        <v>0.0</v>
      </c>
      <c r="F261" s="66">
        <v>150778.0</v>
      </c>
      <c r="G261" s="66">
        <v>0.0</v>
      </c>
      <c r="H261" s="66">
        <v>150778.0</v>
      </c>
      <c r="I261" s="65"/>
      <c r="J261" s="67"/>
      <c r="K261" s="66"/>
      <c r="L261" s="68"/>
      <c r="M261" s="64"/>
      <c r="N261" s="70"/>
      <c r="O261" s="70"/>
      <c r="P261" s="71"/>
    </row>
    <row r="262" ht="27.0" customHeight="1">
      <c r="A262" s="64" t="s">
        <v>229</v>
      </c>
      <c r="B262" s="65" t="s">
        <v>18</v>
      </c>
      <c r="C262" s="64" t="s">
        <v>450</v>
      </c>
      <c r="D262" s="66">
        <v>4.988042248E7</v>
      </c>
      <c r="E262" s="66">
        <v>0.0</v>
      </c>
      <c r="F262" s="66">
        <v>4.9880422E7</v>
      </c>
      <c r="G262" s="66">
        <v>0.0</v>
      </c>
      <c r="H262" s="66">
        <v>4.9880422E7</v>
      </c>
      <c r="I262" s="65">
        <v>8.90904646E8</v>
      </c>
      <c r="J262" s="67" t="str">
        <f>VLOOKUP(I262,'[2]IPS CTA BANCARIA (2)'!$B$2:$H$163,2,0)</f>
        <v>#REF!</v>
      </c>
      <c r="K262" s="66">
        <v>4.9880422E7</v>
      </c>
      <c r="L262" s="68" t="str">
        <f>VLOOKUP(I262,'[2]IPS CTA BANCARIA (2)'!$B$2:$H$163,4,0)</f>
        <v>#REF!</v>
      </c>
      <c r="M262" s="64" t="str">
        <f>VLOOKUP(I262,'[2]IPS CTA BANCARIA (2)'!$B$2:$H$163,5,0)</f>
        <v>#REF!</v>
      </c>
      <c r="N262" s="70" t="s">
        <v>681</v>
      </c>
      <c r="O262" s="70" t="s">
        <v>682</v>
      </c>
      <c r="P262" s="71">
        <v>41843.0</v>
      </c>
    </row>
    <row r="263" ht="27.0" customHeight="1">
      <c r="A263" s="64" t="s">
        <v>229</v>
      </c>
      <c r="B263" s="65" t="s">
        <v>22</v>
      </c>
      <c r="C263" s="64" t="s">
        <v>23</v>
      </c>
      <c r="D263" s="66">
        <v>248636.55</v>
      </c>
      <c r="E263" s="66">
        <v>0.0</v>
      </c>
      <c r="F263" s="66">
        <v>248637.0</v>
      </c>
      <c r="G263" s="66">
        <v>0.0</v>
      </c>
      <c r="H263" s="66">
        <v>248637.0</v>
      </c>
      <c r="I263" s="65"/>
      <c r="J263" s="67"/>
      <c r="K263" s="66"/>
      <c r="L263" s="68"/>
      <c r="M263" s="64"/>
      <c r="N263" s="70"/>
      <c r="O263" s="70"/>
      <c r="P263" s="71"/>
    </row>
    <row r="264" ht="27.0" customHeight="1">
      <c r="A264" s="64" t="s">
        <v>229</v>
      </c>
      <c r="B264" s="65" t="s">
        <v>58</v>
      </c>
      <c r="C264" s="64" t="s">
        <v>59</v>
      </c>
      <c r="D264" s="66">
        <v>3082148.97</v>
      </c>
      <c r="E264" s="66">
        <v>0.0</v>
      </c>
      <c r="F264" s="66">
        <v>3082149.0</v>
      </c>
      <c r="G264" s="66">
        <v>0.0</v>
      </c>
      <c r="H264" s="66">
        <v>3082149.0</v>
      </c>
      <c r="I264" s="65"/>
      <c r="J264" s="67"/>
      <c r="K264" s="66"/>
      <c r="L264" s="68"/>
      <c r="M264" s="64"/>
      <c r="N264" s="70"/>
      <c r="O264" s="70"/>
      <c r="P264" s="71"/>
    </row>
    <row r="265" ht="27.0" customHeight="1">
      <c r="A265" s="64" t="s">
        <v>229</v>
      </c>
      <c r="B265" s="65" t="s">
        <v>43</v>
      </c>
      <c r="C265" s="64" t="s">
        <v>44</v>
      </c>
      <c r="D265" s="66">
        <v>0.0</v>
      </c>
      <c r="E265" s="66">
        <v>0.0</v>
      </c>
      <c r="F265" s="66">
        <v>0.0</v>
      </c>
      <c r="G265" s="66">
        <v>0.0</v>
      </c>
      <c r="H265" s="66">
        <v>0.0</v>
      </c>
      <c r="I265" s="65"/>
      <c r="J265" s="67"/>
      <c r="K265" s="66"/>
      <c r="L265" s="68"/>
      <c r="M265" s="64"/>
      <c r="N265" s="70"/>
      <c r="O265" s="70"/>
      <c r="P265" s="71"/>
    </row>
    <row r="266" ht="27.0" customHeight="1">
      <c r="A266" s="64" t="s">
        <v>231</v>
      </c>
      <c r="B266" s="65" t="s">
        <v>18</v>
      </c>
      <c r="C266" s="64" t="s">
        <v>450</v>
      </c>
      <c r="D266" s="66">
        <v>1.950847741E7</v>
      </c>
      <c r="E266" s="66">
        <v>0.0</v>
      </c>
      <c r="F266" s="66">
        <v>1.9508477E7</v>
      </c>
      <c r="G266" s="66">
        <v>0.0</v>
      </c>
      <c r="H266" s="66">
        <v>1.9508477E7</v>
      </c>
      <c r="I266" s="65">
        <v>9.00625317E8</v>
      </c>
      <c r="J266" s="67" t="str">
        <f>VLOOKUP(I266,'[2]IPS CTA BANCARIA (2)'!$B$2:$H$163,2,0)</f>
        <v>#REF!</v>
      </c>
      <c r="K266" s="66">
        <v>1.9508477E7</v>
      </c>
      <c r="L266" s="68" t="str">
        <f>VLOOKUP(I266,'[2]IPS CTA BANCARIA (2)'!$B$2:$H$163,4,0)</f>
        <v>#REF!</v>
      </c>
      <c r="M266" s="64" t="str">
        <f>VLOOKUP(I266,'[2]IPS CTA BANCARIA (2)'!$B$2:$H$163,5,0)</f>
        <v>#REF!</v>
      </c>
      <c r="N266" s="70" t="s">
        <v>683</v>
      </c>
      <c r="O266" s="70" t="s">
        <v>684</v>
      </c>
      <c r="P266" s="71">
        <v>41843.0</v>
      </c>
    </row>
    <row r="267" ht="27.0" customHeight="1">
      <c r="A267" s="64" t="s">
        <v>231</v>
      </c>
      <c r="B267" s="65" t="s">
        <v>22</v>
      </c>
      <c r="C267" s="64" t="s">
        <v>23</v>
      </c>
      <c r="D267" s="66">
        <v>351481.59</v>
      </c>
      <c r="E267" s="66">
        <v>0.0</v>
      </c>
      <c r="F267" s="66">
        <v>351482.0</v>
      </c>
      <c r="G267" s="66">
        <v>0.0</v>
      </c>
      <c r="H267" s="66">
        <v>351482.0</v>
      </c>
      <c r="I267" s="65"/>
      <c r="J267" s="67"/>
      <c r="K267" s="66"/>
      <c r="L267" s="68"/>
      <c r="M267" s="64"/>
      <c r="N267" s="70"/>
      <c r="O267" s="70"/>
      <c r="P267" s="71"/>
    </row>
    <row r="268" ht="27.0" customHeight="1">
      <c r="A268" s="64" t="s">
        <v>233</v>
      </c>
      <c r="B268" s="65" t="s">
        <v>18</v>
      </c>
      <c r="C268" s="64" t="s">
        <v>450</v>
      </c>
      <c r="D268" s="66">
        <v>0.0</v>
      </c>
      <c r="E268" s="66">
        <v>0.0</v>
      </c>
      <c r="F268" s="66">
        <v>0.0</v>
      </c>
      <c r="G268" s="66">
        <v>0.0</v>
      </c>
      <c r="H268" s="66">
        <v>0.0</v>
      </c>
      <c r="I268" s="65"/>
      <c r="J268" s="67"/>
      <c r="K268" s="66"/>
      <c r="L268" s="68"/>
      <c r="M268" s="64"/>
      <c r="N268" s="70"/>
      <c r="O268" s="70"/>
      <c r="P268" s="71"/>
    </row>
    <row r="269" ht="27.0" customHeight="1">
      <c r="A269" s="64" t="s">
        <v>235</v>
      </c>
      <c r="B269" s="65" t="s">
        <v>18</v>
      </c>
      <c r="C269" s="64" t="s">
        <v>450</v>
      </c>
      <c r="D269" s="66">
        <v>1.1184010431E8</v>
      </c>
      <c r="E269" s="66">
        <v>0.0</v>
      </c>
      <c r="F269" s="66">
        <v>1.11840104E8</v>
      </c>
      <c r="G269" s="66">
        <v>0.0</v>
      </c>
      <c r="H269" s="66">
        <v>1.11840104E8</v>
      </c>
      <c r="I269" s="65">
        <v>8.90982264E8</v>
      </c>
      <c r="J269" s="67" t="str">
        <f>VLOOKUP(I269,'[2]IPS CTA BANCARIA (2)'!$B$2:$H$163,2,0)</f>
        <v>#REF!</v>
      </c>
      <c r="K269" s="66">
        <v>1.11840104E8</v>
      </c>
      <c r="L269" s="68" t="str">
        <f>VLOOKUP(I269,'[2]IPS CTA BANCARIA (2)'!$B$2:$H$163,4,0)</f>
        <v>#REF!</v>
      </c>
      <c r="M269" s="64" t="str">
        <f>VLOOKUP(I269,'[2]IPS CTA BANCARIA (2)'!$B$2:$H$163,5,0)</f>
        <v>#REF!</v>
      </c>
      <c r="N269" s="70" t="s">
        <v>685</v>
      </c>
      <c r="O269" s="70" t="s">
        <v>686</v>
      </c>
      <c r="P269" s="71">
        <v>41843.0</v>
      </c>
    </row>
    <row r="270" ht="27.0" customHeight="1">
      <c r="A270" s="64" t="s">
        <v>235</v>
      </c>
      <c r="B270" s="65" t="s">
        <v>22</v>
      </c>
      <c r="C270" s="64" t="s">
        <v>23</v>
      </c>
      <c r="D270" s="66">
        <v>722705.69</v>
      </c>
      <c r="E270" s="66">
        <v>0.0</v>
      </c>
      <c r="F270" s="66">
        <v>722706.0</v>
      </c>
      <c r="G270" s="66">
        <v>0.0</v>
      </c>
      <c r="H270" s="66">
        <v>722706.0</v>
      </c>
      <c r="I270" s="65"/>
      <c r="J270" s="67"/>
      <c r="K270" s="66"/>
      <c r="L270" s="68"/>
      <c r="M270" s="64"/>
      <c r="N270" s="70"/>
      <c r="O270" s="70"/>
      <c r="P270" s="71"/>
    </row>
    <row r="271" ht="27.0" customHeight="1">
      <c r="A271" s="64" t="s">
        <v>237</v>
      </c>
      <c r="B271" s="65" t="s">
        <v>18</v>
      </c>
      <c r="C271" s="64" t="s">
        <v>450</v>
      </c>
      <c r="D271" s="66">
        <v>3.589018122E7</v>
      </c>
      <c r="E271" s="66">
        <v>0.0</v>
      </c>
      <c r="F271" s="66">
        <v>3.5890181E7</v>
      </c>
      <c r="G271" s="66">
        <v>0.0</v>
      </c>
      <c r="H271" s="66">
        <v>3.5890181E7</v>
      </c>
      <c r="I271" s="65">
        <v>9.00625317E8</v>
      </c>
      <c r="J271" s="67" t="str">
        <f t="shared" ref="J271:J273" si="102">VLOOKUP(I271,'[2]IPS CTA BANCARIA (2)'!$B$2:$H$163,2,0)</f>
        <v>#REF!</v>
      </c>
      <c r="K271" s="66">
        <v>3.5890181E7</v>
      </c>
      <c r="L271" s="68" t="str">
        <f t="shared" ref="L271:L273" si="103">VLOOKUP(I271,'[2]IPS CTA BANCARIA (2)'!$B$2:$H$163,4,0)</f>
        <v>#REF!</v>
      </c>
      <c r="M271" s="64" t="str">
        <f t="shared" ref="M271:M273" si="104">VLOOKUP(I271,'[2]IPS CTA BANCARIA (2)'!$B$2:$H$163,5,0)</f>
        <v>#REF!</v>
      </c>
      <c r="N271" s="70" t="s">
        <v>687</v>
      </c>
      <c r="O271" s="70" t="s">
        <v>688</v>
      </c>
      <c r="P271" s="71">
        <v>41843.0</v>
      </c>
    </row>
    <row r="272" ht="27.0" customHeight="1">
      <c r="A272" s="64" t="s">
        <v>237</v>
      </c>
      <c r="B272" s="65" t="s">
        <v>45</v>
      </c>
      <c r="C272" s="64" t="s">
        <v>46</v>
      </c>
      <c r="D272" s="66">
        <v>2637233.78</v>
      </c>
      <c r="E272" s="66">
        <v>0.0</v>
      </c>
      <c r="F272" s="66">
        <v>2637234.0</v>
      </c>
      <c r="G272" s="66">
        <v>0.0</v>
      </c>
      <c r="H272" s="66">
        <v>2637234.0</v>
      </c>
      <c r="I272" s="65">
        <v>8.90905154E8</v>
      </c>
      <c r="J272" s="67" t="str">
        <f t="shared" si="102"/>
        <v>#REF!</v>
      </c>
      <c r="K272" s="66">
        <v>2637234.0</v>
      </c>
      <c r="L272" s="68" t="str">
        <f t="shared" si="103"/>
        <v>#REF!</v>
      </c>
      <c r="M272" s="64" t="str">
        <f t="shared" si="104"/>
        <v>#REF!</v>
      </c>
      <c r="N272" s="70">
        <v>2.01400038363E11</v>
      </c>
      <c r="O272" s="70" t="s">
        <v>689</v>
      </c>
      <c r="P272" s="71">
        <v>41842.0</v>
      </c>
    </row>
    <row r="273" ht="27.0" customHeight="1">
      <c r="A273" s="64" t="s">
        <v>239</v>
      </c>
      <c r="B273" s="65" t="s">
        <v>18</v>
      </c>
      <c r="C273" s="64" t="s">
        <v>450</v>
      </c>
      <c r="D273" s="66">
        <v>6.883555268E7</v>
      </c>
      <c r="E273" s="66">
        <v>1.3355620680000007E7</v>
      </c>
      <c r="F273" s="66">
        <v>5.5479932E7</v>
      </c>
      <c r="G273" s="66">
        <v>0.0</v>
      </c>
      <c r="H273" s="66">
        <v>5.5479932E7</v>
      </c>
      <c r="I273" s="65">
        <v>8.90904646E8</v>
      </c>
      <c r="J273" s="67" t="str">
        <f t="shared" si="102"/>
        <v>#REF!</v>
      </c>
      <c r="K273" s="66">
        <v>5.5479932E7</v>
      </c>
      <c r="L273" s="68" t="str">
        <f t="shared" si="103"/>
        <v>#REF!</v>
      </c>
      <c r="M273" s="64" t="str">
        <f t="shared" si="104"/>
        <v>#REF!</v>
      </c>
      <c r="N273" s="70" t="s">
        <v>690</v>
      </c>
      <c r="O273" s="70" t="s">
        <v>691</v>
      </c>
      <c r="P273" s="71">
        <v>41843.0</v>
      </c>
    </row>
    <row r="274" ht="27.0" customHeight="1">
      <c r="A274" s="64" t="s">
        <v>239</v>
      </c>
      <c r="B274" s="65" t="s">
        <v>22</v>
      </c>
      <c r="C274" s="64" t="s">
        <v>23</v>
      </c>
      <c r="D274" s="66">
        <v>1935577.32</v>
      </c>
      <c r="E274" s="66">
        <v>375545.32000000007</v>
      </c>
      <c r="F274" s="66">
        <v>1560032.0</v>
      </c>
      <c r="G274" s="66">
        <v>0.0</v>
      </c>
      <c r="H274" s="66">
        <v>1560032.0</v>
      </c>
      <c r="I274" s="65"/>
      <c r="J274" s="67"/>
      <c r="K274" s="66"/>
      <c r="L274" s="68"/>
      <c r="M274" s="64"/>
      <c r="N274" s="70"/>
      <c r="O274" s="70"/>
      <c r="P274" s="71"/>
    </row>
    <row r="275" ht="27.0" customHeight="1">
      <c r="A275" s="64" t="s">
        <v>239</v>
      </c>
      <c r="B275" s="65" t="s">
        <v>43</v>
      </c>
      <c r="C275" s="64" t="s">
        <v>44</v>
      </c>
      <c r="D275" s="66">
        <v>0.0</v>
      </c>
      <c r="E275" s="66">
        <v>0.0</v>
      </c>
      <c r="F275" s="66">
        <v>0.0</v>
      </c>
      <c r="G275" s="66">
        <v>0.0</v>
      </c>
      <c r="H275" s="66">
        <v>0.0</v>
      </c>
      <c r="I275" s="65"/>
      <c r="J275" s="67"/>
      <c r="K275" s="66"/>
      <c r="L275" s="68"/>
      <c r="M275" s="64"/>
      <c r="N275" s="70"/>
      <c r="O275" s="70"/>
      <c r="P275" s="71"/>
    </row>
    <row r="276" ht="27.0" customHeight="1">
      <c r="A276" s="64" t="s">
        <v>239</v>
      </c>
      <c r="B276" s="65" t="s">
        <v>64</v>
      </c>
      <c r="C276" s="64" t="s">
        <v>65</v>
      </c>
      <c r="D276" s="66">
        <v>0.0</v>
      </c>
      <c r="E276" s="66">
        <v>0.0</v>
      </c>
      <c r="F276" s="66">
        <v>0.0</v>
      </c>
      <c r="G276" s="66">
        <v>0.0</v>
      </c>
      <c r="H276" s="66">
        <v>0.0</v>
      </c>
      <c r="I276" s="65"/>
      <c r="J276" s="67"/>
      <c r="K276" s="66"/>
      <c r="L276" s="68"/>
      <c r="M276" s="64"/>
      <c r="N276" s="70"/>
      <c r="O276" s="70"/>
      <c r="P276" s="71"/>
    </row>
    <row r="277" ht="27.0" customHeight="1">
      <c r="A277" s="64" t="s">
        <v>241</v>
      </c>
      <c r="B277" s="65" t="s">
        <v>18</v>
      </c>
      <c r="C277" s="64" t="s">
        <v>450</v>
      </c>
      <c r="D277" s="66">
        <v>1.1802644021E8</v>
      </c>
      <c r="E277" s="66">
        <v>0.0</v>
      </c>
      <c r="F277" s="66">
        <v>1.1802644E8</v>
      </c>
      <c r="G277" s="66">
        <v>0.0</v>
      </c>
      <c r="H277" s="66">
        <v>1.1802644E8</v>
      </c>
      <c r="I277" s="65">
        <v>8.90907254E8</v>
      </c>
      <c r="J277" s="67" t="str">
        <f>VLOOKUP(I277,'[2]IPS CTA BANCARIA (2)'!$B$2:$H$163,2,0)</f>
        <v>#REF!</v>
      </c>
      <c r="K277" s="66">
        <v>1.1802644E8</v>
      </c>
      <c r="L277" s="68" t="str">
        <f>VLOOKUP(I277,'[2]IPS CTA BANCARIA (2)'!$B$2:$H$163,4,0)</f>
        <v>#REF!</v>
      </c>
      <c r="M277" s="64" t="str">
        <f>VLOOKUP(I277,'[2]IPS CTA BANCARIA (2)'!$B$2:$H$163,5,0)</f>
        <v>#REF!</v>
      </c>
      <c r="N277" s="70" t="s">
        <v>692</v>
      </c>
      <c r="O277" s="70" t="s">
        <v>693</v>
      </c>
      <c r="P277" s="71">
        <v>41843.0</v>
      </c>
    </row>
    <row r="278" ht="27.0" customHeight="1">
      <c r="A278" s="64" t="s">
        <v>241</v>
      </c>
      <c r="B278" s="65" t="s">
        <v>22</v>
      </c>
      <c r="C278" s="64" t="s">
        <v>23</v>
      </c>
      <c r="D278" s="66">
        <v>5399396.79</v>
      </c>
      <c r="E278" s="66">
        <v>0.0</v>
      </c>
      <c r="F278" s="66">
        <v>5399397.0</v>
      </c>
      <c r="G278" s="66">
        <v>0.0</v>
      </c>
      <c r="H278" s="66">
        <v>5399397.0</v>
      </c>
      <c r="I278" s="65"/>
      <c r="J278" s="67"/>
      <c r="K278" s="66"/>
      <c r="L278" s="68"/>
      <c r="M278" s="64"/>
      <c r="N278" s="70"/>
      <c r="O278" s="70"/>
      <c r="P278" s="71"/>
    </row>
    <row r="279" ht="27.0" customHeight="1">
      <c r="A279" s="64" t="s">
        <v>241</v>
      </c>
      <c r="B279" s="65" t="s">
        <v>43</v>
      </c>
      <c r="C279" s="64" t="s">
        <v>44</v>
      </c>
      <c r="D279" s="66">
        <v>0.0</v>
      </c>
      <c r="E279" s="66">
        <v>0.0</v>
      </c>
      <c r="F279" s="66">
        <v>0.0</v>
      </c>
      <c r="G279" s="66">
        <v>0.0</v>
      </c>
      <c r="H279" s="66">
        <v>0.0</v>
      </c>
      <c r="I279" s="65"/>
      <c r="J279" s="67"/>
      <c r="K279" s="66"/>
      <c r="L279" s="68"/>
      <c r="M279" s="64"/>
      <c r="N279" s="70"/>
      <c r="O279" s="70"/>
      <c r="P279" s="71"/>
    </row>
    <row r="280" ht="27.0" customHeight="1">
      <c r="A280" s="64" t="s">
        <v>243</v>
      </c>
      <c r="B280" s="65" t="s">
        <v>18</v>
      </c>
      <c r="C280" s="64" t="s">
        <v>450</v>
      </c>
      <c r="D280" s="66">
        <v>5.032129678E7</v>
      </c>
      <c r="E280" s="66">
        <v>0.0</v>
      </c>
      <c r="F280" s="66">
        <v>5.0321297E7</v>
      </c>
      <c r="G280" s="66">
        <v>0.0</v>
      </c>
      <c r="H280" s="66">
        <v>5.0321297E7</v>
      </c>
      <c r="I280" s="65">
        <v>8.90905177E8</v>
      </c>
      <c r="J280" s="67" t="str">
        <f>VLOOKUP(I280,'[2]IPS CTA BANCARIA (2)'!$B$2:$H$163,2,0)</f>
        <v>#REF!</v>
      </c>
      <c r="K280" s="66">
        <v>5.0321297E7</v>
      </c>
      <c r="L280" s="68" t="str">
        <f>VLOOKUP(I280,'[2]IPS CTA BANCARIA (2)'!$B$2:$H$163,4,0)</f>
        <v>#REF!</v>
      </c>
      <c r="M280" s="64" t="str">
        <f>VLOOKUP(I280,'[2]IPS CTA BANCARIA (2)'!$B$2:$H$163,5,0)</f>
        <v>#REF!</v>
      </c>
      <c r="N280" s="70" t="s">
        <v>694</v>
      </c>
      <c r="O280" s="70" t="s">
        <v>695</v>
      </c>
      <c r="P280" s="71">
        <v>41842.0</v>
      </c>
    </row>
    <row r="281" ht="27.0" customHeight="1">
      <c r="A281" s="64" t="s">
        <v>243</v>
      </c>
      <c r="B281" s="65" t="s">
        <v>22</v>
      </c>
      <c r="C281" s="64" t="s">
        <v>23</v>
      </c>
      <c r="D281" s="66">
        <v>5378.65</v>
      </c>
      <c r="E281" s="66">
        <v>0.0</v>
      </c>
      <c r="F281" s="66">
        <v>5379.0</v>
      </c>
      <c r="G281" s="66">
        <v>0.0</v>
      </c>
      <c r="H281" s="66">
        <v>5379.0</v>
      </c>
      <c r="I281" s="65"/>
      <c r="J281" s="67"/>
      <c r="K281" s="66"/>
      <c r="L281" s="68"/>
      <c r="M281" s="64"/>
      <c r="N281" s="70"/>
      <c r="O281" s="70"/>
      <c r="P281" s="71"/>
    </row>
    <row r="282" ht="27.0" customHeight="1">
      <c r="A282" s="64" t="s">
        <v>243</v>
      </c>
      <c r="B282" s="65" t="s">
        <v>30</v>
      </c>
      <c r="C282" s="64" t="s">
        <v>31</v>
      </c>
      <c r="D282" s="66">
        <v>2.833730885E7</v>
      </c>
      <c r="E282" s="66">
        <v>0.0</v>
      </c>
      <c r="F282" s="66">
        <v>2.8337309E7</v>
      </c>
      <c r="G282" s="66">
        <v>0.0</v>
      </c>
      <c r="H282" s="66">
        <v>2.8337309E7</v>
      </c>
      <c r="I282" s="65">
        <v>8.90905198E8</v>
      </c>
      <c r="J282" s="67" t="str">
        <f t="shared" ref="J282:J284" si="105">VLOOKUP(I282,'[2]IPS CTA BANCARIA (2)'!$B$2:$H$163,2,0)</f>
        <v>#REF!</v>
      </c>
      <c r="K282" s="66">
        <v>2.8337309E7</v>
      </c>
      <c r="L282" s="68" t="str">
        <f t="shared" ref="L282:L284" si="106">VLOOKUP(I282,'[2]IPS CTA BANCARIA (2)'!$B$2:$H$163,4,0)</f>
        <v>#REF!</v>
      </c>
      <c r="M282" s="64" t="str">
        <f t="shared" ref="M282:M284" si="107">VLOOKUP(I282,'[2]IPS CTA BANCARIA (2)'!$B$2:$H$163,5,0)</f>
        <v>#REF!</v>
      </c>
      <c r="N282" s="70" t="s">
        <v>696</v>
      </c>
      <c r="O282" s="70" t="s">
        <v>697</v>
      </c>
      <c r="P282" s="71">
        <v>41838.0</v>
      </c>
    </row>
    <row r="283" ht="27.0" customHeight="1">
      <c r="A283" s="64" t="s">
        <v>243</v>
      </c>
      <c r="B283" s="65" t="s">
        <v>45</v>
      </c>
      <c r="C283" s="64" t="s">
        <v>46</v>
      </c>
      <c r="D283" s="66">
        <v>7821388.72</v>
      </c>
      <c r="E283" s="66">
        <v>0.0</v>
      </c>
      <c r="F283" s="66">
        <v>7821389.0</v>
      </c>
      <c r="G283" s="66">
        <v>0.0</v>
      </c>
      <c r="H283" s="66">
        <v>7821389.0</v>
      </c>
      <c r="I283" s="65">
        <v>8.90905198E8</v>
      </c>
      <c r="J283" s="67" t="str">
        <f t="shared" si="105"/>
        <v>#REF!</v>
      </c>
      <c r="K283" s="66">
        <v>7821389.0</v>
      </c>
      <c r="L283" s="68" t="str">
        <f t="shared" si="106"/>
        <v>#REF!</v>
      </c>
      <c r="M283" s="64" t="str">
        <f t="shared" si="107"/>
        <v>#REF!</v>
      </c>
      <c r="N283" s="70">
        <v>2.01400038365E11</v>
      </c>
      <c r="O283" s="70" t="s">
        <v>698</v>
      </c>
      <c r="P283" s="71">
        <v>41842.0</v>
      </c>
    </row>
    <row r="284" ht="27.0" customHeight="1">
      <c r="A284" s="64" t="s">
        <v>245</v>
      </c>
      <c r="B284" s="65" t="s">
        <v>18</v>
      </c>
      <c r="C284" s="64" t="s">
        <v>450</v>
      </c>
      <c r="D284" s="66">
        <v>1.0543586477E8</v>
      </c>
      <c r="E284" s="66">
        <v>0.0</v>
      </c>
      <c r="F284" s="66">
        <v>1.05435865E8</v>
      </c>
      <c r="G284" s="66">
        <v>0.0</v>
      </c>
      <c r="H284" s="66">
        <v>1.05435865E8</v>
      </c>
      <c r="I284" s="65">
        <v>8.90982264E8</v>
      </c>
      <c r="J284" s="67" t="str">
        <f t="shared" si="105"/>
        <v>#REF!</v>
      </c>
      <c r="K284" s="66">
        <v>1.05435865E8</v>
      </c>
      <c r="L284" s="68" t="str">
        <f t="shared" si="106"/>
        <v>#REF!</v>
      </c>
      <c r="M284" s="64" t="str">
        <f t="shared" si="107"/>
        <v>#REF!</v>
      </c>
      <c r="N284" s="73" t="s">
        <v>699</v>
      </c>
      <c r="O284" s="14"/>
      <c r="P284" s="22"/>
    </row>
    <row r="285" ht="27.0" customHeight="1">
      <c r="A285" s="64" t="s">
        <v>245</v>
      </c>
      <c r="B285" s="65" t="s">
        <v>22</v>
      </c>
      <c r="C285" s="64" t="s">
        <v>23</v>
      </c>
      <c r="D285" s="66">
        <v>512515.23</v>
      </c>
      <c r="E285" s="66">
        <v>0.0</v>
      </c>
      <c r="F285" s="66">
        <v>512515.0</v>
      </c>
      <c r="G285" s="66">
        <v>0.0</v>
      </c>
      <c r="H285" s="66">
        <v>512515.0</v>
      </c>
      <c r="I285" s="65"/>
      <c r="J285" s="67"/>
      <c r="K285" s="66"/>
      <c r="L285" s="68"/>
      <c r="M285" s="64"/>
      <c r="N285" s="70"/>
      <c r="O285" s="70"/>
      <c r="P285" s="71"/>
    </row>
    <row r="286" ht="27.0" customHeight="1">
      <c r="A286" s="64" t="s">
        <v>247</v>
      </c>
      <c r="B286" s="65" t="s">
        <v>18</v>
      </c>
      <c r="C286" s="64" t="s">
        <v>450</v>
      </c>
      <c r="D286" s="66">
        <v>5.955062505E7</v>
      </c>
      <c r="E286" s="66">
        <v>0.0</v>
      </c>
      <c r="F286" s="66">
        <v>5.9550625E7</v>
      </c>
      <c r="G286" s="66">
        <v>0.0</v>
      </c>
      <c r="H286" s="66">
        <v>5.9550625E7</v>
      </c>
      <c r="I286" s="65">
        <v>8.90904646E8</v>
      </c>
      <c r="J286" s="67" t="str">
        <f>VLOOKUP(I286,'[2]IPS CTA BANCARIA (2)'!$B$2:$H$163,2,0)</f>
        <v>#REF!</v>
      </c>
      <c r="K286" s="66">
        <v>5.9550625E7</v>
      </c>
      <c r="L286" s="68" t="str">
        <f>VLOOKUP(I286,'[2]IPS CTA BANCARIA (2)'!$B$2:$H$163,4,0)</f>
        <v>#REF!</v>
      </c>
      <c r="M286" s="64" t="str">
        <f>VLOOKUP(I286,'[2]IPS CTA BANCARIA (2)'!$B$2:$H$163,5,0)</f>
        <v>#REF!</v>
      </c>
      <c r="N286" s="70" t="s">
        <v>700</v>
      </c>
      <c r="O286" s="70" t="s">
        <v>701</v>
      </c>
      <c r="P286" s="71">
        <v>41843.0</v>
      </c>
    </row>
    <row r="287" ht="27.0" customHeight="1">
      <c r="A287" s="64" t="s">
        <v>247</v>
      </c>
      <c r="B287" s="65" t="s">
        <v>22</v>
      </c>
      <c r="C287" s="64" t="s">
        <v>23</v>
      </c>
      <c r="D287" s="66">
        <v>7889.95</v>
      </c>
      <c r="E287" s="66">
        <v>0.0</v>
      </c>
      <c r="F287" s="66">
        <v>0.0</v>
      </c>
      <c r="G287" s="66">
        <v>7889.95</v>
      </c>
      <c r="H287" s="66">
        <v>0.0</v>
      </c>
      <c r="I287" s="65"/>
      <c r="J287" s="67"/>
      <c r="K287" s="66"/>
      <c r="L287" s="68"/>
      <c r="M287" s="64"/>
      <c r="N287" s="70"/>
      <c r="O287" s="70"/>
      <c r="P287" s="71"/>
    </row>
    <row r="288" ht="27.0" customHeight="1">
      <c r="A288" s="64" t="s">
        <v>249</v>
      </c>
      <c r="B288" s="65" t="s">
        <v>18</v>
      </c>
      <c r="C288" s="64" t="s">
        <v>450</v>
      </c>
      <c r="D288" s="66">
        <v>4.545829035E7</v>
      </c>
      <c r="E288" s="66">
        <v>0.0</v>
      </c>
      <c r="F288" s="66">
        <v>4.545829E7</v>
      </c>
      <c r="G288" s="66">
        <v>0.0</v>
      </c>
      <c r="H288" s="66">
        <v>4.545829E7</v>
      </c>
      <c r="I288" s="65">
        <v>8.90905177E8</v>
      </c>
      <c r="J288" s="67" t="str">
        <f>VLOOKUP(I288,'[2]IPS CTA BANCARIA (2)'!$B$2:$H$163,2,0)</f>
        <v>#REF!</v>
      </c>
      <c r="K288" s="66">
        <v>4.545829E7</v>
      </c>
      <c r="L288" s="68" t="str">
        <f>VLOOKUP(I288,'[2]IPS CTA BANCARIA (2)'!$B$2:$H$163,4,0)</f>
        <v>#REF!</v>
      </c>
      <c r="M288" s="64" t="str">
        <f>VLOOKUP(I288,'[2]IPS CTA BANCARIA (2)'!$B$2:$H$163,5,0)</f>
        <v>#REF!</v>
      </c>
      <c r="N288" s="70" t="s">
        <v>702</v>
      </c>
      <c r="O288" s="70" t="s">
        <v>703</v>
      </c>
      <c r="P288" s="71">
        <v>41842.0</v>
      </c>
    </row>
    <row r="289" ht="27.0" customHeight="1">
      <c r="A289" s="64" t="s">
        <v>249</v>
      </c>
      <c r="B289" s="65" t="s">
        <v>22</v>
      </c>
      <c r="C289" s="64" t="s">
        <v>23</v>
      </c>
      <c r="D289" s="66">
        <v>9029264.65</v>
      </c>
      <c r="E289" s="66">
        <v>0.0</v>
      </c>
      <c r="F289" s="66">
        <v>9029265.0</v>
      </c>
      <c r="G289" s="66">
        <v>0.0</v>
      </c>
      <c r="H289" s="66">
        <v>9029265.0</v>
      </c>
      <c r="I289" s="65"/>
      <c r="J289" s="67"/>
      <c r="K289" s="66"/>
      <c r="L289" s="68"/>
      <c r="M289" s="64"/>
      <c r="N289" s="70"/>
      <c r="O289" s="70"/>
      <c r="P289" s="71"/>
    </row>
    <row r="290" ht="27.0" customHeight="1">
      <c r="A290" s="64" t="s">
        <v>249</v>
      </c>
      <c r="B290" s="65" t="s">
        <v>43</v>
      </c>
      <c r="C290" s="64" t="s">
        <v>44</v>
      </c>
      <c r="D290" s="66">
        <v>0.0</v>
      </c>
      <c r="E290" s="66">
        <v>0.0</v>
      </c>
      <c r="F290" s="66">
        <v>0.0</v>
      </c>
      <c r="G290" s="66">
        <v>0.0</v>
      </c>
      <c r="H290" s="66">
        <v>0.0</v>
      </c>
      <c r="I290" s="65"/>
      <c r="J290" s="67"/>
      <c r="K290" s="66"/>
      <c r="L290" s="68"/>
      <c r="M290" s="64"/>
      <c r="N290" s="70"/>
      <c r="O290" s="70"/>
      <c r="P290" s="71"/>
    </row>
    <row r="291" ht="27.0" customHeight="1">
      <c r="A291" s="64" t="s">
        <v>251</v>
      </c>
      <c r="B291" s="65" t="s">
        <v>18</v>
      </c>
      <c r="C291" s="64" t="s">
        <v>450</v>
      </c>
      <c r="D291" s="66">
        <v>4.275632467E7</v>
      </c>
      <c r="E291" s="66">
        <v>172676.6700000018</v>
      </c>
      <c r="F291" s="66">
        <v>4.2583648E7</v>
      </c>
      <c r="G291" s="66">
        <v>0.0</v>
      </c>
      <c r="H291" s="66">
        <v>4.2583648E7</v>
      </c>
      <c r="I291" s="65">
        <v>8.90905177E8</v>
      </c>
      <c r="J291" s="67" t="str">
        <f>VLOOKUP(I291,'[2]IPS CTA BANCARIA (2)'!$B$2:$H$163,2,0)</f>
        <v>#REF!</v>
      </c>
      <c r="K291" s="66">
        <v>4.2583648E7</v>
      </c>
      <c r="L291" s="68" t="str">
        <f>VLOOKUP(I291,'[2]IPS CTA BANCARIA (2)'!$B$2:$H$163,4,0)</f>
        <v>#REF!</v>
      </c>
      <c r="M291" s="64" t="str">
        <f>VLOOKUP(I291,'[2]IPS CTA BANCARIA (2)'!$B$2:$H$163,5,0)</f>
        <v>#REF!</v>
      </c>
      <c r="N291" s="70" t="s">
        <v>704</v>
      </c>
      <c r="O291" s="70" t="s">
        <v>705</v>
      </c>
      <c r="P291" s="71">
        <v>41842.0</v>
      </c>
    </row>
    <row r="292" ht="27.0" customHeight="1">
      <c r="A292" s="64" t="s">
        <v>251</v>
      </c>
      <c r="B292" s="65" t="s">
        <v>22</v>
      </c>
      <c r="C292" s="64" t="s">
        <v>23</v>
      </c>
      <c r="D292" s="66">
        <v>6.997239663E7</v>
      </c>
      <c r="E292" s="66">
        <v>282591.62999999523</v>
      </c>
      <c r="F292" s="66">
        <v>6.9689805E7</v>
      </c>
      <c r="G292" s="66">
        <v>0.0</v>
      </c>
      <c r="H292" s="66">
        <v>6.9689805E7</v>
      </c>
      <c r="I292" s="65"/>
      <c r="J292" s="67"/>
      <c r="K292" s="66"/>
      <c r="L292" s="68"/>
      <c r="M292" s="64"/>
      <c r="N292" s="70"/>
      <c r="O292" s="70"/>
      <c r="P292" s="71"/>
    </row>
    <row r="293" ht="27.0" customHeight="1">
      <c r="A293" s="64" t="s">
        <v>251</v>
      </c>
      <c r="B293" s="65" t="s">
        <v>58</v>
      </c>
      <c r="C293" s="64" t="s">
        <v>59</v>
      </c>
      <c r="D293" s="66">
        <v>5130020.24</v>
      </c>
      <c r="E293" s="66">
        <v>20718.240000000224</v>
      </c>
      <c r="F293" s="66">
        <v>5109302.0</v>
      </c>
      <c r="G293" s="66">
        <v>0.0</v>
      </c>
      <c r="H293" s="66">
        <v>5109302.0</v>
      </c>
      <c r="I293" s="65"/>
      <c r="J293" s="67"/>
      <c r="K293" s="66"/>
      <c r="L293" s="68"/>
      <c r="M293" s="64"/>
      <c r="N293" s="70"/>
      <c r="O293" s="70"/>
      <c r="P293" s="71"/>
    </row>
    <row r="294" ht="27.0" customHeight="1">
      <c r="A294" s="64" t="s">
        <v>251</v>
      </c>
      <c r="B294" s="65" t="s">
        <v>30</v>
      </c>
      <c r="C294" s="64" t="s">
        <v>31</v>
      </c>
      <c r="D294" s="66">
        <v>7.974279646E7</v>
      </c>
      <c r="E294" s="66">
        <v>322050.45999999344</v>
      </c>
      <c r="F294" s="66">
        <v>7.9420746E7</v>
      </c>
      <c r="G294" s="66">
        <v>0.0</v>
      </c>
      <c r="H294" s="66">
        <v>7.9420746E7</v>
      </c>
      <c r="I294" s="65">
        <v>8.00080586E8</v>
      </c>
      <c r="J294" s="67" t="str">
        <f t="shared" ref="J294:J295" si="108">VLOOKUP(I294,'[2]IPS CTA BANCARIA (2)'!$B$2:$H$163,2,0)</f>
        <v>#REF!</v>
      </c>
      <c r="K294" s="66">
        <v>7.9420746E7</v>
      </c>
      <c r="L294" s="68" t="str">
        <f t="shared" ref="L294:L295" si="109">VLOOKUP(I294,'[2]IPS CTA BANCARIA (2)'!$B$2:$H$163,4,0)</f>
        <v>#REF!</v>
      </c>
      <c r="M294" s="64" t="str">
        <f t="shared" ref="M294:M295" si="110">VLOOKUP(I294,'[2]IPS CTA BANCARIA (2)'!$B$2:$H$163,5,0)</f>
        <v>#REF!</v>
      </c>
      <c r="N294" s="70" t="s">
        <v>706</v>
      </c>
      <c r="O294" s="70" t="s">
        <v>707</v>
      </c>
      <c r="P294" s="71">
        <v>41838.0</v>
      </c>
    </row>
    <row r="295" ht="27.0" customHeight="1">
      <c r="A295" s="64" t="s">
        <v>253</v>
      </c>
      <c r="B295" s="65" t="s">
        <v>18</v>
      </c>
      <c r="C295" s="64" t="s">
        <v>450</v>
      </c>
      <c r="D295" s="66">
        <v>1.3038313575E8</v>
      </c>
      <c r="E295" s="66">
        <v>3.679674875E7</v>
      </c>
      <c r="F295" s="66">
        <v>9.3586387E7</v>
      </c>
      <c r="G295" s="66">
        <v>0.0</v>
      </c>
      <c r="H295" s="66">
        <v>9.3586387E7</v>
      </c>
      <c r="I295" s="65">
        <v>8.90982264E8</v>
      </c>
      <c r="J295" s="67" t="str">
        <f t="shared" si="108"/>
        <v>#REF!</v>
      </c>
      <c r="K295" s="66">
        <v>9.3586387E7</v>
      </c>
      <c r="L295" s="68" t="str">
        <f t="shared" si="109"/>
        <v>#REF!</v>
      </c>
      <c r="M295" s="64" t="str">
        <f t="shared" si="110"/>
        <v>#REF!</v>
      </c>
      <c r="N295" s="70" t="s">
        <v>708</v>
      </c>
      <c r="O295" s="70" t="s">
        <v>709</v>
      </c>
      <c r="P295" s="71">
        <v>41843.0</v>
      </c>
    </row>
    <row r="296" ht="27.0" customHeight="1">
      <c r="A296" s="64" t="s">
        <v>253</v>
      </c>
      <c r="B296" s="65" t="s">
        <v>22</v>
      </c>
      <c r="C296" s="64" t="s">
        <v>23</v>
      </c>
      <c r="D296" s="66">
        <v>1.513716906E7</v>
      </c>
      <c r="E296" s="66">
        <v>4272014.0600000005</v>
      </c>
      <c r="F296" s="66">
        <v>1.0865155E7</v>
      </c>
      <c r="G296" s="66">
        <v>0.0</v>
      </c>
      <c r="H296" s="66">
        <v>1.0865155E7</v>
      </c>
      <c r="I296" s="65"/>
      <c r="J296" s="67"/>
      <c r="K296" s="66"/>
      <c r="L296" s="68"/>
      <c r="M296" s="64"/>
      <c r="N296" s="70"/>
      <c r="O296" s="70"/>
      <c r="P296" s="71"/>
    </row>
    <row r="297" ht="27.0" customHeight="1">
      <c r="A297" s="64" t="s">
        <v>253</v>
      </c>
      <c r="B297" s="65" t="s">
        <v>64</v>
      </c>
      <c r="C297" s="64" t="s">
        <v>65</v>
      </c>
      <c r="D297" s="66">
        <v>0.0</v>
      </c>
      <c r="E297" s="66">
        <v>0.0</v>
      </c>
      <c r="F297" s="66">
        <v>0.0</v>
      </c>
      <c r="G297" s="66">
        <v>0.0</v>
      </c>
      <c r="H297" s="66">
        <v>0.0</v>
      </c>
      <c r="I297" s="65"/>
      <c r="J297" s="67"/>
      <c r="K297" s="66"/>
      <c r="L297" s="68"/>
      <c r="M297" s="64"/>
      <c r="N297" s="70"/>
      <c r="O297" s="70"/>
      <c r="P297" s="71"/>
    </row>
    <row r="298" ht="27.0" customHeight="1">
      <c r="A298" s="64" t="s">
        <v>253</v>
      </c>
      <c r="B298" s="65" t="s">
        <v>45</v>
      </c>
      <c r="C298" s="64" t="s">
        <v>46</v>
      </c>
      <c r="D298" s="66">
        <v>4028146.19</v>
      </c>
      <c r="E298" s="66">
        <v>1136824.19</v>
      </c>
      <c r="F298" s="66">
        <v>2891322.0</v>
      </c>
      <c r="G298" s="66">
        <v>0.0</v>
      </c>
      <c r="H298" s="66">
        <v>2891322.0</v>
      </c>
      <c r="I298" s="65">
        <v>8.90905154E8</v>
      </c>
      <c r="J298" s="67" t="str">
        <f t="shared" ref="J298:J299" si="111">VLOOKUP(I298,'[2]IPS CTA BANCARIA (2)'!$B$2:$H$163,2,0)</f>
        <v>#REF!</v>
      </c>
      <c r="K298" s="66">
        <v>2891322.0</v>
      </c>
      <c r="L298" s="68" t="str">
        <f t="shared" ref="L298:L299" si="112">VLOOKUP(I298,'[2]IPS CTA BANCARIA (2)'!$B$2:$H$163,4,0)</f>
        <v>#REF!</v>
      </c>
      <c r="M298" s="64" t="str">
        <f t="shared" ref="M298:M299" si="113">VLOOKUP(I298,'[2]IPS CTA BANCARIA (2)'!$B$2:$H$163,5,0)</f>
        <v>#REF!</v>
      </c>
      <c r="N298" s="70">
        <v>2.01400038371E11</v>
      </c>
      <c r="O298" s="70" t="s">
        <v>710</v>
      </c>
      <c r="P298" s="71">
        <v>41842.0</v>
      </c>
    </row>
    <row r="299" ht="27.0" customHeight="1">
      <c r="A299" s="64" t="s">
        <v>255</v>
      </c>
      <c r="B299" s="65" t="s">
        <v>18</v>
      </c>
      <c r="C299" s="64" t="s">
        <v>450</v>
      </c>
      <c r="D299" s="66">
        <v>8.480065506E7</v>
      </c>
      <c r="E299" s="66">
        <v>0.0</v>
      </c>
      <c r="F299" s="66">
        <v>8.4800655E7</v>
      </c>
      <c r="G299" s="66">
        <v>0.0</v>
      </c>
      <c r="H299" s="66">
        <v>8.4800655E7</v>
      </c>
      <c r="I299" s="65">
        <v>8.90982264E8</v>
      </c>
      <c r="J299" s="67" t="str">
        <f t="shared" si="111"/>
        <v>#REF!</v>
      </c>
      <c r="K299" s="66">
        <v>8.4800655E7</v>
      </c>
      <c r="L299" s="68" t="str">
        <f t="shared" si="112"/>
        <v>#REF!</v>
      </c>
      <c r="M299" s="64" t="str">
        <f t="shared" si="113"/>
        <v>#REF!</v>
      </c>
      <c r="N299" s="70" t="s">
        <v>711</v>
      </c>
      <c r="O299" s="70" t="s">
        <v>712</v>
      </c>
      <c r="P299" s="71">
        <v>41843.0</v>
      </c>
    </row>
    <row r="300" ht="27.0" customHeight="1">
      <c r="A300" s="64" t="s">
        <v>255</v>
      </c>
      <c r="B300" s="65" t="s">
        <v>22</v>
      </c>
      <c r="C300" s="64" t="s">
        <v>23</v>
      </c>
      <c r="D300" s="66">
        <v>5.970640394E7</v>
      </c>
      <c r="E300" s="66">
        <v>0.0</v>
      </c>
      <c r="F300" s="66">
        <v>5.9706404E7</v>
      </c>
      <c r="G300" s="66">
        <v>0.0</v>
      </c>
      <c r="H300" s="66">
        <v>5.9706404E7</v>
      </c>
      <c r="I300" s="65"/>
      <c r="J300" s="67"/>
      <c r="K300" s="66"/>
      <c r="L300" s="68"/>
      <c r="M300" s="64"/>
      <c r="N300" s="70"/>
      <c r="O300" s="70"/>
      <c r="P300" s="71"/>
    </row>
    <row r="301" ht="27.0" customHeight="1">
      <c r="A301" s="64" t="s">
        <v>255</v>
      </c>
      <c r="B301" s="65" t="s">
        <v>88</v>
      </c>
      <c r="C301" s="64" t="s">
        <v>89</v>
      </c>
      <c r="D301" s="66">
        <v>0.0</v>
      </c>
      <c r="E301" s="66">
        <v>0.0</v>
      </c>
      <c r="F301" s="66">
        <v>0.0</v>
      </c>
      <c r="G301" s="66">
        <v>0.0</v>
      </c>
      <c r="H301" s="66">
        <v>0.0</v>
      </c>
      <c r="I301" s="65"/>
      <c r="J301" s="67"/>
      <c r="K301" s="66"/>
      <c r="L301" s="68"/>
      <c r="M301" s="64"/>
      <c r="N301" s="70"/>
      <c r="O301" s="70"/>
      <c r="P301" s="71"/>
    </row>
    <row r="302" ht="27.0" customHeight="1">
      <c r="A302" s="64" t="s">
        <v>257</v>
      </c>
      <c r="B302" s="65" t="s">
        <v>18</v>
      </c>
      <c r="C302" s="64" t="s">
        <v>450</v>
      </c>
      <c r="D302" s="66">
        <v>5115444.72</v>
      </c>
      <c r="E302" s="66">
        <v>0.0</v>
      </c>
      <c r="F302" s="66">
        <v>5115445.0</v>
      </c>
      <c r="G302" s="66">
        <v>0.0</v>
      </c>
      <c r="H302" s="66">
        <v>5115445.0</v>
      </c>
      <c r="I302" s="65">
        <v>8.90981726E8</v>
      </c>
      <c r="J302" s="67" t="str">
        <f>VLOOKUP(I302,'[2]IPS CTA BANCARIA (2)'!$B$2:$H$163,2,0)</f>
        <v>#REF!</v>
      </c>
      <c r="K302" s="66">
        <v>5115445.0</v>
      </c>
      <c r="L302" s="68" t="str">
        <f>VLOOKUP(I302,'[2]IPS CTA BANCARIA (2)'!$B$2:$H$163,4,0)</f>
        <v>#REF!</v>
      </c>
      <c r="M302" s="64" t="str">
        <f>VLOOKUP(I302,'[2]IPS CTA BANCARIA (2)'!$B$2:$H$163,5,0)</f>
        <v>#REF!</v>
      </c>
      <c r="N302" s="70" t="s">
        <v>713</v>
      </c>
      <c r="O302" s="70" t="s">
        <v>714</v>
      </c>
      <c r="P302" s="71">
        <v>41843.0</v>
      </c>
    </row>
    <row r="303" ht="27.0" customHeight="1">
      <c r="A303" s="64" t="s">
        <v>257</v>
      </c>
      <c r="B303" s="65" t="s">
        <v>22</v>
      </c>
      <c r="C303" s="64" t="s">
        <v>23</v>
      </c>
      <c r="D303" s="66">
        <v>13593.03</v>
      </c>
      <c r="E303" s="66">
        <v>0.0</v>
      </c>
      <c r="F303" s="66">
        <v>0.0</v>
      </c>
      <c r="G303" s="66">
        <v>13593.03</v>
      </c>
      <c r="H303" s="66">
        <v>0.0</v>
      </c>
      <c r="I303" s="65"/>
      <c r="J303" s="67"/>
      <c r="K303" s="66"/>
      <c r="L303" s="68"/>
      <c r="M303" s="64"/>
      <c r="N303" s="70"/>
      <c r="O303" s="70"/>
      <c r="P303" s="71"/>
    </row>
    <row r="304" ht="27.0" customHeight="1">
      <c r="A304" s="64" t="s">
        <v>257</v>
      </c>
      <c r="B304" s="65" t="s">
        <v>30</v>
      </c>
      <c r="C304" s="64" t="s">
        <v>31</v>
      </c>
      <c r="D304" s="66">
        <v>4.904659125E7</v>
      </c>
      <c r="E304" s="66">
        <v>0.0</v>
      </c>
      <c r="F304" s="66">
        <v>4.9046591E7</v>
      </c>
      <c r="G304" s="66">
        <v>0.0</v>
      </c>
      <c r="H304" s="66">
        <v>4.9046591E7</v>
      </c>
      <c r="I304" s="65">
        <v>8.90980855E8</v>
      </c>
      <c r="J304" s="67" t="str">
        <f t="shared" ref="J304:J305" si="114">VLOOKUP(I304,'[2]IPS CTA BANCARIA (2)'!$B$2:$H$163,2,0)</f>
        <v>#REF!</v>
      </c>
      <c r="K304" s="66">
        <v>4.9046591E7</v>
      </c>
      <c r="L304" s="68" t="str">
        <f t="shared" ref="L304:L305" si="115">VLOOKUP(I304,'[2]IPS CTA BANCARIA (2)'!$B$2:$H$163,4,0)</f>
        <v>#REF!</v>
      </c>
      <c r="M304" s="64" t="str">
        <f t="shared" ref="M304:M305" si="116">VLOOKUP(I304,'[2]IPS CTA BANCARIA (2)'!$B$2:$H$163,5,0)</f>
        <v>#REF!</v>
      </c>
      <c r="N304" s="70" t="s">
        <v>715</v>
      </c>
      <c r="O304" s="70" t="s">
        <v>716</v>
      </c>
      <c r="P304" s="71">
        <v>41838.0</v>
      </c>
    </row>
    <row r="305" ht="27.0" customHeight="1">
      <c r="A305" s="64" t="s">
        <v>259</v>
      </c>
      <c r="B305" s="65" t="s">
        <v>18</v>
      </c>
      <c r="C305" s="64" t="s">
        <v>450</v>
      </c>
      <c r="D305" s="66">
        <v>1.9999029142E8</v>
      </c>
      <c r="E305" s="66">
        <v>1.9075995419999987E7</v>
      </c>
      <c r="F305" s="66">
        <v>1.80914296E8</v>
      </c>
      <c r="G305" s="66">
        <v>0.0</v>
      </c>
      <c r="H305" s="66">
        <v>1.80914296E8</v>
      </c>
      <c r="I305" s="65">
        <v>8.90907254E8</v>
      </c>
      <c r="J305" s="67" t="str">
        <f t="shared" si="114"/>
        <v>#REF!</v>
      </c>
      <c r="K305" s="66">
        <v>1.80914296E8</v>
      </c>
      <c r="L305" s="68" t="str">
        <f t="shared" si="115"/>
        <v>#REF!</v>
      </c>
      <c r="M305" s="64" t="str">
        <f t="shared" si="116"/>
        <v>#REF!</v>
      </c>
      <c r="N305" s="70" t="s">
        <v>717</v>
      </c>
      <c r="O305" s="70" t="s">
        <v>718</v>
      </c>
      <c r="P305" s="71">
        <v>41843.0</v>
      </c>
    </row>
    <row r="306" ht="27.0" customHeight="1">
      <c r="A306" s="64" t="s">
        <v>259</v>
      </c>
      <c r="B306" s="65" t="s">
        <v>22</v>
      </c>
      <c r="C306" s="64" t="s">
        <v>23</v>
      </c>
      <c r="D306" s="66">
        <v>2180996.79</v>
      </c>
      <c r="E306" s="66">
        <v>208033.79000000004</v>
      </c>
      <c r="F306" s="66">
        <v>1972963.0</v>
      </c>
      <c r="G306" s="66">
        <v>0.0</v>
      </c>
      <c r="H306" s="66">
        <v>1972963.0</v>
      </c>
      <c r="I306" s="65"/>
      <c r="J306" s="67"/>
      <c r="K306" s="66"/>
      <c r="L306" s="68"/>
      <c r="M306" s="64"/>
      <c r="N306" s="70"/>
      <c r="O306" s="70"/>
      <c r="P306" s="71"/>
    </row>
    <row r="307" ht="27.0" customHeight="1">
      <c r="A307" s="64" t="s">
        <v>259</v>
      </c>
      <c r="B307" s="65" t="s">
        <v>30</v>
      </c>
      <c r="C307" s="64" t="s">
        <v>31</v>
      </c>
      <c r="D307" s="66">
        <v>5.3643778083E8</v>
      </c>
      <c r="E307" s="66">
        <v>5.116790682999998E7</v>
      </c>
      <c r="F307" s="66">
        <v>4.85269874E8</v>
      </c>
      <c r="G307" s="66">
        <v>0.0</v>
      </c>
      <c r="H307" s="66">
        <v>4.85269874E8</v>
      </c>
      <c r="I307" s="65">
        <v>8.90984696E8</v>
      </c>
      <c r="J307" s="67" t="str">
        <f t="shared" ref="J307:J310" si="117">VLOOKUP(I307,'[2]IPS CTA BANCARIA (2)'!$B$2:$H$163,2,0)</f>
        <v>#REF!</v>
      </c>
      <c r="K307" s="66">
        <v>1.83526706E8</v>
      </c>
      <c r="L307" s="68" t="str">
        <f t="shared" ref="L307:L310" si="118">VLOOKUP(I307,'[2]IPS CTA BANCARIA (2)'!$B$2:$H$163,4,0)</f>
        <v>#REF!</v>
      </c>
      <c r="M307" s="64" t="str">
        <f t="shared" ref="M307:M310" si="119">VLOOKUP(I307,'[2]IPS CTA BANCARIA (2)'!$B$2:$H$163,5,0)</f>
        <v>#REF!</v>
      </c>
      <c r="N307" s="70" t="s">
        <v>719</v>
      </c>
      <c r="O307" s="70" t="s">
        <v>720</v>
      </c>
      <c r="P307" s="71">
        <v>41838.0</v>
      </c>
    </row>
    <row r="308" ht="27.0" customHeight="1">
      <c r="A308" s="64" t="s">
        <v>259</v>
      </c>
      <c r="B308" s="65" t="s">
        <v>30</v>
      </c>
      <c r="C308" s="64" t="s">
        <v>31</v>
      </c>
      <c r="D308" s="66"/>
      <c r="E308" s="66"/>
      <c r="F308" s="66"/>
      <c r="G308" s="66"/>
      <c r="H308" s="66"/>
      <c r="I308" s="65">
        <v>8.90980757E8</v>
      </c>
      <c r="J308" s="67" t="str">
        <f t="shared" si="117"/>
        <v>#REF!</v>
      </c>
      <c r="K308" s="66">
        <v>3.01743168E8</v>
      </c>
      <c r="L308" s="68" t="str">
        <f t="shared" si="118"/>
        <v>#REF!</v>
      </c>
      <c r="M308" s="64" t="str">
        <f t="shared" si="119"/>
        <v>#REF!</v>
      </c>
      <c r="N308" s="70" t="s">
        <v>721</v>
      </c>
      <c r="O308" s="70" t="s">
        <v>722</v>
      </c>
      <c r="P308" s="71">
        <v>41838.0</v>
      </c>
    </row>
    <row r="309" ht="27.0" customHeight="1">
      <c r="A309" s="64" t="s">
        <v>261</v>
      </c>
      <c r="B309" s="65" t="s">
        <v>18</v>
      </c>
      <c r="C309" s="64" t="s">
        <v>450</v>
      </c>
      <c r="D309" s="66">
        <v>1.3013826E7</v>
      </c>
      <c r="E309" s="66">
        <v>2999048.0</v>
      </c>
      <c r="F309" s="66">
        <v>1.0014778E7</v>
      </c>
      <c r="G309" s="66">
        <v>0.0</v>
      </c>
      <c r="H309" s="66">
        <v>1.0014778E7</v>
      </c>
      <c r="I309" s="65">
        <v>8.90981726E8</v>
      </c>
      <c r="J309" s="67" t="str">
        <f t="shared" si="117"/>
        <v>#REF!</v>
      </c>
      <c r="K309" s="66">
        <v>1.0014778E7</v>
      </c>
      <c r="L309" s="68" t="str">
        <f t="shared" si="118"/>
        <v>#REF!</v>
      </c>
      <c r="M309" s="64" t="str">
        <f t="shared" si="119"/>
        <v>#REF!</v>
      </c>
      <c r="N309" s="70" t="s">
        <v>723</v>
      </c>
      <c r="O309" s="70" t="s">
        <v>724</v>
      </c>
      <c r="P309" s="71">
        <v>41843.0</v>
      </c>
    </row>
    <row r="310" ht="27.0" customHeight="1">
      <c r="A310" s="64" t="s">
        <v>263</v>
      </c>
      <c r="B310" s="65" t="s">
        <v>18</v>
      </c>
      <c r="C310" s="64" t="s">
        <v>450</v>
      </c>
      <c r="D310" s="66">
        <v>5457736.16</v>
      </c>
      <c r="E310" s="66">
        <v>0.0</v>
      </c>
      <c r="F310" s="66">
        <v>5457736.0</v>
      </c>
      <c r="G310" s="66">
        <v>0.0</v>
      </c>
      <c r="H310" s="66">
        <v>5457736.0</v>
      </c>
      <c r="I310" s="65">
        <v>8.90981726E8</v>
      </c>
      <c r="J310" s="67" t="str">
        <f t="shared" si="117"/>
        <v>#REF!</v>
      </c>
      <c r="K310" s="66">
        <v>5457736.0</v>
      </c>
      <c r="L310" s="68" t="str">
        <f t="shared" si="118"/>
        <v>#REF!</v>
      </c>
      <c r="M310" s="64" t="str">
        <f t="shared" si="119"/>
        <v>#REF!</v>
      </c>
      <c r="N310" s="70" t="s">
        <v>725</v>
      </c>
      <c r="O310" s="70" t="s">
        <v>726</v>
      </c>
      <c r="P310" s="71">
        <v>41843.0</v>
      </c>
    </row>
    <row r="311" ht="27.0" customHeight="1">
      <c r="A311" s="64" t="s">
        <v>263</v>
      </c>
      <c r="B311" s="65" t="s">
        <v>22</v>
      </c>
      <c r="C311" s="64" t="s">
        <v>23</v>
      </c>
      <c r="D311" s="66">
        <v>838640.84</v>
      </c>
      <c r="E311" s="66">
        <v>0.0</v>
      </c>
      <c r="F311" s="66">
        <v>838641.0</v>
      </c>
      <c r="G311" s="66">
        <v>0.0</v>
      </c>
      <c r="H311" s="66">
        <v>838641.0</v>
      </c>
      <c r="I311" s="65"/>
      <c r="J311" s="67"/>
      <c r="K311" s="66"/>
      <c r="L311" s="68"/>
      <c r="M311" s="64"/>
      <c r="N311" s="70"/>
      <c r="O311" s="70"/>
      <c r="P311" s="71"/>
    </row>
    <row r="312" ht="27.0" customHeight="1">
      <c r="A312" s="64" t="s">
        <v>263</v>
      </c>
      <c r="B312" s="65" t="s">
        <v>43</v>
      </c>
      <c r="C312" s="64" t="s">
        <v>44</v>
      </c>
      <c r="D312" s="66">
        <v>0.0</v>
      </c>
      <c r="E312" s="66">
        <v>0.0</v>
      </c>
      <c r="F312" s="66">
        <v>0.0</v>
      </c>
      <c r="G312" s="66">
        <v>0.0</v>
      </c>
      <c r="H312" s="66">
        <v>0.0</v>
      </c>
      <c r="I312" s="65"/>
      <c r="J312" s="67"/>
      <c r="K312" s="66"/>
      <c r="L312" s="68"/>
      <c r="M312" s="64"/>
      <c r="N312" s="70"/>
      <c r="O312" s="70"/>
      <c r="P312" s="71"/>
    </row>
    <row r="313" ht="27.0" customHeight="1">
      <c r="A313" s="64" t="s">
        <v>265</v>
      </c>
      <c r="B313" s="65" t="s">
        <v>18</v>
      </c>
      <c r="C313" s="64" t="s">
        <v>450</v>
      </c>
      <c r="D313" s="66">
        <v>465948.65</v>
      </c>
      <c r="E313" s="66">
        <v>0.0</v>
      </c>
      <c r="F313" s="66">
        <v>465949.0</v>
      </c>
      <c r="G313" s="66">
        <v>0.0</v>
      </c>
      <c r="H313" s="66">
        <v>465949.0</v>
      </c>
      <c r="I313" s="65">
        <v>8.90981726E8</v>
      </c>
      <c r="J313" s="67" t="str">
        <f>VLOOKUP(I313,'[2]IPS CTA BANCARIA (2)'!$B$2:$H$163,2,0)</f>
        <v>#REF!</v>
      </c>
      <c r="K313" s="66">
        <v>465949.0</v>
      </c>
      <c r="L313" s="68" t="str">
        <f>VLOOKUP(I313,'[2]IPS CTA BANCARIA (2)'!$B$2:$H$163,4,0)</f>
        <v>#REF!</v>
      </c>
      <c r="M313" s="64" t="str">
        <f>VLOOKUP(I313,'[2]IPS CTA BANCARIA (2)'!$B$2:$H$163,5,0)</f>
        <v>#REF!</v>
      </c>
      <c r="N313" s="70" t="s">
        <v>727</v>
      </c>
      <c r="O313" s="70" t="s">
        <v>728</v>
      </c>
      <c r="P313" s="71">
        <v>41843.0</v>
      </c>
    </row>
    <row r="314" ht="27.0" customHeight="1">
      <c r="A314" s="64" t="s">
        <v>265</v>
      </c>
      <c r="B314" s="65" t="s">
        <v>22</v>
      </c>
      <c r="C314" s="64" t="s">
        <v>23</v>
      </c>
      <c r="D314" s="66">
        <v>189490.35</v>
      </c>
      <c r="E314" s="66">
        <v>0.0</v>
      </c>
      <c r="F314" s="66">
        <v>189490.0</v>
      </c>
      <c r="G314" s="66">
        <v>0.0</v>
      </c>
      <c r="H314" s="66">
        <v>189490.0</v>
      </c>
      <c r="I314" s="65"/>
      <c r="J314" s="67"/>
      <c r="K314" s="66"/>
      <c r="L314" s="68"/>
      <c r="M314" s="64"/>
      <c r="N314" s="70"/>
      <c r="O314" s="70"/>
      <c r="P314" s="71"/>
    </row>
    <row r="315" ht="27.0" customHeight="1">
      <c r="A315" s="64" t="s">
        <v>267</v>
      </c>
      <c r="B315" s="65" t="s">
        <v>18</v>
      </c>
      <c r="C315" s="64" t="s">
        <v>450</v>
      </c>
      <c r="D315" s="66">
        <v>1.6551685991E8</v>
      </c>
      <c r="E315" s="66">
        <v>5965371.909999996</v>
      </c>
      <c r="F315" s="66">
        <v>1.59551488E8</v>
      </c>
      <c r="G315" s="66">
        <v>0.0</v>
      </c>
      <c r="H315" s="66">
        <v>1.59551488E8</v>
      </c>
      <c r="I315" s="65">
        <v>8.90907254E8</v>
      </c>
      <c r="J315" s="67" t="str">
        <f>VLOOKUP(I315,'[2]IPS CTA BANCARIA (2)'!$B$2:$H$163,2,0)</f>
        <v>#REF!</v>
      </c>
      <c r="K315" s="66">
        <v>1.59551488E8</v>
      </c>
      <c r="L315" s="68" t="str">
        <f>VLOOKUP(I315,'[2]IPS CTA BANCARIA (2)'!$B$2:$H$163,4,0)</f>
        <v>#REF!</v>
      </c>
      <c r="M315" s="64" t="str">
        <f>VLOOKUP(I315,'[2]IPS CTA BANCARIA (2)'!$B$2:$H$163,5,0)</f>
        <v>#REF!</v>
      </c>
      <c r="N315" s="70" t="s">
        <v>729</v>
      </c>
      <c r="O315" s="70" t="s">
        <v>730</v>
      </c>
      <c r="P315" s="71">
        <v>41843.0</v>
      </c>
    </row>
    <row r="316" ht="27.0" customHeight="1">
      <c r="A316" s="64" t="s">
        <v>267</v>
      </c>
      <c r="B316" s="65" t="s">
        <v>22</v>
      </c>
      <c r="C316" s="64" t="s">
        <v>23</v>
      </c>
      <c r="D316" s="66">
        <v>6.026320409E7</v>
      </c>
      <c r="E316" s="66">
        <v>2171938.0900000036</v>
      </c>
      <c r="F316" s="66">
        <v>5.8091266E7</v>
      </c>
      <c r="G316" s="66">
        <v>0.0</v>
      </c>
      <c r="H316" s="66">
        <v>5.8091266E7</v>
      </c>
      <c r="I316" s="65"/>
      <c r="J316" s="67"/>
      <c r="K316" s="66"/>
      <c r="L316" s="68"/>
      <c r="M316" s="64"/>
      <c r="N316" s="70"/>
      <c r="O316" s="70"/>
      <c r="P316" s="71"/>
    </row>
    <row r="317" ht="27.0" customHeight="1">
      <c r="A317" s="64" t="s">
        <v>267</v>
      </c>
      <c r="B317" s="65" t="s">
        <v>74</v>
      </c>
      <c r="C317" s="64" t="s">
        <v>75</v>
      </c>
      <c r="D317" s="66">
        <v>0.0</v>
      </c>
      <c r="E317" s="66">
        <v>0.0</v>
      </c>
      <c r="F317" s="66">
        <v>0.0</v>
      </c>
      <c r="G317" s="66">
        <v>0.0</v>
      </c>
      <c r="H317" s="66">
        <v>0.0</v>
      </c>
      <c r="I317" s="65"/>
      <c r="J317" s="67"/>
      <c r="K317" s="66"/>
      <c r="L317" s="68"/>
      <c r="M317" s="64"/>
      <c r="N317" s="70"/>
      <c r="O317" s="70"/>
      <c r="P317" s="71"/>
    </row>
    <row r="318" ht="27.0" customHeight="1">
      <c r="A318" s="64" t="s">
        <v>267</v>
      </c>
      <c r="B318" s="65" t="s">
        <v>58</v>
      </c>
      <c r="C318" s="64" t="s">
        <v>59</v>
      </c>
      <c r="D318" s="66">
        <v>6406916.94</v>
      </c>
      <c r="E318" s="66">
        <v>230910.9400000004</v>
      </c>
      <c r="F318" s="66">
        <v>6176006.0</v>
      </c>
      <c r="G318" s="66">
        <v>0.0</v>
      </c>
      <c r="H318" s="66">
        <v>6176006.0</v>
      </c>
      <c r="I318" s="65"/>
      <c r="J318" s="67"/>
      <c r="K318" s="66"/>
      <c r="L318" s="68"/>
      <c r="M318" s="64"/>
      <c r="N318" s="70"/>
      <c r="O318" s="70"/>
      <c r="P318" s="71"/>
    </row>
    <row r="319" ht="27.0" customHeight="1">
      <c r="A319" s="64" t="s">
        <v>267</v>
      </c>
      <c r="B319" s="65" t="s">
        <v>43</v>
      </c>
      <c r="C319" s="64" t="s">
        <v>44</v>
      </c>
      <c r="D319" s="66">
        <v>0.0</v>
      </c>
      <c r="E319" s="66">
        <v>0.0</v>
      </c>
      <c r="F319" s="66">
        <v>0.0</v>
      </c>
      <c r="G319" s="66">
        <v>0.0</v>
      </c>
      <c r="H319" s="66">
        <v>0.0</v>
      </c>
      <c r="I319" s="65"/>
      <c r="J319" s="67"/>
      <c r="K319" s="66"/>
      <c r="L319" s="68"/>
      <c r="M319" s="64"/>
      <c r="N319" s="70"/>
      <c r="O319" s="70"/>
      <c r="P319" s="71"/>
    </row>
    <row r="320" ht="27.0" customHeight="1">
      <c r="A320" s="64" t="s">
        <v>267</v>
      </c>
      <c r="B320" s="65" t="s">
        <v>26</v>
      </c>
      <c r="C320" s="64" t="s">
        <v>27</v>
      </c>
      <c r="D320" s="66">
        <v>1.7647857406E8</v>
      </c>
      <c r="E320" s="66">
        <v>6360442.060000002</v>
      </c>
      <c r="F320" s="66">
        <v>1.70118132E8</v>
      </c>
      <c r="G320" s="66">
        <v>0.0</v>
      </c>
      <c r="H320" s="66">
        <v>1.70118132E8</v>
      </c>
      <c r="I320" s="65"/>
      <c r="J320" s="67"/>
      <c r="K320" s="66"/>
      <c r="L320" s="68"/>
      <c r="M320" s="64"/>
      <c r="N320" s="70"/>
      <c r="O320" s="70"/>
      <c r="P320" s="71"/>
    </row>
    <row r="321" ht="27.0" customHeight="1">
      <c r="A321" s="64" t="s">
        <v>269</v>
      </c>
      <c r="B321" s="65" t="s">
        <v>22</v>
      </c>
      <c r="C321" s="64" t="s">
        <v>23</v>
      </c>
      <c r="D321" s="66">
        <v>1456582.52</v>
      </c>
      <c r="E321" s="66">
        <v>281788.52</v>
      </c>
      <c r="F321" s="66">
        <v>1174794.0</v>
      </c>
      <c r="G321" s="66">
        <v>0.0</v>
      </c>
      <c r="H321" s="66">
        <v>1174794.0</v>
      </c>
      <c r="I321" s="65"/>
      <c r="J321" s="67"/>
      <c r="K321" s="66"/>
      <c r="L321" s="68"/>
      <c r="M321" s="64"/>
      <c r="N321" s="70"/>
      <c r="O321" s="70"/>
      <c r="P321" s="71"/>
    </row>
    <row r="322" ht="27.0" customHeight="1">
      <c r="A322" s="64" t="s">
        <v>269</v>
      </c>
      <c r="B322" s="65" t="s">
        <v>58</v>
      </c>
      <c r="C322" s="64" t="s">
        <v>59</v>
      </c>
      <c r="D322" s="66">
        <v>2043642.93</v>
      </c>
      <c r="E322" s="66">
        <v>395360.92999999993</v>
      </c>
      <c r="F322" s="66">
        <v>1648282.0</v>
      </c>
      <c r="G322" s="66">
        <v>0.0</v>
      </c>
      <c r="H322" s="66">
        <v>1648282.0</v>
      </c>
      <c r="I322" s="65"/>
      <c r="J322" s="67"/>
      <c r="K322" s="66"/>
      <c r="L322" s="68"/>
      <c r="M322" s="64"/>
      <c r="N322" s="70"/>
      <c r="O322" s="70"/>
      <c r="P322" s="71"/>
    </row>
    <row r="323" ht="27.0" customHeight="1">
      <c r="A323" s="64" t="s">
        <v>269</v>
      </c>
      <c r="B323" s="65" t="s">
        <v>30</v>
      </c>
      <c r="C323" s="64" t="s">
        <v>31</v>
      </c>
      <c r="D323" s="66">
        <v>3.042678055E7</v>
      </c>
      <c r="E323" s="66">
        <v>5886325.550000001</v>
      </c>
      <c r="F323" s="66">
        <v>2.4540455E7</v>
      </c>
      <c r="G323" s="66">
        <v>0.0</v>
      </c>
      <c r="H323" s="66">
        <v>2.4540455E7</v>
      </c>
      <c r="I323" s="65">
        <v>8.00065395E8</v>
      </c>
      <c r="J323" s="67" t="str">
        <f>VLOOKUP(I323,'[2]IPS CTA BANCARIA (2)'!$B$2:$H$163,2,0)</f>
        <v>#REF!</v>
      </c>
      <c r="K323" s="66">
        <v>2.4540455E7</v>
      </c>
      <c r="L323" s="68" t="str">
        <f>VLOOKUP(I323,'[2]IPS CTA BANCARIA (2)'!$B$2:$H$163,4,0)</f>
        <v>#REF!</v>
      </c>
      <c r="M323" s="64" t="str">
        <f>VLOOKUP(I323,'[2]IPS CTA BANCARIA (2)'!$B$2:$H$163,5,0)</f>
        <v>#REF!</v>
      </c>
      <c r="N323" s="70" t="s">
        <v>731</v>
      </c>
      <c r="O323" s="70" t="s">
        <v>732</v>
      </c>
      <c r="P323" s="71">
        <v>41838.0</v>
      </c>
    </row>
    <row r="324" ht="27.0" customHeight="1">
      <c r="A324" s="64" t="s">
        <v>269</v>
      </c>
      <c r="B324" s="65" t="s">
        <v>64</v>
      </c>
      <c r="C324" s="64" t="s">
        <v>65</v>
      </c>
      <c r="D324" s="66">
        <v>0.0</v>
      </c>
      <c r="E324" s="66">
        <v>0.0</v>
      </c>
      <c r="F324" s="66">
        <v>0.0</v>
      </c>
      <c r="G324" s="66">
        <v>0.0</v>
      </c>
      <c r="H324" s="66">
        <v>0.0</v>
      </c>
      <c r="I324" s="65"/>
      <c r="J324" s="67"/>
      <c r="K324" s="66"/>
      <c r="L324" s="68"/>
      <c r="M324" s="64"/>
      <c r="N324" s="70"/>
      <c r="O324" s="70"/>
      <c r="P324" s="71"/>
    </row>
    <row r="325" ht="27.0" customHeight="1">
      <c r="A325" s="64" t="s">
        <v>271</v>
      </c>
      <c r="B325" s="65" t="s">
        <v>18</v>
      </c>
      <c r="C325" s="64" t="s">
        <v>450</v>
      </c>
      <c r="D325" s="66">
        <v>1.202989034E8</v>
      </c>
      <c r="E325" s="66">
        <v>0.0</v>
      </c>
      <c r="F325" s="66">
        <v>1.20298903E8</v>
      </c>
      <c r="G325" s="66">
        <v>0.0</v>
      </c>
      <c r="H325" s="66">
        <v>1.20298903E8</v>
      </c>
      <c r="I325" s="65">
        <v>8.90907254E8</v>
      </c>
      <c r="J325" s="67" t="str">
        <f>VLOOKUP(I325,'[2]IPS CTA BANCARIA (2)'!$B$2:$H$163,2,0)</f>
        <v>#REF!</v>
      </c>
      <c r="K325" s="66">
        <v>1.20298903E8</v>
      </c>
      <c r="L325" s="68" t="str">
        <f>VLOOKUP(I325,'[2]IPS CTA BANCARIA (2)'!$B$2:$H$163,4,0)</f>
        <v>#REF!</v>
      </c>
      <c r="M325" s="64" t="str">
        <f>VLOOKUP(I325,'[2]IPS CTA BANCARIA (2)'!$B$2:$H$163,5,0)</f>
        <v>#REF!</v>
      </c>
      <c r="N325" s="70" t="s">
        <v>733</v>
      </c>
      <c r="O325" s="70" t="s">
        <v>734</v>
      </c>
      <c r="P325" s="71">
        <v>41843.0</v>
      </c>
    </row>
    <row r="326" ht="27.0" customHeight="1">
      <c r="A326" s="64" t="s">
        <v>271</v>
      </c>
      <c r="B326" s="65" t="s">
        <v>22</v>
      </c>
      <c r="C326" s="64" t="s">
        <v>23</v>
      </c>
      <c r="D326" s="66">
        <v>3.11709316E7</v>
      </c>
      <c r="E326" s="66">
        <v>0.0</v>
      </c>
      <c r="F326" s="66">
        <v>3.1170932E7</v>
      </c>
      <c r="G326" s="66">
        <v>0.0</v>
      </c>
      <c r="H326" s="66">
        <v>3.1170932E7</v>
      </c>
      <c r="I326" s="65"/>
      <c r="J326" s="67"/>
      <c r="K326" s="66"/>
      <c r="L326" s="68"/>
      <c r="M326" s="64"/>
      <c r="N326" s="70"/>
      <c r="O326" s="70"/>
      <c r="P326" s="71"/>
    </row>
    <row r="327" ht="27.0" customHeight="1">
      <c r="A327" s="64" t="s">
        <v>273</v>
      </c>
      <c r="B327" s="65" t="s">
        <v>22</v>
      </c>
      <c r="C327" s="64" t="s">
        <v>23</v>
      </c>
      <c r="D327" s="66">
        <v>1.022800324E7</v>
      </c>
      <c r="E327" s="66">
        <v>0.0</v>
      </c>
      <c r="F327" s="66">
        <v>1.0228003E7</v>
      </c>
      <c r="G327" s="66">
        <v>0.0</v>
      </c>
      <c r="H327" s="66">
        <v>1.0228003E7</v>
      </c>
      <c r="I327" s="65"/>
      <c r="J327" s="67"/>
      <c r="K327" s="66"/>
      <c r="L327" s="68"/>
      <c r="M327" s="64"/>
      <c r="N327" s="70"/>
      <c r="O327" s="70"/>
      <c r="P327" s="71"/>
    </row>
    <row r="328" ht="27.0" customHeight="1">
      <c r="A328" s="64" t="s">
        <v>273</v>
      </c>
      <c r="B328" s="65" t="s">
        <v>30</v>
      </c>
      <c r="C328" s="64" t="s">
        <v>31</v>
      </c>
      <c r="D328" s="66">
        <v>1.2317315476E8</v>
      </c>
      <c r="E328" s="66">
        <v>0.0</v>
      </c>
      <c r="F328" s="66">
        <v>1.23173155E8</v>
      </c>
      <c r="G328" s="66">
        <v>0.0</v>
      </c>
      <c r="H328" s="66">
        <v>1.23173155E8</v>
      </c>
      <c r="I328" s="65">
        <v>8.91982129E8</v>
      </c>
      <c r="J328" s="67" t="str">
        <f t="shared" ref="J328:J329" si="120">VLOOKUP(I328,'[2]IPS CTA BANCARIA (2)'!$B$2:$H$163,2,0)</f>
        <v>#REF!</v>
      </c>
      <c r="K328" s="66">
        <v>1.23173155E8</v>
      </c>
      <c r="L328" s="68" t="str">
        <f t="shared" ref="L328:L329" si="121">VLOOKUP(I328,'[2]IPS CTA BANCARIA (2)'!$B$2:$H$163,4,0)</f>
        <v>#REF!</v>
      </c>
      <c r="M328" s="64" t="str">
        <f t="shared" ref="M328:M329" si="122">VLOOKUP(I328,'[2]IPS CTA BANCARIA (2)'!$B$2:$H$163,5,0)</f>
        <v>#REF!</v>
      </c>
      <c r="N328" s="70" t="s">
        <v>735</v>
      </c>
      <c r="O328" s="70" t="s">
        <v>736</v>
      </c>
      <c r="P328" s="71">
        <v>41838.0</v>
      </c>
    </row>
    <row r="329" ht="27.0" customHeight="1">
      <c r="A329" s="64" t="s">
        <v>275</v>
      </c>
      <c r="B329" s="65" t="s">
        <v>18</v>
      </c>
      <c r="C329" s="64" t="s">
        <v>450</v>
      </c>
      <c r="D329" s="66">
        <v>3477893.29</v>
      </c>
      <c r="E329" s="66">
        <v>0.0</v>
      </c>
      <c r="F329" s="66">
        <v>3477893.0</v>
      </c>
      <c r="G329" s="66">
        <v>0.0</v>
      </c>
      <c r="H329" s="66">
        <v>3477893.0</v>
      </c>
      <c r="I329" s="65">
        <v>8.90981726E8</v>
      </c>
      <c r="J329" s="67" t="str">
        <f t="shared" si="120"/>
        <v>#REF!</v>
      </c>
      <c r="K329" s="66">
        <v>3477893.0</v>
      </c>
      <c r="L329" s="68" t="str">
        <f t="shared" si="121"/>
        <v>#REF!</v>
      </c>
      <c r="M329" s="64" t="str">
        <f t="shared" si="122"/>
        <v>#REF!</v>
      </c>
      <c r="N329" s="70" t="s">
        <v>737</v>
      </c>
      <c r="O329" s="70" t="s">
        <v>738</v>
      </c>
      <c r="P329" s="71">
        <v>41843.0</v>
      </c>
    </row>
    <row r="330" ht="27.0" customHeight="1">
      <c r="A330" s="64" t="s">
        <v>275</v>
      </c>
      <c r="B330" s="65" t="s">
        <v>22</v>
      </c>
      <c r="C330" s="64" t="s">
        <v>23</v>
      </c>
      <c r="D330" s="66">
        <v>978345.2</v>
      </c>
      <c r="E330" s="66">
        <v>0.0</v>
      </c>
      <c r="F330" s="66">
        <v>978345.0</v>
      </c>
      <c r="G330" s="66">
        <v>0.0</v>
      </c>
      <c r="H330" s="66">
        <v>978345.0</v>
      </c>
      <c r="I330" s="65"/>
      <c r="J330" s="67"/>
      <c r="K330" s="66"/>
      <c r="L330" s="68"/>
      <c r="M330" s="64"/>
      <c r="N330" s="70"/>
      <c r="O330" s="70"/>
      <c r="P330" s="71"/>
    </row>
    <row r="331" ht="27.0" customHeight="1">
      <c r="A331" s="64" t="s">
        <v>275</v>
      </c>
      <c r="B331" s="65" t="s">
        <v>58</v>
      </c>
      <c r="C331" s="64" t="s">
        <v>59</v>
      </c>
      <c r="D331" s="66">
        <v>254359.51</v>
      </c>
      <c r="E331" s="66">
        <v>0.0</v>
      </c>
      <c r="F331" s="66">
        <v>254360.0</v>
      </c>
      <c r="G331" s="66">
        <v>0.0</v>
      </c>
      <c r="H331" s="66">
        <v>254360.0</v>
      </c>
      <c r="I331" s="65"/>
      <c r="J331" s="67"/>
      <c r="K331" s="66"/>
      <c r="L331" s="68"/>
      <c r="M331" s="64"/>
      <c r="N331" s="70"/>
      <c r="O331" s="70"/>
      <c r="P331" s="71"/>
    </row>
    <row r="332" ht="27.0" customHeight="1">
      <c r="A332" s="64" t="s">
        <v>277</v>
      </c>
      <c r="B332" s="65" t="s">
        <v>18</v>
      </c>
      <c r="C332" s="64" t="s">
        <v>450</v>
      </c>
      <c r="D332" s="66">
        <v>3.033811844E7</v>
      </c>
      <c r="E332" s="66">
        <v>5197849.440000001</v>
      </c>
      <c r="F332" s="66">
        <v>2.5140269E7</v>
      </c>
      <c r="G332" s="66">
        <v>0.0</v>
      </c>
      <c r="H332" s="66">
        <v>2.5140269E7</v>
      </c>
      <c r="I332" s="65">
        <v>9.00625317E8</v>
      </c>
      <c r="J332" s="67" t="str">
        <f>VLOOKUP(I332,'[2]IPS CTA BANCARIA (2)'!$B$2:$H$163,2,0)</f>
        <v>#REF!</v>
      </c>
      <c r="K332" s="66">
        <v>2.5140269E7</v>
      </c>
      <c r="L332" s="68" t="str">
        <f>VLOOKUP(I332,'[2]IPS CTA BANCARIA (2)'!$B$2:$H$163,4,0)</f>
        <v>#REF!</v>
      </c>
      <c r="M332" s="64" t="str">
        <f>VLOOKUP(I332,'[2]IPS CTA BANCARIA (2)'!$B$2:$H$163,5,0)</f>
        <v>#REF!</v>
      </c>
      <c r="N332" s="70" t="s">
        <v>739</v>
      </c>
      <c r="O332" s="70" t="s">
        <v>740</v>
      </c>
      <c r="P332" s="71">
        <v>41843.0</v>
      </c>
    </row>
    <row r="333" ht="27.0" customHeight="1">
      <c r="A333" s="64" t="s">
        <v>277</v>
      </c>
      <c r="B333" s="65" t="s">
        <v>22</v>
      </c>
      <c r="C333" s="64" t="s">
        <v>23</v>
      </c>
      <c r="D333" s="66">
        <v>6929550.56</v>
      </c>
      <c r="E333" s="66">
        <v>1187244.5599999996</v>
      </c>
      <c r="F333" s="66">
        <v>5742306.0</v>
      </c>
      <c r="G333" s="66">
        <v>0.0</v>
      </c>
      <c r="H333" s="66">
        <v>5742306.0</v>
      </c>
      <c r="I333" s="65"/>
      <c r="J333" s="67"/>
      <c r="K333" s="66"/>
      <c r="L333" s="68"/>
      <c r="M333" s="64"/>
      <c r="N333" s="70"/>
      <c r="O333" s="70"/>
      <c r="P333" s="71"/>
    </row>
    <row r="334" ht="27.0" customHeight="1">
      <c r="A334" s="64" t="s">
        <v>279</v>
      </c>
      <c r="B334" s="65" t="s">
        <v>18</v>
      </c>
      <c r="C334" s="64" t="s">
        <v>450</v>
      </c>
      <c r="D334" s="66">
        <v>3.3117235E7</v>
      </c>
      <c r="E334" s="66">
        <v>2303043.0</v>
      </c>
      <c r="F334" s="66">
        <v>3.0814192E7</v>
      </c>
      <c r="G334" s="66">
        <v>0.0</v>
      </c>
      <c r="H334" s="66">
        <v>3.0814192E7</v>
      </c>
      <c r="I334" s="65">
        <v>9.00625317E8</v>
      </c>
      <c r="J334" s="67" t="str">
        <f t="shared" ref="J334:J335" si="123">VLOOKUP(I334,'[2]IPS CTA BANCARIA (2)'!$B$2:$H$163,2,0)</f>
        <v>#REF!</v>
      </c>
      <c r="K334" s="66">
        <f>7695167+23119021</f>
        <v>30814188</v>
      </c>
      <c r="L334" s="68" t="str">
        <f t="shared" ref="L334:L335" si="124">VLOOKUP(I334,'[2]IPS CTA BANCARIA (2)'!$B$2:$H$163,4,0)</f>
        <v>#REF!</v>
      </c>
      <c r="M334" s="64" t="str">
        <f t="shared" ref="M334:M335" si="125">VLOOKUP(I334,'[2]IPS CTA BANCARIA (2)'!$B$2:$H$163,5,0)</f>
        <v>#REF!</v>
      </c>
      <c r="N334" s="73" t="s">
        <v>741</v>
      </c>
      <c r="O334" s="14"/>
      <c r="P334" s="22"/>
    </row>
    <row r="335" ht="27.0" customHeight="1">
      <c r="A335" s="64" t="s">
        <v>281</v>
      </c>
      <c r="B335" s="65" t="s">
        <v>18</v>
      </c>
      <c r="C335" s="64" t="s">
        <v>450</v>
      </c>
      <c r="D335" s="66">
        <v>2.85421118E7</v>
      </c>
      <c r="E335" s="66">
        <v>0.0</v>
      </c>
      <c r="F335" s="66">
        <v>2.8542112E7</v>
      </c>
      <c r="G335" s="66">
        <v>0.0</v>
      </c>
      <c r="H335" s="66">
        <v>2.8542112E7</v>
      </c>
      <c r="I335" s="65">
        <v>9.00625317E8</v>
      </c>
      <c r="J335" s="67" t="str">
        <f t="shared" si="123"/>
        <v>#REF!</v>
      </c>
      <c r="K335" s="66">
        <v>2.8542112E7</v>
      </c>
      <c r="L335" s="68" t="str">
        <f t="shared" si="124"/>
        <v>#REF!</v>
      </c>
      <c r="M335" s="64" t="str">
        <f t="shared" si="125"/>
        <v>#REF!</v>
      </c>
      <c r="N335" s="70" t="s">
        <v>742</v>
      </c>
      <c r="O335" s="70" t="s">
        <v>743</v>
      </c>
      <c r="P335" s="71">
        <v>41843.0</v>
      </c>
    </row>
    <row r="336" ht="27.0" customHeight="1">
      <c r="A336" s="64" t="s">
        <v>281</v>
      </c>
      <c r="B336" s="65" t="s">
        <v>58</v>
      </c>
      <c r="C336" s="64" t="s">
        <v>59</v>
      </c>
      <c r="D336" s="66">
        <v>3203807.2</v>
      </c>
      <c r="E336" s="66">
        <v>0.0</v>
      </c>
      <c r="F336" s="66">
        <v>3203807.0</v>
      </c>
      <c r="G336" s="66">
        <v>0.0</v>
      </c>
      <c r="H336" s="66">
        <v>3203807.0</v>
      </c>
      <c r="I336" s="65"/>
      <c r="J336" s="67"/>
      <c r="K336" s="66"/>
      <c r="L336" s="68"/>
      <c r="M336" s="64"/>
      <c r="N336" s="70"/>
      <c r="O336" s="70"/>
      <c r="P336" s="71"/>
    </row>
    <row r="337" ht="27.0" customHeight="1">
      <c r="A337" s="64" t="s">
        <v>283</v>
      </c>
      <c r="B337" s="65" t="s">
        <v>18</v>
      </c>
      <c r="C337" s="64" t="s">
        <v>450</v>
      </c>
      <c r="D337" s="66">
        <v>1.565271359E7</v>
      </c>
      <c r="E337" s="66">
        <v>1362640.5899999999</v>
      </c>
      <c r="F337" s="66">
        <v>1.4290073E7</v>
      </c>
      <c r="G337" s="66">
        <v>0.0</v>
      </c>
      <c r="H337" s="66">
        <v>1.4290073E7</v>
      </c>
      <c r="I337" s="65">
        <v>8.90981726E8</v>
      </c>
      <c r="J337" s="67" t="str">
        <f>VLOOKUP(I337,'[2]IPS CTA BANCARIA (2)'!$B$2:$H$163,2,0)</f>
        <v>#REF!</v>
      </c>
      <c r="K337" s="66">
        <v>1.4290073E7</v>
      </c>
      <c r="L337" s="68" t="str">
        <f>VLOOKUP(I337,'[2]IPS CTA BANCARIA (2)'!$B$2:$H$163,4,0)</f>
        <v>#REF!</v>
      </c>
      <c r="M337" s="64" t="str">
        <f>VLOOKUP(I337,'[2]IPS CTA BANCARIA (2)'!$B$2:$H$163,5,0)</f>
        <v>#REF!</v>
      </c>
      <c r="N337" s="70" t="s">
        <v>744</v>
      </c>
      <c r="O337" s="70" t="s">
        <v>745</v>
      </c>
      <c r="P337" s="71">
        <v>41843.0</v>
      </c>
    </row>
    <row r="338" ht="27.0" customHeight="1">
      <c r="A338" s="64" t="s">
        <v>283</v>
      </c>
      <c r="B338" s="65" t="s">
        <v>22</v>
      </c>
      <c r="C338" s="64" t="s">
        <v>23</v>
      </c>
      <c r="D338" s="66">
        <v>6502663.32</v>
      </c>
      <c r="E338" s="66">
        <v>566087.3200000003</v>
      </c>
      <c r="F338" s="66">
        <v>5936576.0</v>
      </c>
      <c r="G338" s="66">
        <v>0.0</v>
      </c>
      <c r="H338" s="66">
        <v>5936576.0</v>
      </c>
      <c r="I338" s="65"/>
      <c r="J338" s="67"/>
      <c r="K338" s="66"/>
      <c r="L338" s="68"/>
      <c r="M338" s="64"/>
      <c r="N338" s="70"/>
      <c r="O338" s="70"/>
      <c r="P338" s="71"/>
    </row>
    <row r="339" ht="27.0" customHeight="1">
      <c r="A339" s="64" t="s">
        <v>283</v>
      </c>
      <c r="B339" s="65" t="s">
        <v>26</v>
      </c>
      <c r="C339" s="64" t="s">
        <v>27</v>
      </c>
      <c r="D339" s="66">
        <v>9768708.09</v>
      </c>
      <c r="E339" s="66">
        <v>850411.0899999999</v>
      </c>
      <c r="F339" s="66">
        <v>8918297.0</v>
      </c>
      <c r="G339" s="66">
        <v>0.0</v>
      </c>
      <c r="H339" s="66">
        <v>8918297.0</v>
      </c>
      <c r="I339" s="65"/>
      <c r="J339" s="67"/>
      <c r="K339" s="66"/>
      <c r="L339" s="68"/>
      <c r="M339" s="64"/>
      <c r="N339" s="70"/>
      <c r="O339" s="70"/>
      <c r="P339" s="71"/>
    </row>
    <row r="340" ht="27.0" customHeight="1">
      <c r="A340" s="64" t="s">
        <v>285</v>
      </c>
      <c r="B340" s="65" t="s">
        <v>18</v>
      </c>
      <c r="C340" s="64" t="s">
        <v>450</v>
      </c>
      <c r="D340" s="66">
        <v>1.242229442E8</v>
      </c>
      <c r="E340" s="66">
        <v>152184.20000000298</v>
      </c>
      <c r="F340" s="66">
        <v>1.2407076E8</v>
      </c>
      <c r="G340" s="66">
        <v>0.0</v>
      </c>
      <c r="H340" s="66">
        <v>1.2407076E8</v>
      </c>
      <c r="I340" s="65">
        <v>8.90907254E8</v>
      </c>
      <c r="J340" s="67" t="str">
        <f>VLOOKUP(I340,'[2]IPS CTA BANCARIA (2)'!$B$2:$H$163,2,0)</f>
        <v>#REF!</v>
      </c>
      <c r="K340" s="66">
        <v>1.2407076E8</v>
      </c>
      <c r="L340" s="68" t="str">
        <f>VLOOKUP(I340,'[2]IPS CTA BANCARIA (2)'!$B$2:$H$163,4,0)</f>
        <v>#REF!</v>
      </c>
      <c r="M340" s="64" t="str">
        <f>VLOOKUP(I340,'[2]IPS CTA BANCARIA (2)'!$B$2:$H$163,5,0)</f>
        <v>#REF!</v>
      </c>
      <c r="N340" s="70" t="s">
        <v>746</v>
      </c>
      <c r="O340" s="70" t="s">
        <v>747</v>
      </c>
      <c r="P340" s="71">
        <v>41843.0</v>
      </c>
    </row>
    <row r="341" ht="27.0" customHeight="1">
      <c r="A341" s="64" t="s">
        <v>285</v>
      </c>
      <c r="B341" s="65" t="s">
        <v>22</v>
      </c>
      <c r="C341" s="64" t="s">
        <v>23</v>
      </c>
      <c r="D341" s="66">
        <v>6189197.87</v>
      </c>
      <c r="E341" s="66">
        <v>7581.870000000112</v>
      </c>
      <c r="F341" s="66">
        <v>6181616.0</v>
      </c>
      <c r="G341" s="66">
        <v>0.0</v>
      </c>
      <c r="H341" s="66">
        <v>6181616.0</v>
      </c>
      <c r="I341" s="65"/>
      <c r="J341" s="67"/>
      <c r="K341" s="66"/>
      <c r="L341" s="68"/>
      <c r="M341" s="64"/>
      <c r="N341" s="70"/>
      <c r="O341" s="70"/>
      <c r="P341" s="71"/>
    </row>
    <row r="342" ht="27.0" customHeight="1">
      <c r="A342" s="64" t="s">
        <v>285</v>
      </c>
      <c r="B342" s="65" t="s">
        <v>30</v>
      </c>
      <c r="C342" s="64" t="s">
        <v>31</v>
      </c>
      <c r="D342" s="66">
        <v>3.300977693E7</v>
      </c>
      <c r="E342" s="66">
        <v>40439.9299999997</v>
      </c>
      <c r="F342" s="66">
        <v>3.2969337E7</v>
      </c>
      <c r="G342" s="66">
        <v>0.0</v>
      </c>
      <c r="H342" s="66">
        <v>3.2969337E7</v>
      </c>
      <c r="I342" s="65">
        <v>8.90981726E8</v>
      </c>
      <c r="J342" s="67" t="str">
        <f t="shared" ref="J342:J343" si="126">VLOOKUP(I342,'[2]IPS CTA BANCARIA (2)'!$B$2:$H$163,2,0)</f>
        <v>#REF!</v>
      </c>
      <c r="K342" s="66">
        <v>3.2969337E7</v>
      </c>
      <c r="L342" s="68" t="str">
        <f t="shared" ref="L342:L343" si="127">VLOOKUP(I342,'[2]IPS CTA BANCARIA (2)'!$B$2:$H$163,4,0)</f>
        <v>#REF!</v>
      </c>
      <c r="M342" s="64" t="str">
        <f t="shared" ref="M342:M343" si="128">VLOOKUP(I342,'[2]IPS CTA BANCARIA (2)'!$B$2:$H$163,5,0)</f>
        <v>#REF!</v>
      </c>
      <c r="N342" s="70" t="s">
        <v>748</v>
      </c>
      <c r="O342" s="70" t="s">
        <v>749</v>
      </c>
      <c r="P342" s="71">
        <v>41838.0</v>
      </c>
    </row>
    <row r="343" ht="27.0" customHeight="1">
      <c r="A343" s="64" t="s">
        <v>287</v>
      </c>
      <c r="B343" s="65" t="s">
        <v>18</v>
      </c>
      <c r="C343" s="64" t="s">
        <v>450</v>
      </c>
      <c r="D343" s="66">
        <v>6.629145569E7</v>
      </c>
      <c r="E343" s="66">
        <v>0.0</v>
      </c>
      <c r="F343" s="66">
        <v>6.6291456E7</v>
      </c>
      <c r="G343" s="66">
        <v>0.0</v>
      </c>
      <c r="H343" s="66">
        <v>6.6291456E7</v>
      </c>
      <c r="I343" s="65">
        <v>8.90904646E8</v>
      </c>
      <c r="J343" s="67" t="str">
        <f t="shared" si="126"/>
        <v>#REF!</v>
      </c>
      <c r="K343" s="66">
        <v>6.6291456E7</v>
      </c>
      <c r="L343" s="68" t="str">
        <f t="shared" si="127"/>
        <v>#REF!</v>
      </c>
      <c r="M343" s="64" t="str">
        <f t="shared" si="128"/>
        <v>#REF!</v>
      </c>
      <c r="N343" s="70" t="s">
        <v>750</v>
      </c>
      <c r="O343" s="70" t="s">
        <v>751</v>
      </c>
      <c r="P343" s="71">
        <v>41843.0</v>
      </c>
    </row>
    <row r="344" ht="27.0" customHeight="1">
      <c r="A344" s="64" t="s">
        <v>287</v>
      </c>
      <c r="B344" s="65" t="s">
        <v>22</v>
      </c>
      <c r="C344" s="64" t="s">
        <v>23</v>
      </c>
      <c r="D344" s="66">
        <v>3.100946655E7</v>
      </c>
      <c r="E344" s="66">
        <v>0.0</v>
      </c>
      <c r="F344" s="66">
        <v>3.1009467E7</v>
      </c>
      <c r="G344" s="66">
        <v>0.0</v>
      </c>
      <c r="H344" s="66">
        <v>3.1009467E7</v>
      </c>
      <c r="I344" s="65"/>
      <c r="J344" s="67"/>
      <c r="K344" s="66"/>
      <c r="L344" s="68"/>
      <c r="M344" s="64"/>
      <c r="N344" s="70"/>
      <c r="O344" s="70"/>
      <c r="P344" s="71"/>
    </row>
    <row r="345" ht="27.0" customHeight="1">
      <c r="A345" s="64" t="s">
        <v>287</v>
      </c>
      <c r="B345" s="65" t="s">
        <v>30</v>
      </c>
      <c r="C345" s="64" t="s">
        <v>31</v>
      </c>
      <c r="D345" s="66">
        <v>3.906403976E7</v>
      </c>
      <c r="E345" s="66">
        <v>0.0</v>
      </c>
      <c r="F345" s="66">
        <v>3.906404E7</v>
      </c>
      <c r="G345" s="66">
        <v>0.0</v>
      </c>
      <c r="H345" s="66">
        <v>3.906404E7</v>
      </c>
      <c r="I345" s="65">
        <v>8.90981536E8</v>
      </c>
      <c r="J345" s="67" t="str">
        <f t="shared" ref="J345:J346" si="129">VLOOKUP(I345,'[2]IPS CTA BANCARIA (2)'!$B$2:$H$163,2,0)</f>
        <v>#REF!</v>
      </c>
      <c r="K345" s="66">
        <v>3.906404E7</v>
      </c>
      <c r="L345" s="68" t="str">
        <f t="shared" ref="L345:L346" si="130">VLOOKUP(I345,'[2]IPS CTA BANCARIA (2)'!$B$2:$H$163,4,0)</f>
        <v>#REF!</v>
      </c>
      <c r="M345" s="64" t="str">
        <f t="shared" ref="M345:M346" si="131">VLOOKUP(I345,'[2]IPS CTA BANCARIA (2)'!$B$2:$H$163,5,0)</f>
        <v>#REF!</v>
      </c>
      <c r="N345" s="70" t="s">
        <v>752</v>
      </c>
      <c r="O345" s="70" t="s">
        <v>753</v>
      </c>
      <c r="P345" s="71">
        <v>41838.0</v>
      </c>
    </row>
    <row r="346" ht="27.0" customHeight="1">
      <c r="A346" s="64" t="s">
        <v>289</v>
      </c>
      <c r="B346" s="65" t="s">
        <v>18</v>
      </c>
      <c r="C346" s="64" t="s">
        <v>450</v>
      </c>
      <c r="D346" s="66">
        <v>1.372869696E7</v>
      </c>
      <c r="E346" s="66">
        <v>0.0</v>
      </c>
      <c r="F346" s="66">
        <v>1.3728697E7</v>
      </c>
      <c r="G346" s="66">
        <v>0.0</v>
      </c>
      <c r="H346" s="66">
        <v>1.3728697E7</v>
      </c>
      <c r="I346" s="65">
        <v>8.90981726E8</v>
      </c>
      <c r="J346" s="67" t="str">
        <f t="shared" si="129"/>
        <v>#REF!</v>
      </c>
      <c r="K346" s="66">
        <v>1.3728697E7</v>
      </c>
      <c r="L346" s="68" t="str">
        <f t="shared" si="130"/>
        <v>#REF!</v>
      </c>
      <c r="M346" s="64" t="str">
        <f t="shared" si="131"/>
        <v>#REF!</v>
      </c>
      <c r="N346" s="70" t="s">
        <v>754</v>
      </c>
      <c r="O346" s="70" t="s">
        <v>755</v>
      </c>
      <c r="P346" s="71">
        <v>41843.0</v>
      </c>
    </row>
    <row r="347" ht="27.0" customHeight="1">
      <c r="A347" s="64" t="s">
        <v>289</v>
      </c>
      <c r="B347" s="65" t="s">
        <v>22</v>
      </c>
      <c r="C347" s="64" t="s">
        <v>23</v>
      </c>
      <c r="D347" s="66">
        <v>1.333304504E7</v>
      </c>
      <c r="E347" s="66">
        <v>0.0</v>
      </c>
      <c r="F347" s="66">
        <v>1.3333045E7</v>
      </c>
      <c r="G347" s="66">
        <v>0.0</v>
      </c>
      <c r="H347" s="66">
        <v>1.3333045E7</v>
      </c>
      <c r="I347" s="65"/>
      <c r="J347" s="67"/>
      <c r="K347" s="66"/>
      <c r="L347" s="68"/>
      <c r="M347" s="64"/>
      <c r="N347" s="70"/>
      <c r="O347" s="70"/>
      <c r="P347" s="71"/>
    </row>
    <row r="348" ht="27.0" customHeight="1">
      <c r="A348" s="64" t="s">
        <v>291</v>
      </c>
      <c r="B348" s="65" t="s">
        <v>18</v>
      </c>
      <c r="C348" s="64" t="s">
        <v>450</v>
      </c>
      <c r="D348" s="66">
        <v>1.264661248E7</v>
      </c>
      <c r="E348" s="66">
        <v>396899.48000000045</v>
      </c>
      <c r="F348" s="66">
        <v>1.2249713E7</v>
      </c>
      <c r="G348" s="66">
        <v>0.0</v>
      </c>
      <c r="H348" s="66">
        <v>1.2249713E7</v>
      </c>
      <c r="I348" s="65">
        <v>8.90981726E8</v>
      </c>
      <c r="J348" s="67" t="str">
        <f>VLOOKUP(I348,'[2]IPS CTA BANCARIA (2)'!$B$2:$H$163,2,0)</f>
        <v>#REF!</v>
      </c>
      <c r="K348" s="66">
        <v>1.2249713E7</v>
      </c>
      <c r="L348" s="68" t="str">
        <f>VLOOKUP(I348,'[2]IPS CTA BANCARIA (2)'!$B$2:$H$163,4,0)</f>
        <v>#REF!</v>
      </c>
      <c r="M348" s="64" t="str">
        <f>VLOOKUP(I348,'[2]IPS CTA BANCARIA (2)'!$B$2:$H$163,5,0)</f>
        <v>#REF!</v>
      </c>
      <c r="N348" s="70" t="s">
        <v>756</v>
      </c>
      <c r="O348" s="70" t="s">
        <v>757</v>
      </c>
      <c r="P348" s="71">
        <v>41843.0</v>
      </c>
    </row>
    <row r="349" ht="27.0" customHeight="1">
      <c r="A349" s="64" t="s">
        <v>291</v>
      </c>
      <c r="B349" s="65" t="s">
        <v>22</v>
      </c>
      <c r="C349" s="64" t="s">
        <v>23</v>
      </c>
      <c r="D349" s="66">
        <v>1.210511365E7</v>
      </c>
      <c r="E349" s="66">
        <v>379904.6500000004</v>
      </c>
      <c r="F349" s="66">
        <v>1.1725209E7</v>
      </c>
      <c r="G349" s="66">
        <v>0.0</v>
      </c>
      <c r="H349" s="66">
        <v>1.1725209E7</v>
      </c>
      <c r="I349" s="65"/>
      <c r="J349" s="67"/>
      <c r="K349" s="66"/>
      <c r="L349" s="68"/>
      <c r="M349" s="64"/>
      <c r="N349" s="70"/>
      <c r="O349" s="70"/>
      <c r="P349" s="71"/>
    </row>
    <row r="350" ht="27.0" customHeight="1">
      <c r="A350" s="64" t="s">
        <v>291</v>
      </c>
      <c r="B350" s="65" t="s">
        <v>58</v>
      </c>
      <c r="C350" s="64" t="s">
        <v>59</v>
      </c>
      <c r="D350" s="66">
        <v>8549346.61</v>
      </c>
      <c r="E350" s="66">
        <v>268311.6099999994</v>
      </c>
      <c r="F350" s="66">
        <v>8281035.0</v>
      </c>
      <c r="G350" s="66">
        <v>0.0</v>
      </c>
      <c r="H350" s="66">
        <v>8281035.0</v>
      </c>
      <c r="I350" s="65"/>
      <c r="J350" s="67"/>
      <c r="K350" s="66"/>
      <c r="L350" s="68"/>
      <c r="M350" s="64"/>
      <c r="N350" s="70"/>
      <c r="O350" s="70"/>
      <c r="P350" s="71"/>
    </row>
    <row r="351" ht="27.0" customHeight="1">
      <c r="A351" s="64" t="s">
        <v>291</v>
      </c>
      <c r="B351" s="65" t="s">
        <v>30</v>
      </c>
      <c r="C351" s="64" t="s">
        <v>31</v>
      </c>
      <c r="D351" s="66">
        <v>6.024936726E7</v>
      </c>
      <c r="E351" s="66">
        <v>1890855.259999998</v>
      </c>
      <c r="F351" s="66">
        <v>5.8358512E7</v>
      </c>
      <c r="G351" s="66">
        <v>0.0</v>
      </c>
      <c r="H351" s="66">
        <v>5.8358512E7</v>
      </c>
      <c r="I351" s="65">
        <v>8.11041637E8</v>
      </c>
      <c r="J351" s="67" t="str">
        <f>VLOOKUP(I351,'[2]IPS CTA BANCARIA (2)'!$B$2:$H$163,2,0)</f>
        <v>#REF!</v>
      </c>
      <c r="K351" s="66">
        <v>5.8358512E7</v>
      </c>
      <c r="L351" s="68" t="str">
        <f>VLOOKUP(I351,'[2]IPS CTA BANCARIA (2)'!$B$2:$H$163,4,0)</f>
        <v>#REF!</v>
      </c>
      <c r="M351" s="64" t="str">
        <f>VLOOKUP(I351,'[2]IPS CTA BANCARIA (2)'!$B$2:$H$163,5,0)</f>
        <v>#REF!</v>
      </c>
      <c r="N351" s="70" t="s">
        <v>758</v>
      </c>
      <c r="O351" s="70" t="s">
        <v>759</v>
      </c>
      <c r="P351" s="71">
        <v>41838.0</v>
      </c>
    </row>
    <row r="352" ht="15.75" customHeight="1">
      <c r="K352" s="27"/>
      <c r="L352" s="27"/>
      <c r="U352" s="55"/>
      <c r="Z352" s="57"/>
    </row>
    <row r="353" ht="15.75" customHeight="1">
      <c r="A353" s="74" t="s">
        <v>760</v>
      </c>
      <c r="K353" s="27"/>
      <c r="L353" s="27"/>
      <c r="U353" s="55"/>
      <c r="Z353" s="57"/>
    </row>
    <row r="354" ht="15.75" customHeight="1">
      <c r="K354" s="27"/>
      <c r="L354" s="27"/>
      <c r="U354" s="55"/>
      <c r="Z354" s="57"/>
    </row>
    <row r="355" ht="15.75" customHeight="1">
      <c r="A355" s="48" t="s">
        <v>23</v>
      </c>
      <c r="K355" s="27"/>
      <c r="L355" s="27"/>
      <c r="U355" s="55"/>
      <c r="Z355" s="57"/>
    </row>
    <row r="356" ht="15.75" customHeight="1">
      <c r="A356" s="48" t="s">
        <v>761</v>
      </c>
      <c r="K356" s="27"/>
      <c r="L356" s="27"/>
      <c r="U356" s="55"/>
      <c r="Z356" s="57"/>
    </row>
    <row r="357" ht="15.75" customHeight="1">
      <c r="A357" s="48" t="s">
        <v>27</v>
      </c>
      <c r="K357" s="27"/>
      <c r="L357" s="27"/>
      <c r="U357" s="55"/>
      <c r="Z357" s="57"/>
    </row>
    <row r="358" ht="15.75" customHeight="1">
      <c r="A358" s="48" t="s">
        <v>65</v>
      </c>
      <c r="K358" s="27"/>
      <c r="L358" s="27"/>
      <c r="U358" s="55"/>
      <c r="Z358" s="57"/>
    </row>
    <row r="359" ht="15.75" customHeight="1">
      <c r="A359" s="4"/>
      <c r="K359" s="27"/>
      <c r="L359" s="27"/>
      <c r="U359" s="55"/>
      <c r="Z359" s="57"/>
    </row>
    <row r="360" ht="15.75" customHeight="1">
      <c r="A360" s="75" t="s">
        <v>762</v>
      </c>
      <c r="K360" s="27"/>
      <c r="L360" s="27"/>
      <c r="U360" s="55"/>
      <c r="Z360" s="57"/>
    </row>
    <row r="361" ht="15.75" customHeight="1">
      <c r="A361" s="75" t="s">
        <v>763</v>
      </c>
      <c r="K361" s="27"/>
      <c r="L361" s="27"/>
      <c r="U361" s="55"/>
      <c r="Z361" s="57"/>
    </row>
    <row r="362" ht="15.75" customHeight="1">
      <c r="A362" s="75" t="s">
        <v>764</v>
      </c>
      <c r="K362" s="27"/>
      <c r="L362" s="27"/>
      <c r="U362" s="55"/>
      <c r="Z362" s="57"/>
    </row>
    <row r="363" ht="15.75" customHeight="1">
      <c r="A363" s="75" t="s">
        <v>765</v>
      </c>
      <c r="K363" s="27"/>
      <c r="L363" s="27"/>
      <c r="U363" s="55"/>
      <c r="Z363" s="57"/>
    </row>
    <row r="364" ht="15.75" customHeight="1">
      <c r="A364" s="75" t="s">
        <v>766</v>
      </c>
      <c r="K364" s="27"/>
      <c r="L364" s="27"/>
      <c r="U364" s="55"/>
      <c r="Z364" s="57"/>
    </row>
    <row r="365" ht="15.75" customHeight="1">
      <c r="A365" s="75" t="s">
        <v>767</v>
      </c>
      <c r="K365" s="27"/>
      <c r="L365" s="27"/>
      <c r="U365" s="55"/>
      <c r="Z365" s="57"/>
    </row>
    <row r="366" ht="15.75" customHeight="1">
      <c r="K366" s="27"/>
      <c r="L366" s="27"/>
      <c r="U366" s="55"/>
      <c r="Z366" s="57"/>
    </row>
    <row r="367" ht="15.75" customHeight="1">
      <c r="K367" s="27"/>
      <c r="L367" s="27"/>
      <c r="U367" s="55"/>
      <c r="Z367" s="57"/>
    </row>
    <row r="368" ht="15.75" customHeight="1">
      <c r="K368" s="27"/>
      <c r="L368" s="27"/>
      <c r="U368" s="55"/>
      <c r="Z368" s="57"/>
    </row>
    <row r="369" ht="15.75" customHeight="1">
      <c r="K369" s="27"/>
      <c r="L369" s="27"/>
      <c r="U369" s="55"/>
      <c r="Z369" s="57"/>
    </row>
    <row r="370" ht="15.75" customHeight="1">
      <c r="K370" s="27"/>
      <c r="L370" s="27"/>
      <c r="U370" s="55"/>
      <c r="Z370" s="57"/>
    </row>
    <row r="371" ht="15.75" customHeight="1">
      <c r="K371" s="27"/>
      <c r="L371" s="27"/>
      <c r="U371" s="55"/>
      <c r="Z371" s="57"/>
    </row>
    <row r="372" ht="15.75" customHeight="1">
      <c r="K372" s="27"/>
      <c r="L372" s="27"/>
      <c r="U372" s="55"/>
      <c r="Z372" s="57"/>
    </row>
    <row r="373" ht="15.75" customHeight="1">
      <c r="K373" s="27"/>
      <c r="L373" s="27"/>
      <c r="U373" s="55"/>
      <c r="Z373" s="57"/>
    </row>
    <row r="374" ht="15.75" customHeight="1">
      <c r="K374" s="27"/>
      <c r="L374" s="27"/>
      <c r="U374" s="55"/>
      <c r="Z374" s="57"/>
    </row>
    <row r="375" ht="15.75" customHeight="1">
      <c r="K375" s="27"/>
      <c r="L375" s="27"/>
      <c r="U375" s="55"/>
      <c r="Z375" s="57"/>
    </row>
    <row r="376" ht="15.75" customHeight="1">
      <c r="K376" s="27"/>
      <c r="L376" s="27"/>
      <c r="U376" s="55"/>
      <c r="Z376" s="57"/>
    </row>
    <row r="377" ht="15.75" customHeight="1">
      <c r="K377" s="27"/>
      <c r="L377" s="27"/>
      <c r="U377" s="55"/>
      <c r="Z377" s="57"/>
    </row>
    <row r="378" ht="15.75" customHeight="1">
      <c r="K378" s="27"/>
      <c r="L378" s="27"/>
      <c r="U378" s="55"/>
      <c r="Z378" s="57"/>
    </row>
    <row r="379" ht="15.75" customHeight="1">
      <c r="K379" s="27"/>
      <c r="L379" s="27"/>
      <c r="U379" s="55"/>
      <c r="Z379" s="57"/>
    </row>
    <row r="380" ht="15.75" customHeight="1">
      <c r="K380" s="27"/>
      <c r="L380" s="27"/>
      <c r="U380" s="55"/>
      <c r="Z380" s="57"/>
    </row>
    <row r="381" ht="15.75" customHeight="1">
      <c r="K381" s="27"/>
      <c r="L381" s="27"/>
      <c r="U381" s="55"/>
      <c r="Z381" s="57"/>
    </row>
    <row r="382" ht="15.75" customHeight="1">
      <c r="K382" s="27"/>
      <c r="L382" s="27"/>
      <c r="U382" s="55"/>
      <c r="Z382" s="57"/>
    </row>
    <row r="383" ht="15.75" customHeight="1">
      <c r="K383" s="27"/>
      <c r="L383" s="27"/>
      <c r="U383" s="55"/>
      <c r="Z383" s="57"/>
    </row>
    <row r="384" ht="15.75" customHeight="1">
      <c r="K384" s="27"/>
      <c r="L384" s="27"/>
      <c r="U384" s="55"/>
      <c r="Z384" s="57"/>
    </row>
    <row r="385" ht="15.75" customHeight="1">
      <c r="K385" s="27"/>
      <c r="L385" s="27"/>
      <c r="U385" s="55"/>
      <c r="Z385" s="57"/>
    </row>
    <row r="386" ht="15.75" customHeight="1">
      <c r="K386" s="27"/>
      <c r="L386" s="27"/>
      <c r="U386" s="55"/>
      <c r="Z386" s="57"/>
    </row>
    <row r="387" ht="15.75" customHeight="1">
      <c r="K387" s="27"/>
      <c r="L387" s="27"/>
      <c r="U387" s="55"/>
      <c r="Z387" s="57"/>
    </row>
    <row r="388" ht="15.75" customHeight="1">
      <c r="K388" s="27"/>
      <c r="L388" s="27"/>
      <c r="U388" s="55"/>
      <c r="Z388" s="57"/>
    </row>
    <row r="389" ht="15.75" customHeight="1">
      <c r="K389" s="27"/>
      <c r="L389" s="27"/>
      <c r="U389" s="55"/>
      <c r="Z389" s="57"/>
    </row>
    <row r="390" ht="15.75" customHeight="1">
      <c r="K390" s="27"/>
      <c r="L390" s="27"/>
      <c r="U390" s="55"/>
      <c r="Z390" s="57"/>
    </row>
    <row r="391" ht="15.75" customHeight="1">
      <c r="K391" s="27"/>
      <c r="L391" s="27"/>
      <c r="U391" s="55"/>
      <c r="Z391" s="57"/>
    </row>
    <row r="392" ht="15.75" customHeight="1">
      <c r="K392" s="27"/>
      <c r="L392" s="27"/>
      <c r="U392" s="55"/>
      <c r="Z392" s="57"/>
    </row>
    <row r="393" ht="15.75" customHeight="1">
      <c r="K393" s="27"/>
      <c r="L393" s="27"/>
      <c r="U393" s="55"/>
      <c r="Z393" s="57"/>
    </row>
    <row r="394" ht="15.75" customHeight="1">
      <c r="K394" s="27"/>
      <c r="L394" s="27"/>
      <c r="U394" s="55"/>
      <c r="Z394" s="57"/>
    </row>
    <row r="395" ht="15.75" customHeight="1">
      <c r="K395" s="27"/>
      <c r="L395" s="27"/>
      <c r="U395" s="55"/>
      <c r="Z395" s="57"/>
    </row>
    <row r="396" ht="15.75" customHeight="1">
      <c r="K396" s="27"/>
      <c r="L396" s="27"/>
      <c r="U396" s="55"/>
      <c r="Z396" s="57"/>
    </row>
    <row r="397" ht="15.75" customHeight="1">
      <c r="K397" s="27"/>
      <c r="L397" s="27"/>
      <c r="U397" s="55"/>
      <c r="Z397" s="57"/>
    </row>
    <row r="398" ht="15.75" customHeight="1">
      <c r="K398" s="27"/>
      <c r="L398" s="27"/>
      <c r="U398" s="55"/>
      <c r="Z398" s="57"/>
    </row>
    <row r="399" ht="15.75" customHeight="1">
      <c r="K399" s="27"/>
      <c r="L399" s="27"/>
      <c r="U399" s="55"/>
      <c r="Z399" s="57"/>
    </row>
    <row r="400" ht="15.75" customHeight="1">
      <c r="K400" s="27"/>
      <c r="L400" s="27"/>
      <c r="U400" s="55"/>
      <c r="Z400" s="57"/>
    </row>
    <row r="401" ht="15.75" customHeight="1">
      <c r="K401" s="27"/>
      <c r="L401" s="27"/>
      <c r="U401" s="55"/>
      <c r="Z401" s="57"/>
    </row>
    <row r="402" ht="15.75" customHeight="1">
      <c r="K402" s="27"/>
      <c r="L402" s="27"/>
      <c r="U402" s="55"/>
      <c r="Z402" s="57"/>
    </row>
    <row r="403" ht="15.75" customHeight="1">
      <c r="K403" s="27"/>
      <c r="L403" s="27"/>
      <c r="U403" s="55"/>
      <c r="Z403" s="57"/>
    </row>
    <row r="404" ht="15.75" customHeight="1">
      <c r="K404" s="27"/>
      <c r="L404" s="27"/>
      <c r="U404" s="55"/>
      <c r="Z404" s="57"/>
    </row>
    <row r="405" ht="15.75" customHeight="1">
      <c r="K405" s="27"/>
      <c r="L405" s="27"/>
      <c r="U405" s="55"/>
      <c r="Z405" s="57"/>
    </row>
    <row r="406" ht="15.75" customHeight="1">
      <c r="K406" s="27"/>
      <c r="L406" s="27"/>
      <c r="U406" s="55"/>
      <c r="Z406" s="57"/>
    </row>
    <row r="407" ht="15.75" customHeight="1">
      <c r="K407" s="27"/>
      <c r="L407" s="27"/>
      <c r="U407" s="55"/>
      <c r="Z407" s="57"/>
    </row>
    <row r="408" ht="15.75" customHeight="1">
      <c r="K408" s="27"/>
      <c r="L408" s="27"/>
      <c r="U408" s="55"/>
      <c r="Z408" s="57"/>
    </row>
    <row r="409" ht="15.75" customHeight="1">
      <c r="K409" s="27"/>
      <c r="L409" s="27"/>
      <c r="U409" s="55"/>
      <c r="Z409" s="57"/>
    </row>
    <row r="410" ht="15.75" customHeight="1">
      <c r="K410" s="27"/>
      <c r="L410" s="27"/>
      <c r="U410" s="55"/>
      <c r="Z410" s="57"/>
    </row>
    <row r="411" ht="15.75" customHeight="1">
      <c r="K411" s="27"/>
      <c r="L411" s="27"/>
      <c r="U411" s="55"/>
      <c r="Z411" s="57"/>
    </row>
    <row r="412" ht="15.75" customHeight="1">
      <c r="K412" s="27"/>
      <c r="L412" s="27"/>
      <c r="U412" s="55"/>
      <c r="Z412" s="57"/>
    </row>
    <row r="413" ht="15.75" customHeight="1">
      <c r="K413" s="27"/>
      <c r="L413" s="27"/>
      <c r="U413" s="55"/>
      <c r="Z413" s="57"/>
    </row>
    <row r="414" ht="15.75" customHeight="1">
      <c r="K414" s="27"/>
      <c r="L414" s="27"/>
      <c r="U414" s="55"/>
      <c r="Z414" s="57"/>
    </row>
    <row r="415" ht="15.75" customHeight="1">
      <c r="K415" s="27"/>
      <c r="L415" s="27"/>
      <c r="U415" s="55"/>
      <c r="Z415" s="57"/>
    </row>
    <row r="416" ht="15.75" customHeight="1">
      <c r="K416" s="27"/>
      <c r="L416" s="27"/>
      <c r="U416" s="55"/>
      <c r="Z416" s="57"/>
    </row>
    <row r="417" ht="15.75" customHeight="1">
      <c r="K417" s="27"/>
      <c r="L417" s="27"/>
      <c r="U417" s="55"/>
      <c r="Z417" s="57"/>
    </row>
    <row r="418" ht="15.75" customHeight="1">
      <c r="K418" s="27"/>
      <c r="L418" s="27"/>
      <c r="U418" s="55"/>
      <c r="Z418" s="57"/>
    </row>
    <row r="419" ht="15.75" customHeight="1">
      <c r="K419" s="27"/>
      <c r="L419" s="27"/>
      <c r="U419" s="55"/>
      <c r="Z419" s="57"/>
    </row>
    <row r="420" ht="15.75" customHeight="1">
      <c r="K420" s="27"/>
      <c r="L420" s="27"/>
      <c r="U420" s="55"/>
      <c r="Z420" s="57"/>
    </row>
    <row r="421" ht="15.75" customHeight="1">
      <c r="K421" s="27"/>
      <c r="L421" s="27"/>
      <c r="U421" s="55"/>
      <c r="Z421" s="57"/>
    </row>
    <row r="422" ht="15.75" customHeight="1">
      <c r="K422" s="27"/>
      <c r="L422" s="27"/>
      <c r="U422" s="55"/>
      <c r="Z422" s="57"/>
    </row>
    <row r="423" ht="15.75" customHeight="1">
      <c r="K423" s="27"/>
      <c r="L423" s="27"/>
      <c r="U423" s="55"/>
      <c r="Z423" s="57"/>
    </row>
    <row r="424" ht="15.75" customHeight="1">
      <c r="K424" s="27"/>
      <c r="L424" s="27"/>
      <c r="U424" s="55"/>
      <c r="Z424" s="57"/>
    </row>
    <row r="425" ht="15.75" customHeight="1">
      <c r="K425" s="27"/>
      <c r="L425" s="27"/>
      <c r="U425" s="55"/>
      <c r="Z425" s="57"/>
    </row>
    <row r="426" ht="15.75" customHeight="1">
      <c r="K426" s="27"/>
      <c r="L426" s="27"/>
      <c r="U426" s="55"/>
      <c r="Z426" s="57"/>
    </row>
    <row r="427" ht="15.75" customHeight="1">
      <c r="K427" s="27"/>
      <c r="L427" s="27"/>
      <c r="U427" s="55"/>
      <c r="Z427" s="57"/>
    </row>
    <row r="428" ht="15.75" customHeight="1">
      <c r="K428" s="27"/>
      <c r="L428" s="27"/>
      <c r="U428" s="55"/>
      <c r="Z428" s="57"/>
    </row>
    <row r="429" ht="15.75" customHeight="1">
      <c r="K429" s="27"/>
      <c r="L429" s="27"/>
      <c r="U429" s="55"/>
      <c r="Z429" s="57"/>
    </row>
    <row r="430" ht="15.75" customHeight="1">
      <c r="K430" s="27"/>
      <c r="L430" s="27"/>
      <c r="U430" s="55"/>
      <c r="Z430" s="57"/>
    </row>
    <row r="431" ht="15.75" customHeight="1">
      <c r="K431" s="27"/>
      <c r="L431" s="27"/>
      <c r="U431" s="55"/>
      <c r="Z431" s="57"/>
    </row>
    <row r="432" ht="15.75" customHeight="1">
      <c r="K432" s="27"/>
      <c r="L432" s="27"/>
      <c r="U432" s="55"/>
      <c r="Z432" s="57"/>
    </row>
    <row r="433" ht="15.75" customHeight="1">
      <c r="K433" s="27"/>
      <c r="L433" s="27"/>
      <c r="U433" s="55"/>
      <c r="Z433" s="57"/>
    </row>
    <row r="434" ht="15.75" customHeight="1">
      <c r="K434" s="27"/>
      <c r="L434" s="27"/>
      <c r="U434" s="55"/>
      <c r="Z434" s="57"/>
    </row>
    <row r="435" ht="15.75" customHeight="1">
      <c r="K435" s="27"/>
      <c r="L435" s="27"/>
      <c r="U435" s="55"/>
      <c r="Z435" s="57"/>
    </row>
    <row r="436" ht="15.75" customHeight="1">
      <c r="K436" s="27"/>
      <c r="L436" s="27"/>
      <c r="U436" s="55"/>
      <c r="Z436" s="57"/>
    </row>
    <row r="437" ht="15.75" customHeight="1">
      <c r="K437" s="27"/>
      <c r="L437" s="27"/>
      <c r="U437" s="55"/>
      <c r="Z437" s="57"/>
    </row>
    <row r="438" ht="15.75" customHeight="1">
      <c r="K438" s="27"/>
      <c r="L438" s="27"/>
      <c r="U438" s="55"/>
      <c r="Z438" s="57"/>
    </row>
    <row r="439" ht="15.75" customHeight="1">
      <c r="K439" s="27"/>
      <c r="L439" s="27"/>
      <c r="U439" s="55"/>
      <c r="Z439" s="57"/>
    </row>
    <row r="440" ht="15.75" customHeight="1">
      <c r="K440" s="27"/>
      <c r="L440" s="27"/>
      <c r="U440" s="55"/>
      <c r="Z440" s="57"/>
    </row>
    <row r="441" ht="15.75" customHeight="1">
      <c r="K441" s="27"/>
      <c r="L441" s="27"/>
      <c r="U441" s="55"/>
      <c r="Z441" s="57"/>
    </row>
    <row r="442" ht="15.75" customHeight="1">
      <c r="K442" s="27"/>
      <c r="L442" s="27"/>
      <c r="U442" s="55"/>
      <c r="Z442" s="57"/>
    </row>
    <row r="443" ht="15.75" customHeight="1">
      <c r="K443" s="27"/>
      <c r="L443" s="27"/>
      <c r="U443" s="55"/>
      <c r="Z443" s="57"/>
    </row>
    <row r="444" ht="15.75" customHeight="1">
      <c r="K444" s="27"/>
      <c r="L444" s="27"/>
      <c r="U444" s="55"/>
      <c r="Z444" s="57"/>
    </row>
    <row r="445" ht="15.75" customHeight="1">
      <c r="K445" s="27"/>
      <c r="L445" s="27"/>
      <c r="U445" s="55"/>
      <c r="Z445" s="57"/>
    </row>
    <row r="446" ht="15.75" customHeight="1">
      <c r="K446" s="27"/>
      <c r="L446" s="27"/>
      <c r="U446" s="55"/>
      <c r="Z446" s="57"/>
    </row>
    <row r="447" ht="15.75" customHeight="1">
      <c r="K447" s="27"/>
      <c r="L447" s="27"/>
      <c r="U447" s="55"/>
      <c r="Z447" s="57"/>
    </row>
    <row r="448" ht="15.75" customHeight="1">
      <c r="K448" s="27"/>
      <c r="L448" s="27"/>
      <c r="U448" s="55"/>
      <c r="Z448" s="57"/>
    </row>
    <row r="449" ht="15.75" customHeight="1">
      <c r="K449" s="27"/>
      <c r="L449" s="27"/>
      <c r="U449" s="55"/>
      <c r="Z449" s="57"/>
    </row>
    <row r="450" ht="15.75" customHeight="1">
      <c r="K450" s="27"/>
      <c r="L450" s="27"/>
      <c r="U450" s="55"/>
      <c r="Z450" s="57"/>
    </row>
    <row r="451" ht="15.75" customHeight="1">
      <c r="K451" s="27"/>
      <c r="L451" s="27"/>
      <c r="U451" s="55"/>
      <c r="Z451" s="57"/>
    </row>
    <row r="452" ht="15.75" customHeight="1">
      <c r="K452" s="27"/>
      <c r="L452" s="27"/>
      <c r="U452" s="55"/>
      <c r="Z452" s="57"/>
    </row>
    <row r="453" ht="15.75" customHeight="1">
      <c r="K453" s="27"/>
      <c r="L453" s="27"/>
      <c r="U453" s="55"/>
      <c r="Z453" s="57"/>
    </row>
    <row r="454" ht="15.75" customHeight="1">
      <c r="K454" s="27"/>
      <c r="L454" s="27"/>
      <c r="U454" s="55"/>
      <c r="Z454" s="57"/>
    </row>
    <row r="455" ht="15.75" customHeight="1">
      <c r="K455" s="27"/>
      <c r="L455" s="27"/>
      <c r="U455" s="55"/>
      <c r="Z455" s="57"/>
    </row>
    <row r="456" ht="15.75" customHeight="1">
      <c r="K456" s="27"/>
      <c r="L456" s="27"/>
      <c r="U456" s="55"/>
      <c r="Z456" s="57"/>
    </row>
    <row r="457" ht="15.75" customHeight="1">
      <c r="K457" s="27"/>
      <c r="L457" s="27"/>
      <c r="U457" s="55"/>
      <c r="Z457" s="57"/>
    </row>
    <row r="458" ht="15.75" customHeight="1">
      <c r="K458" s="27"/>
      <c r="L458" s="27"/>
      <c r="U458" s="55"/>
      <c r="Z458" s="57"/>
    </row>
    <row r="459" ht="15.75" customHeight="1">
      <c r="K459" s="27"/>
      <c r="L459" s="27"/>
      <c r="U459" s="55"/>
      <c r="Z459" s="57"/>
    </row>
    <row r="460" ht="15.75" customHeight="1">
      <c r="K460" s="27"/>
      <c r="L460" s="27"/>
      <c r="U460" s="55"/>
      <c r="Z460" s="57"/>
    </row>
    <row r="461" ht="15.75" customHeight="1">
      <c r="K461" s="27"/>
      <c r="L461" s="27"/>
      <c r="U461" s="55"/>
      <c r="Z461" s="57"/>
    </row>
    <row r="462" ht="15.75" customHeight="1">
      <c r="K462" s="27"/>
      <c r="L462" s="27"/>
      <c r="U462" s="55"/>
      <c r="Z462" s="57"/>
    </row>
    <row r="463" ht="15.75" customHeight="1">
      <c r="K463" s="27"/>
      <c r="L463" s="27"/>
      <c r="U463" s="55"/>
      <c r="Z463" s="57"/>
    </row>
    <row r="464" ht="15.75" customHeight="1">
      <c r="K464" s="27"/>
      <c r="L464" s="27"/>
      <c r="U464" s="55"/>
      <c r="Z464" s="57"/>
    </row>
    <row r="465" ht="15.75" customHeight="1">
      <c r="K465" s="27"/>
      <c r="L465" s="27"/>
      <c r="U465" s="55"/>
      <c r="Z465" s="57"/>
    </row>
    <row r="466" ht="15.75" customHeight="1">
      <c r="K466" s="27"/>
      <c r="L466" s="27"/>
      <c r="U466" s="55"/>
      <c r="Z466" s="57"/>
    </row>
    <row r="467" ht="15.75" customHeight="1">
      <c r="K467" s="27"/>
      <c r="L467" s="27"/>
      <c r="U467" s="55"/>
      <c r="Z467" s="57"/>
    </row>
    <row r="468" ht="15.75" customHeight="1">
      <c r="K468" s="27"/>
      <c r="L468" s="27"/>
      <c r="U468" s="55"/>
      <c r="Z468" s="57"/>
    </row>
    <row r="469" ht="15.75" customHeight="1">
      <c r="K469" s="27"/>
      <c r="L469" s="27"/>
      <c r="U469" s="55"/>
      <c r="Z469" s="57"/>
    </row>
    <row r="470" ht="15.75" customHeight="1">
      <c r="K470" s="27"/>
      <c r="L470" s="27"/>
      <c r="U470" s="55"/>
      <c r="Z470" s="57"/>
    </row>
    <row r="471" ht="15.75" customHeight="1">
      <c r="K471" s="27"/>
      <c r="L471" s="27"/>
      <c r="U471" s="55"/>
      <c r="Z471" s="57"/>
    </row>
    <row r="472" ht="15.75" customHeight="1">
      <c r="K472" s="27"/>
      <c r="L472" s="27"/>
      <c r="U472" s="55"/>
      <c r="Z472" s="57"/>
    </row>
    <row r="473" ht="15.75" customHeight="1">
      <c r="K473" s="27"/>
      <c r="L473" s="27"/>
      <c r="U473" s="55"/>
      <c r="Z473" s="57"/>
    </row>
    <row r="474" ht="15.75" customHeight="1">
      <c r="K474" s="27"/>
      <c r="L474" s="27"/>
      <c r="U474" s="55"/>
      <c r="Z474" s="57"/>
    </row>
    <row r="475" ht="15.75" customHeight="1">
      <c r="K475" s="27"/>
      <c r="L475" s="27"/>
      <c r="U475" s="55"/>
      <c r="Z475" s="57"/>
    </row>
    <row r="476" ht="15.75" customHeight="1">
      <c r="K476" s="27"/>
      <c r="L476" s="27"/>
      <c r="U476" s="55"/>
      <c r="Z476" s="57"/>
    </row>
    <row r="477" ht="15.75" customHeight="1">
      <c r="K477" s="27"/>
      <c r="L477" s="27"/>
      <c r="U477" s="55"/>
      <c r="Z477" s="57"/>
    </row>
    <row r="478" ht="15.75" customHeight="1">
      <c r="K478" s="27"/>
      <c r="L478" s="27"/>
      <c r="U478" s="55"/>
      <c r="Z478" s="57"/>
    </row>
    <row r="479" ht="15.75" customHeight="1">
      <c r="K479" s="27"/>
      <c r="L479" s="27"/>
      <c r="U479" s="55"/>
      <c r="Z479" s="57"/>
    </row>
    <row r="480" ht="15.75" customHeight="1">
      <c r="K480" s="27"/>
      <c r="L480" s="27"/>
      <c r="U480" s="55"/>
      <c r="Z480" s="57"/>
    </row>
    <row r="481" ht="15.75" customHeight="1">
      <c r="K481" s="27"/>
      <c r="L481" s="27"/>
      <c r="U481" s="55"/>
      <c r="Z481" s="57"/>
    </row>
    <row r="482" ht="15.75" customHeight="1">
      <c r="K482" s="27"/>
      <c r="L482" s="27"/>
      <c r="U482" s="55"/>
      <c r="Z482" s="57"/>
    </row>
    <row r="483" ht="15.75" customHeight="1">
      <c r="K483" s="27"/>
      <c r="L483" s="27"/>
      <c r="U483" s="55"/>
      <c r="Z483" s="57"/>
    </row>
    <row r="484" ht="15.75" customHeight="1">
      <c r="K484" s="27"/>
      <c r="L484" s="27"/>
      <c r="U484" s="55"/>
      <c r="Z484" s="57"/>
    </row>
    <row r="485" ht="15.75" customHeight="1">
      <c r="K485" s="27"/>
      <c r="L485" s="27"/>
      <c r="U485" s="55"/>
      <c r="Z485" s="57"/>
    </row>
    <row r="486" ht="15.75" customHeight="1">
      <c r="K486" s="27"/>
      <c r="L486" s="27"/>
      <c r="U486" s="55"/>
      <c r="Z486" s="57"/>
    </row>
    <row r="487" ht="15.75" customHeight="1">
      <c r="K487" s="27"/>
      <c r="L487" s="27"/>
      <c r="U487" s="55"/>
      <c r="Z487" s="57"/>
    </row>
    <row r="488" ht="15.75" customHeight="1">
      <c r="K488" s="27"/>
      <c r="L488" s="27"/>
      <c r="U488" s="55"/>
      <c r="Z488" s="57"/>
    </row>
    <row r="489" ht="15.75" customHeight="1">
      <c r="K489" s="27"/>
      <c r="L489" s="27"/>
      <c r="U489" s="55"/>
      <c r="Z489" s="57"/>
    </row>
    <row r="490" ht="15.75" customHeight="1">
      <c r="K490" s="27"/>
      <c r="L490" s="27"/>
      <c r="U490" s="55"/>
      <c r="Z490" s="57"/>
    </row>
    <row r="491" ht="15.75" customHeight="1">
      <c r="K491" s="27"/>
      <c r="L491" s="27"/>
      <c r="U491" s="55"/>
      <c r="Z491" s="57"/>
    </row>
    <row r="492" ht="15.75" customHeight="1">
      <c r="K492" s="27"/>
      <c r="L492" s="27"/>
      <c r="U492" s="55"/>
      <c r="Z492" s="57"/>
    </row>
    <row r="493" ht="15.75" customHeight="1">
      <c r="K493" s="27"/>
      <c r="L493" s="27"/>
      <c r="U493" s="55"/>
      <c r="Z493" s="57"/>
    </row>
    <row r="494" ht="15.75" customHeight="1">
      <c r="K494" s="27"/>
      <c r="L494" s="27"/>
      <c r="U494" s="55"/>
      <c r="Z494" s="57"/>
    </row>
    <row r="495" ht="15.75" customHeight="1">
      <c r="K495" s="27"/>
      <c r="L495" s="27"/>
      <c r="U495" s="55"/>
      <c r="Z495" s="57"/>
    </row>
    <row r="496" ht="15.75" customHeight="1">
      <c r="K496" s="27"/>
      <c r="L496" s="27"/>
      <c r="U496" s="55"/>
      <c r="Z496" s="57"/>
    </row>
    <row r="497" ht="15.75" customHeight="1">
      <c r="K497" s="27"/>
      <c r="L497" s="27"/>
      <c r="U497" s="55"/>
      <c r="Z497" s="57"/>
    </row>
    <row r="498" ht="15.75" customHeight="1">
      <c r="K498" s="27"/>
      <c r="L498" s="27"/>
      <c r="U498" s="55"/>
      <c r="Z498" s="57"/>
    </row>
    <row r="499" ht="15.75" customHeight="1">
      <c r="K499" s="27"/>
      <c r="L499" s="27"/>
      <c r="U499" s="55"/>
      <c r="Z499" s="57"/>
    </row>
    <row r="500" ht="15.75" customHeight="1">
      <c r="K500" s="27"/>
      <c r="L500" s="27"/>
      <c r="U500" s="55"/>
      <c r="Z500" s="57"/>
    </row>
    <row r="501" ht="15.75" customHeight="1">
      <c r="K501" s="27"/>
      <c r="L501" s="27"/>
      <c r="U501" s="55"/>
      <c r="Z501" s="57"/>
    </row>
    <row r="502" ht="15.75" customHeight="1">
      <c r="K502" s="27"/>
      <c r="L502" s="27"/>
      <c r="U502" s="55"/>
      <c r="Z502" s="57"/>
    </row>
    <row r="503" ht="15.75" customHeight="1">
      <c r="K503" s="27"/>
      <c r="L503" s="27"/>
      <c r="U503" s="55"/>
      <c r="Z503" s="57"/>
    </row>
    <row r="504" ht="15.75" customHeight="1">
      <c r="K504" s="27"/>
      <c r="L504" s="27"/>
      <c r="U504" s="55"/>
      <c r="Z504" s="57"/>
    </row>
    <row r="505" ht="15.75" customHeight="1">
      <c r="K505" s="27"/>
      <c r="L505" s="27"/>
      <c r="U505" s="55"/>
      <c r="Z505" s="57"/>
    </row>
    <row r="506" ht="15.75" customHeight="1">
      <c r="K506" s="27"/>
      <c r="L506" s="27"/>
      <c r="U506" s="55"/>
      <c r="Z506" s="57"/>
    </row>
    <row r="507" ht="15.75" customHeight="1">
      <c r="K507" s="27"/>
      <c r="L507" s="27"/>
      <c r="U507" s="55"/>
      <c r="Z507" s="57"/>
    </row>
    <row r="508" ht="15.75" customHeight="1">
      <c r="K508" s="27"/>
      <c r="L508" s="27"/>
      <c r="U508" s="55"/>
      <c r="Z508" s="57"/>
    </row>
    <row r="509" ht="15.75" customHeight="1">
      <c r="K509" s="27"/>
      <c r="L509" s="27"/>
      <c r="U509" s="55"/>
      <c r="Z509" s="57"/>
    </row>
    <row r="510" ht="15.75" customHeight="1">
      <c r="K510" s="27"/>
      <c r="L510" s="27"/>
      <c r="U510" s="55"/>
      <c r="Z510" s="57"/>
    </row>
    <row r="511" ht="15.75" customHeight="1">
      <c r="K511" s="27"/>
      <c r="L511" s="27"/>
      <c r="U511" s="55"/>
      <c r="Z511" s="57"/>
    </row>
    <row r="512" ht="15.75" customHeight="1">
      <c r="K512" s="27"/>
      <c r="L512" s="27"/>
      <c r="U512" s="55"/>
      <c r="Z512" s="57"/>
    </row>
    <row r="513" ht="15.75" customHeight="1">
      <c r="K513" s="27"/>
      <c r="L513" s="27"/>
      <c r="U513" s="55"/>
      <c r="Z513" s="57"/>
    </row>
    <row r="514" ht="15.75" customHeight="1">
      <c r="K514" s="27"/>
      <c r="L514" s="27"/>
      <c r="U514" s="55"/>
      <c r="Z514" s="57"/>
    </row>
    <row r="515" ht="15.75" customHeight="1">
      <c r="K515" s="27"/>
      <c r="L515" s="27"/>
      <c r="U515" s="55"/>
      <c r="Z515" s="57"/>
    </row>
    <row r="516" ht="15.75" customHeight="1">
      <c r="K516" s="27"/>
      <c r="L516" s="27"/>
      <c r="U516" s="55"/>
      <c r="Z516" s="57"/>
    </row>
    <row r="517" ht="15.75" customHeight="1">
      <c r="K517" s="27"/>
      <c r="L517" s="27"/>
      <c r="U517" s="55"/>
      <c r="Z517" s="57"/>
    </row>
    <row r="518" ht="15.75" customHeight="1">
      <c r="K518" s="27"/>
      <c r="L518" s="27"/>
      <c r="U518" s="55"/>
      <c r="Z518" s="57"/>
    </row>
    <row r="519" ht="15.75" customHeight="1">
      <c r="K519" s="27"/>
      <c r="L519" s="27"/>
      <c r="U519" s="55"/>
      <c r="Z519" s="57"/>
    </row>
    <row r="520" ht="15.75" customHeight="1">
      <c r="K520" s="27"/>
      <c r="L520" s="27"/>
      <c r="U520" s="55"/>
      <c r="Z520" s="57"/>
    </row>
    <row r="521" ht="15.75" customHeight="1">
      <c r="K521" s="27"/>
      <c r="L521" s="27"/>
      <c r="U521" s="55"/>
      <c r="Z521" s="57"/>
    </row>
    <row r="522" ht="15.75" customHeight="1">
      <c r="K522" s="27"/>
      <c r="L522" s="27"/>
      <c r="U522" s="55"/>
      <c r="Z522" s="57"/>
    </row>
    <row r="523" ht="15.75" customHeight="1">
      <c r="K523" s="27"/>
      <c r="L523" s="27"/>
      <c r="U523" s="55"/>
      <c r="Z523" s="57"/>
    </row>
    <row r="524" ht="15.75" customHeight="1">
      <c r="K524" s="27"/>
      <c r="L524" s="27"/>
      <c r="U524" s="55"/>
      <c r="Z524" s="57"/>
    </row>
    <row r="525" ht="15.75" customHeight="1">
      <c r="K525" s="27"/>
      <c r="L525" s="27"/>
      <c r="U525" s="55"/>
      <c r="Z525" s="57"/>
    </row>
    <row r="526" ht="15.75" customHeight="1">
      <c r="K526" s="27"/>
      <c r="L526" s="27"/>
      <c r="U526" s="55"/>
      <c r="Z526" s="57"/>
    </row>
    <row r="527" ht="15.75" customHeight="1">
      <c r="K527" s="27"/>
      <c r="L527" s="27"/>
      <c r="U527" s="55"/>
      <c r="Z527" s="57"/>
    </row>
    <row r="528" ht="15.75" customHeight="1">
      <c r="K528" s="27"/>
      <c r="L528" s="27"/>
      <c r="U528" s="55"/>
      <c r="Z528" s="57"/>
    </row>
    <row r="529" ht="15.75" customHeight="1">
      <c r="K529" s="27"/>
      <c r="L529" s="27"/>
      <c r="U529" s="55"/>
      <c r="Z529" s="57"/>
    </row>
    <row r="530" ht="15.75" customHeight="1">
      <c r="K530" s="27"/>
      <c r="L530" s="27"/>
      <c r="U530" s="55"/>
      <c r="Z530" s="57"/>
    </row>
    <row r="531" ht="15.75" customHeight="1">
      <c r="K531" s="27"/>
      <c r="L531" s="27"/>
      <c r="U531" s="55"/>
      <c r="Z531" s="57"/>
    </row>
    <row r="532" ht="15.75" customHeight="1">
      <c r="K532" s="27"/>
      <c r="L532" s="27"/>
      <c r="U532" s="55"/>
      <c r="Z532" s="57"/>
    </row>
    <row r="533" ht="15.75" customHeight="1">
      <c r="K533" s="27"/>
      <c r="L533" s="27"/>
      <c r="U533" s="55"/>
      <c r="Z533" s="57"/>
    </row>
    <row r="534" ht="15.75" customHeight="1">
      <c r="K534" s="27"/>
      <c r="L534" s="27"/>
      <c r="U534" s="55"/>
      <c r="Z534" s="57"/>
    </row>
    <row r="535" ht="15.75" customHeight="1">
      <c r="K535" s="27"/>
      <c r="L535" s="27"/>
      <c r="U535" s="55"/>
      <c r="Z535" s="57"/>
    </row>
    <row r="536" ht="15.75" customHeight="1">
      <c r="K536" s="27"/>
      <c r="L536" s="27"/>
      <c r="U536" s="55"/>
      <c r="Z536" s="57"/>
    </row>
    <row r="537" ht="15.75" customHeight="1">
      <c r="K537" s="27"/>
      <c r="L537" s="27"/>
      <c r="U537" s="55"/>
      <c r="Z537" s="57"/>
    </row>
    <row r="538" ht="15.75" customHeight="1">
      <c r="K538" s="27"/>
      <c r="L538" s="27"/>
      <c r="U538" s="55"/>
      <c r="Z538" s="57"/>
    </row>
    <row r="539" ht="15.75" customHeight="1">
      <c r="K539" s="27"/>
      <c r="L539" s="27"/>
      <c r="U539" s="55"/>
      <c r="Z539" s="57"/>
    </row>
    <row r="540" ht="15.75" customHeight="1">
      <c r="K540" s="27"/>
      <c r="L540" s="27"/>
      <c r="U540" s="55"/>
      <c r="Z540" s="57"/>
    </row>
    <row r="541" ht="15.75" customHeight="1">
      <c r="K541" s="27"/>
      <c r="L541" s="27"/>
      <c r="U541" s="55"/>
      <c r="Z541" s="57"/>
    </row>
    <row r="542" ht="15.75" customHeight="1">
      <c r="K542" s="27"/>
      <c r="L542" s="27"/>
      <c r="U542" s="55"/>
      <c r="Z542" s="57"/>
    </row>
    <row r="543" ht="15.75" customHeight="1">
      <c r="K543" s="27"/>
      <c r="L543" s="27"/>
      <c r="U543" s="55"/>
      <c r="Z543" s="57"/>
    </row>
    <row r="544" ht="15.75" customHeight="1">
      <c r="K544" s="27"/>
      <c r="L544" s="27"/>
      <c r="U544" s="55"/>
      <c r="Z544" s="57"/>
    </row>
    <row r="545" ht="15.75" customHeight="1">
      <c r="K545" s="27"/>
      <c r="L545" s="27"/>
      <c r="U545" s="55"/>
      <c r="Z545" s="57"/>
    </row>
    <row r="546" ht="15.75" customHeight="1">
      <c r="K546" s="27"/>
      <c r="L546" s="27"/>
      <c r="U546" s="55"/>
      <c r="Z546" s="57"/>
    </row>
    <row r="547" ht="15.75" customHeight="1">
      <c r="K547" s="27"/>
      <c r="L547" s="27"/>
      <c r="U547" s="55"/>
      <c r="Z547" s="57"/>
    </row>
    <row r="548" ht="15.75" customHeight="1">
      <c r="K548" s="27"/>
      <c r="L548" s="27"/>
      <c r="U548" s="55"/>
      <c r="Z548" s="57"/>
    </row>
    <row r="549" ht="15.75" customHeight="1">
      <c r="K549" s="27"/>
      <c r="L549" s="27"/>
      <c r="U549" s="55"/>
      <c r="Z549" s="57"/>
    </row>
    <row r="550" ht="15.75" customHeight="1">
      <c r="K550" s="27"/>
      <c r="L550" s="27"/>
      <c r="U550" s="55"/>
      <c r="Z550" s="57"/>
    </row>
    <row r="551" ht="15.75" customHeight="1">
      <c r="K551" s="27"/>
      <c r="L551" s="27"/>
      <c r="U551" s="55"/>
      <c r="Z551" s="57"/>
    </row>
    <row r="552" ht="15.75" customHeight="1">
      <c r="K552" s="27"/>
      <c r="L552" s="27"/>
      <c r="U552" s="55"/>
      <c r="Z552" s="57"/>
    </row>
    <row r="553" ht="15.75" customHeight="1">
      <c r="K553" s="27"/>
      <c r="L553" s="27"/>
      <c r="U553" s="55"/>
      <c r="Z553" s="57"/>
    </row>
    <row r="554" ht="15.75" customHeight="1">
      <c r="K554" s="27"/>
      <c r="L554" s="27"/>
      <c r="U554" s="55"/>
      <c r="Z554" s="57"/>
    </row>
    <row r="555" ht="15.75" customHeight="1">
      <c r="K555" s="27"/>
      <c r="L555" s="27"/>
      <c r="U555" s="55"/>
      <c r="Z555" s="57"/>
    </row>
    <row r="556" ht="15.75" customHeight="1">
      <c r="K556" s="27"/>
      <c r="L556" s="27"/>
      <c r="U556" s="55"/>
      <c r="Z556" s="57"/>
    </row>
    <row r="557" ht="15.75" customHeight="1">
      <c r="K557" s="27"/>
      <c r="L557" s="27"/>
      <c r="U557" s="55"/>
      <c r="Z557" s="57"/>
    </row>
    <row r="558" ht="15.75" customHeight="1">
      <c r="K558" s="27"/>
      <c r="L558" s="27"/>
      <c r="U558" s="55"/>
      <c r="Z558" s="57"/>
    </row>
    <row r="559" ht="15.75" customHeight="1">
      <c r="K559" s="27"/>
      <c r="L559" s="27"/>
      <c r="U559" s="55"/>
      <c r="Z559" s="57"/>
    </row>
    <row r="560" ht="15.75" customHeight="1">
      <c r="K560" s="27"/>
      <c r="L560" s="27"/>
      <c r="U560" s="55"/>
      <c r="Z560" s="57"/>
    </row>
    <row r="561" ht="15.75" customHeight="1">
      <c r="K561" s="27"/>
      <c r="L561" s="27"/>
      <c r="U561" s="55"/>
      <c r="Z561" s="57"/>
    </row>
    <row r="562" ht="15.75" customHeight="1">
      <c r="K562" s="27"/>
      <c r="L562" s="27"/>
      <c r="U562" s="55"/>
      <c r="Z562" s="57"/>
    </row>
    <row r="563" ht="15.75" customHeight="1">
      <c r="K563" s="27"/>
      <c r="L563" s="27"/>
      <c r="U563" s="55"/>
      <c r="Z563" s="57"/>
    </row>
    <row r="564" ht="15.75" customHeight="1">
      <c r="K564" s="27"/>
      <c r="L564" s="27"/>
      <c r="U564" s="55"/>
      <c r="Z564" s="57"/>
    </row>
    <row r="565" ht="15.75" customHeight="1">
      <c r="K565" s="27"/>
      <c r="L565" s="27"/>
      <c r="U565" s="55"/>
      <c r="Z565" s="57"/>
    </row>
    <row r="566" ht="15.75" customHeight="1">
      <c r="K566" s="27"/>
      <c r="L566" s="27"/>
      <c r="U566" s="55"/>
      <c r="Z566" s="57"/>
    </row>
    <row r="567" ht="15.75" customHeight="1">
      <c r="K567" s="27"/>
      <c r="L567" s="27"/>
      <c r="U567" s="55"/>
      <c r="Z567" s="57"/>
    </row>
    <row r="568" ht="15.75" customHeight="1">
      <c r="K568" s="27"/>
      <c r="L568" s="27"/>
      <c r="U568" s="55"/>
      <c r="Z568" s="57"/>
    </row>
    <row r="569" ht="15.75" customHeight="1">
      <c r="K569" s="27"/>
      <c r="L569" s="27"/>
      <c r="U569" s="55"/>
      <c r="Z569" s="57"/>
    </row>
    <row r="570" ht="15.75" customHeight="1">
      <c r="K570" s="27"/>
      <c r="L570" s="27"/>
      <c r="U570" s="55"/>
      <c r="Z570" s="57"/>
    </row>
    <row r="571" ht="15.75" customHeight="1">
      <c r="K571" s="27"/>
      <c r="L571" s="27"/>
      <c r="U571" s="55"/>
      <c r="Z571" s="57"/>
    </row>
    <row r="572" ht="15.75" customHeight="1">
      <c r="K572" s="27"/>
      <c r="L572" s="27"/>
      <c r="U572" s="55"/>
      <c r="Z572" s="57"/>
    </row>
    <row r="573" ht="15.75" customHeight="1">
      <c r="K573" s="27"/>
      <c r="L573" s="27"/>
      <c r="U573" s="55"/>
      <c r="Z573" s="57"/>
    </row>
    <row r="574" ht="15.75" customHeight="1">
      <c r="K574" s="27"/>
      <c r="L574" s="27"/>
      <c r="U574" s="55"/>
      <c r="Z574" s="57"/>
    </row>
    <row r="575" ht="15.75" customHeight="1">
      <c r="K575" s="27"/>
      <c r="L575" s="27"/>
      <c r="U575" s="55"/>
      <c r="Z575" s="57"/>
    </row>
    <row r="576" ht="15.75" customHeight="1">
      <c r="K576" s="27"/>
      <c r="L576" s="27"/>
      <c r="U576" s="55"/>
      <c r="Z576" s="57"/>
    </row>
    <row r="577" ht="15.75" customHeight="1">
      <c r="K577" s="27"/>
      <c r="L577" s="27"/>
      <c r="U577" s="55"/>
      <c r="Z577" s="57"/>
    </row>
    <row r="578" ht="15.75" customHeight="1">
      <c r="K578" s="27"/>
      <c r="L578" s="27"/>
      <c r="U578" s="55"/>
      <c r="Z578" s="57"/>
    </row>
    <row r="579" ht="15.75" customHeight="1">
      <c r="K579" s="27"/>
      <c r="L579" s="27"/>
      <c r="U579" s="55"/>
      <c r="Z579" s="57"/>
    </row>
    <row r="580" ht="15.75" customHeight="1">
      <c r="K580" s="27"/>
      <c r="L580" s="27"/>
      <c r="U580" s="55"/>
      <c r="Z580" s="57"/>
    </row>
    <row r="581" ht="15.75" customHeight="1">
      <c r="K581" s="27"/>
      <c r="L581" s="27"/>
      <c r="U581" s="55"/>
      <c r="Z581" s="57"/>
    </row>
    <row r="582" ht="15.75" customHeight="1">
      <c r="K582" s="27"/>
      <c r="L582" s="27"/>
      <c r="U582" s="55"/>
      <c r="Z582" s="57"/>
    </row>
    <row r="583" ht="15.75" customHeight="1">
      <c r="K583" s="27"/>
      <c r="L583" s="27"/>
      <c r="U583" s="55"/>
      <c r="Z583" s="57"/>
    </row>
    <row r="584" ht="15.75" customHeight="1">
      <c r="K584" s="27"/>
      <c r="L584" s="27"/>
      <c r="U584" s="55"/>
      <c r="Z584" s="57"/>
    </row>
    <row r="585" ht="15.75" customHeight="1">
      <c r="K585" s="27"/>
      <c r="L585" s="27"/>
      <c r="U585" s="55"/>
      <c r="Z585" s="57"/>
    </row>
    <row r="586" ht="15.75" customHeight="1">
      <c r="K586" s="27"/>
      <c r="L586" s="27"/>
      <c r="U586" s="55"/>
      <c r="Z586" s="57"/>
    </row>
    <row r="587" ht="15.75" customHeight="1">
      <c r="K587" s="27"/>
      <c r="L587" s="27"/>
      <c r="U587" s="55"/>
      <c r="Z587" s="57"/>
    </row>
    <row r="588" ht="15.75" customHeight="1">
      <c r="K588" s="27"/>
      <c r="L588" s="27"/>
      <c r="U588" s="55"/>
      <c r="Z588" s="57"/>
    </row>
    <row r="589" ht="15.75" customHeight="1">
      <c r="K589" s="27"/>
      <c r="L589" s="27"/>
      <c r="U589" s="55"/>
      <c r="Z589" s="57"/>
    </row>
    <row r="590" ht="15.75" customHeight="1">
      <c r="K590" s="27"/>
      <c r="L590" s="27"/>
      <c r="U590" s="55"/>
      <c r="Z590" s="57"/>
    </row>
    <row r="591" ht="15.75" customHeight="1">
      <c r="K591" s="27"/>
      <c r="L591" s="27"/>
      <c r="U591" s="55"/>
      <c r="Z591" s="57"/>
    </row>
    <row r="592" ht="15.75" customHeight="1">
      <c r="K592" s="27"/>
      <c r="L592" s="27"/>
      <c r="U592" s="55"/>
      <c r="Z592" s="57"/>
    </row>
    <row r="593" ht="15.75" customHeight="1">
      <c r="K593" s="27"/>
      <c r="L593" s="27"/>
      <c r="U593" s="55"/>
      <c r="Z593" s="57"/>
    </row>
    <row r="594" ht="15.75" customHeight="1">
      <c r="K594" s="27"/>
      <c r="L594" s="27"/>
      <c r="U594" s="55"/>
      <c r="Z594" s="57"/>
    </row>
    <row r="595" ht="15.75" customHeight="1">
      <c r="K595" s="27"/>
      <c r="L595" s="27"/>
      <c r="U595" s="55"/>
      <c r="Z595" s="57"/>
    </row>
    <row r="596" ht="15.75" customHeight="1">
      <c r="K596" s="27"/>
      <c r="L596" s="27"/>
      <c r="U596" s="55"/>
      <c r="Z596" s="57"/>
    </row>
    <row r="597" ht="15.75" customHeight="1">
      <c r="K597" s="27"/>
      <c r="L597" s="27"/>
      <c r="U597" s="55"/>
      <c r="Z597" s="57"/>
    </row>
    <row r="598" ht="15.75" customHeight="1">
      <c r="K598" s="27"/>
      <c r="L598" s="27"/>
      <c r="U598" s="55"/>
      <c r="Z598" s="57"/>
    </row>
    <row r="599" ht="15.75" customHeight="1">
      <c r="K599" s="27"/>
      <c r="L599" s="27"/>
      <c r="U599" s="55"/>
      <c r="Z599" s="57"/>
    </row>
    <row r="600" ht="15.75" customHeight="1">
      <c r="K600" s="27"/>
      <c r="L600" s="27"/>
      <c r="U600" s="55"/>
      <c r="Z600" s="57"/>
    </row>
    <row r="601" ht="15.75" customHeight="1">
      <c r="K601" s="27"/>
      <c r="L601" s="27"/>
      <c r="U601" s="55"/>
      <c r="Z601" s="57"/>
    </row>
    <row r="602" ht="15.75" customHeight="1">
      <c r="K602" s="27"/>
      <c r="L602" s="27"/>
      <c r="U602" s="55"/>
      <c r="Z602" s="57"/>
    </row>
    <row r="603" ht="15.75" customHeight="1">
      <c r="K603" s="27"/>
      <c r="L603" s="27"/>
      <c r="U603" s="55"/>
      <c r="Z603" s="57"/>
    </row>
    <row r="604" ht="15.75" customHeight="1">
      <c r="K604" s="27"/>
      <c r="L604" s="27"/>
      <c r="U604" s="55"/>
      <c r="Z604" s="57"/>
    </row>
    <row r="605" ht="15.75" customHeight="1">
      <c r="K605" s="27"/>
      <c r="L605" s="27"/>
      <c r="U605" s="55"/>
      <c r="Z605" s="57"/>
    </row>
    <row r="606" ht="15.75" customHeight="1">
      <c r="K606" s="27"/>
      <c r="L606" s="27"/>
      <c r="U606" s="55"/>
      <c r="Z606" s="57"/>
    </row>
    <row r="607" ht="15.75" customHeight="1">
      <c r="K607" s="27"/>
      <c r="L607" s="27"/>
      <c r="U607" s="55"/>
      <c r="Z607" s="57"/>
    </row>
    <row r="608" ht="15.75" customHeight="1">
      <c r="K608" s="27"/>
      <c r="L608" s="27"/>
      <c r="U608" s="55"/>
      <c r="Z608" s="57"/>
    </row>
    <row r="609" ht="15.75" customHeight="1">
      <c r="K609" s="27"/>
      <c r="L609" s="27"/>
      <c r="U609" s="55"/>
      <c r="Z609" s="57"/>
    </row>
    <row r="610" ht="15.75" customHeight="1">
      <c r="K610" s="27"/>
      <c r="L610" s="27"/>
      <c r="U610" s="55"/>
      <c r="Z610" s="57"/>
    </row>
    <row r="611" ht="15.75" customHeight="1">
      <c r="K611" s="27"/>
      <c r="L611" s="27"/>
      <c r="U611" s="55"/>
      <c r="Z611" s="57"/>
    </row>
    <row r="612" ht="15.75" customHeight="1">
      <c r="K612" s="27"/>
      <c r="L612" s="27"/>
      <c r="U612" s="55"/>
      <c r="Z612" s="57"/>
    </row>
    <row r="613" ht="15.75" customHeight="1">
      <c r="K613" s="27"/>
      <c r="L613" s="27"/>
      <c r="U613" s="55"/>
      <c r="Z613" s="57"/>
    </row>
    <row r="614" ht="15.75" customHeight="1">
      <c r="K614" s="27"/>
      <c r="L614" s="27"/>
      <c r="U614" s="55"/>
      <c r="Z614" s="57"/>
    </row>
    <row r="615" ht="15.75" customHeight="1">
      <c r="K615" s="27"/>
      <c r="L615" s="27"/>
      <c r="U615" s="55"/>
      <c r="Z615" s="57"/>
    </row>
    <row r="616" ht="15.75" customHeight="1">
      <c r="K616" s="27"/>
      <c r="L616" s="27"/>
      <c r="U616" s="55"/>
      <c r="Z616" s="57"/>
    </row>
    <row r="617" ht="15.75" customHeight="1">
      <c r="K617" s="27"/>
      <c r="L617" s="27"/>
      <c r="U617" s="55"/>
      <c r="Z617" s="57"/>
    </row>
    <row r="618" ht="15.75" customHeight="1">
      <c r="K618" s="27"/>
      <c r="L618" s="27"/>
      <c r="U618" s="55"/>
      <c r="Z618" s="57"/>
    </row>
    <row r="619" ht="15.75" customHeight="1">
      <c r="K619" s="27"/>
      <c r="L619" s="27"/>
      <c r="U619" s="55"/>
      <c r="Z619" s="57"/>
    </row>
    <row r="620" ht="15.75" customHeight="1">
      <c r="K620" s="27"/>
      <c r="L620" s="27"/>
      <c r="U620" s="55"/>
      <c r="Z620" s="57"/>
    </row>
    <row r="621" ht="15.75" customHeight="1">
      <c r="K621" s="27"/>
      <c r="L621" s="27"/>
      <c r="U621" s="55"/>
      <c r="Z621" s="57"/>
    </row>
    <row r="622" ht="15.75" customHeight="1">
      <c r="K622" s="27"/>
      <c r="L622" s="27"/>
      <c r="U622" s="55"/>
      <c r="Z622" s="57"/>
    </row>
    <row r="623" ht="15.75" customHeight="1">
      <c r="K623" s="27"/>
      <c r="L623" s="27"/>
      <c r="U623" s="55"/>
      <c r="Z623" s="57"/>
    </row>
    <row r="624" ht="15.75" customHeight="1">
      <c r="K624" s="27"/>
      <c r="L624" s="27"/>
      <c r="U624" s="55"/>
      <c r="Z624" s="57"/>
    </row>
    <row r="625" ht="15.75" customHeight="1">
      <c r="K625" s="27"/>
      <c r="L625" s="27"/>
      <c r="U625" s="55"/>
      <c r="Z625" s="57"/>
    </row>
    <row r="626" ht="15.75" customHeight="1">
      <c r="K626" s="27"/>
      <c r="L626" s="27"/>
      <c r="U626" s="55"/>
      <c r="Z626" s="57"/>
    </row>
    <row r="627" ht="15.75" customHeight="1">
      <c r="K627" s="27"/>
      <c r="L627" s="27"/>
      <c r="U627" s="55"/>
      <c r="Z627" s="57"/>
    </row>
    <row r="628" ht="15.75" customHeight="1">
      <c r="K628" s="27"/>
      <c r="L628" s="27"/>
      <c r="U628" s="55"/>
      <c r="Z628" s="57"/>
    </row>
    <row r="629" ht="15.75" customHeight="1">
      <c r="K629" s="27"/>
      <c r="L629" s="27"/>
      <c r="U629" s="55"/>
      <c r="Z629" s="57"/>
    </row>
    <row r="630" ht="15.75" customHeight="1">
      <c r="K630" s="27"/>
      <c r="L630" s="27"/>
      <c r="U630" s="55"/>
      <c r="Z630" s="57"/>
    </row>
    <row r="631" ht="15.75" customHeight="1">
      <c r="K631" s="27"/>
      <c r="L631" s="27"/>
      <c r="U631" s="55"/>
      <c r="Z631" s="57"/>
    </row>
    <row r="632" ht="15.75" customHeight="1">
      <c r="K632" s="27"/>
      <c r="L632" s="27"/>
      <c r="U632" s="55"/>
      <c r="Z632" s="57"/>
    </row>
    <row r="633" ht="15.75" customHeight="1">
      <c r="K633" s="27"/>
      <c r="L633" s="27"/>
      <c r="U633" s="55"/>
      <c r="Z633" s="57"/>
    </row>
    <row r="634" ht="15.75" customHeight="1">
      <c r="K634" s="27"/>
      <c r="L634" s="27"/>
      <c r="U634" s="55"/>
      <c r="Z634" s="57"/>
    </row>
    <row r="635" ht="15.75" customHeight="1">
      <c r="K635" s="27"/>
      <c r="L635" s="27"/>
      <c r="U635" s="55"/>
      <c r="Z635" s="57"/>
    </row>
    <row r="636" ht="15.75" customHeight="1">
      <c r="K636" s="27"/>
      <c r="L636" s="27"/>
      <c r="U636" s="55"/>
      <c r="Z636" s="57"/>
    </row>
    <row r="637" ht="15.75" customHeight="1">
      <c r="K637" s="27"/>
      <c r="L637" s="27"/>
      <c r="U637" s="55"/>
      <c r="Z637" s="57"/>
    </row>
    <row r="638" ht="15.75" customHeight="1">
      <c r="K638" s="27"/>
      <c r="L638" s="27"/>
      <c r="U638" s="55"/>
      <c r="Z638" s="57"/>
    </row>
    <row r="639" ht="15.75" customHeight="1">
      <c r="K639" s="27"/>
      <c r="L639" s="27"/>
      <c r="U639" s="55"/>
      <c r="Z639" s="57"/>
    </row>
    <row r="640" ht="15.75" customHeight="1">
      <c r="K640" s="27"/>
      <c r="L640" s="27"/>
      <c r="U640" s="55"/>
      <c r="Z640" s="57"/>
    </row>
    <row r="641" ht="15.75" customHeight="1">
      <c r="K641" s="27"/>
      <c r="L641" s="27"/>
      <c r="U641" s="55"/>
      <c r="Z641" s="57"/>
    </row>
    <row r="642" ht="15.75" customHeight="1">
      <c r="K642" s="27"/>
      <c r="L642" s="27"/>
      <c r="U642" s="55"/>
      <c r="Z642" s="57"/>
    </row>
    <row r="643" ht="15.75" customHeight="1">
      <c r="K643" s="27"/>
      <c r="L643" s="27"/>
      <c r="U643" s="55"/>
      <c r="Z643" s="57"/>
    </row>
    <row r="644" ht="15.75" customHeight="1">
      <c r="K644" s="27"/>
      <c r="L644" s="27"/>
      <c r="U644" s="55"/>
      <c r="Z644" s="57"/>
    </row>
    <row r="645" ht="15.75" customHeight="1">
      <c r="K645" s="27"/>
      <c r="L645" s="27"/>
      <c r="U645" s="55"/>
      <c r="Z645" s="57"/>
    </row>
    <row r="646" ht="15.75" customHeight="1">
      <c r="K646" s="27"/>
      <c r="L646" s="27"/>
      <c r="U646" s="55"/>
      <c r="Z646" s="57"/>
    </row>
    <row r="647" ht="15.75" customHeight="1">
      <c r="K647" s="27"/>
      <c r="L647" s="27"/>
      <c r="U647" s="55"/>
      <c r="Z647" s="57"/>
    </row>
    <row r="648" ht="15.75" customHeight="1">
      <c r="K648" s="27"/>
      <c r="L648" s="27"/>
      <c r="U648" s="55"/>
      <c r="Z648" s="57"/>
    </row>
    <row r="649" ht="15.75" customHeight="1">
      <c r="K649" s="27"/>
      <c r="L649" s="27"/>
      <c r="U649" s="55"/>
      <c r="Z649" s="57"/>
    </row>
    <row r="650" ht="15.75" customHeight="1">
      <c r="K650" s="27"/>
      <c r="L650" s="27"/>
      <c r="U650" s="55"/>
      <c r="Z650" s="57"/>
    </row>
    <row r="651" ht="15.75" customHeight="1">
      <c r="K651" s="27"/>
      <c r="L651" s="27"/>
      <c r="U651" s="55"/>
      <c r="Z651" s="57"/>
    </row>
    <row r="652" ht="15.75" customHeight="1">
      <c r="K652" s="27"/>
      <c r="L652" s="27"/>
      <c r="U652" s="55"/>
      <c r="Z652" s="57"/>
    </row>
    <row r="653" ht="15.75" customHeight="1">
      <c r="K653" s="27"/>
      <c r="L653" s="27"/>
      <c r="U653" s="55"/>
      <c r="Z653" s="57"/>
    </row>
    <row r="654" ht="15.75" customHeight="1">
      <c r="K654" s="27"/>
      <c r="L654" s="27"/>
      <c r="U654" s="55"/>
      <c r="Z654" s="57"/>
    </row>
    <row r="655" ht="15.75" customHeight="1">
      <c r="K655" s="27"/>
      <c r="L655" s="27"/>
      <c r="U655" s="55"/>
      <c r="Z655" s="57"/>
    </row>
    <row r="656" ht="15.75" customHeight="1">
      <c r="K656" s="27"/>
      <c r="L656" s="27"/>
      <c r="U656" s="55"/>
      <c r="Z656" s="57"/>
    </row>
    <row r="657" ht="15.75" customHeight="1">
      <c r="K657" s="27"/>
      <c r="L657" s="27"/>
      <c r="U657" s="55"/>
      <c r="Z657" s="57"/>
    </row>
    <row r="658" ht="15.75" customHeight="1">
      <c r="K658" s="27"/>
      <c r="L658" s="27"/>
      <c r="U658" s="55"/>
      <c r="Z658" s="57"/>
    </row>
    <row r="659" ht="15.75" customHeight="1">
      <c r="K659" s="27"/>
      <c r="L659" s="27"/>
      <c r="U659" s="55"/>
      <c r="Z659" s="57"/>
    </row>
    <row r="660" ht="15.75" customHeight="1">
      <c r="K660" s="27"/>
      <c r="L660" s="27"/>
      <c r="U660" s="55"/>
      <c r="Z660" s="57"/>
    </row>
    <row r="661" ht="15.75" customHeight="1">
      <c r="K661" s="27"/>
      <c r="L661" s="27"/>
      <c r="U661" s="55"/>
      <c r="Z661" s="57"/>
    </row>
    <row r="662" ht="15.75" customHeight="1">
      <c r="K662" s="27"/>
      <c r="L662" s="27"/>
      <c r="U662" s="55"/>
      <c r="Z662" s="57"/>
    </row>
    <row r="663" ht="15.75" customHeight="1">
      <c r="K663" s="27"/>
      <c r="L663" s="27"/>
      <c r="U663" s="55"/>
      <c r="Z663" s="57"/>
    </row>
    <row r="664" ht="15.75" customHeight="1">
      <c r="K664" s="27"/>
      <c r="L664" s="27"/>
      <c r="U664" s="55"/>
      <c r="Z664" s="57"/>
    </row>
    <row r="665" ht="15.75" customHeight="1">
      <c r="K665" s="27"/>
      <c r="L665" s="27"/>
      <c r="U665" s="55"/>
      <c r="Z665" s="57"/>
    </row>
    <row r="666" ht="15.75" customHeight="1">
      <c r="K666" s="27"/>
      <c r="L666" s="27"/>
      <c r="U666" s="55"/>
      <c r="Z666" s="57"/>
    </row>
    <row r="667" ht="15.75" customHeight="1">
      <c r="K667" s="27"/>
      <c r="L667" s="27"/>
      <c r="U667" s="55"/>
      <c r="Z667" s="57"/>
    </row>
    <row r="668" ht="15.75" customHeight="1">
      <c r="K668" s="27"/>
      <c r="L668" s="27"/>
      <c r="U668" s="55"/>
      <c r="Z668" s="57"/>
    </row>
    <row r="669" ht="15.75" customHeight="1">
      <c r="K669" s="27"/>
      <c r="L669" s="27"/>
      <c r="U669" s="55"/>
      <c r="Z669" s="57"/>
    </row>
    <row r="670" ht="15.75" customHeight="1">
      <c r="K670" s="27"/>
      <c r="L670" s="27"/>
      <c r="U670" s="55"/>
      <c r="Z670" s="57"/>
    </row>
    <row r="671" ht="15.75" customHeight="1">
      <c r="K671" s="27"/>
      <c r="L671" s="27"/>
      <c r="U671" s="55"/>
      <c r="Z671" s="57"/>
    </row>
    <row r="672" ht="15.75" customHeight="1">
      <c r="K672" s="27"/>
      <c r="L672" s="27"/>
      <c r="U672" s="55"/>
      <c r="Z672" s="57"/>
    </row>
    <row r="673" ht="15.75" customHeight="1">
      <c r="K673" s="27"/>
      <c r="L673" s="27"/>
      <c r="U673" s="55"/>
      <c r="Z673" s="57"/>
    </row>
    <row r="674" ht="15.75" customHeight="1">
      <c r="K674" s="27"/>
      <c r="L674" s="27"/>
      <c r="U674" s="55"/>
      <c r="Z674" s="57"/>
    </row>
    <row r="675" ht="15.75" customHeight="1">
      <c r="K675" s="27"/>
      <c r="L675" s="27"/>
      <c r="U675" s="55"/>
      <c r="Z675" s="57"/>
    </row>
    <row r="676" ht="15.75" customHeight="1">
      <c r="K676" s="27"/>
      <c r="L676" s="27"/>
      <c r="U676" s="55"/>
      <c r="Z676" s="57"/>
    </row>
    <row r="677" ht="15.75" customHeight="1">
      <c r="K677" s="27"/>
      <c r="L677" s="27"/>
      <c r="U677" s="55"/>
      <c r="Z677" s="57"/>
    </row>
    <row r="678" ht="15.75" customHeight="1">
      <c r="K678" s="27"/>
      <c r="L678" s="27"/>
      <c r="U678" s="55"/>
      <c r="Z678" s="57"/>
    </row>
    <row r="679" ht="15.75" customHeight="1">
      <c r="K679" s="27"/>
      <c r="L679" s="27"/>
      <c r="U679" s="55"/>
      <c r="Z679" s="57"/>
    </row>
    <row r="680" ht="15.75" customHeight="1">
      <c r="K680" s="27"/>
      <c r="L680" s="27"/>
      <c r="U680" s="55"/>
      <c r="Z680" s="57"/>
    </row>
    <row r="681" ht="15.75" customHeight="1">
      <c r="K681" s="27"/>
      <c r="L681" s="27"/>
      <c r="U681" s="55"/>
      <c r="Z681" s="57"/>
    </row>
    <row r="682" ht="15.75" customHeight="1">
      <c r="K682" s="27"/>
      <c r="L682" s="27"/>
      <c r="U682" s="55"/>
      <c r="Z682" s="57"/>
    </row>
    <row r="683" ht="15.75" customHeight="1">
      <c r="K683" s="27"/>
      <c r="L683" s="27"/>
      <c r="U683" s="55"/>
      <c r="Z683" s="57"/>
    </row>
    <row r="684" ht="15.75" customHeight="1">
      <c r="K684" s="27"/>
      <c r="L684" s="27"/>
      <c r="U684" s="55"/>
      <c r="Z684" s="57"/>
    </row>
    <row r="685" ht="15.75" customHeight="1">
      <c r="K685" s="27"/>
      <c r="L685" s="27"/>
      <c r="U685" s="55"/>
      <c r="Z685" s="57"/>
    </row>
    <row r="686" ht="15.75" customHeight="1">
      <c r="K686" s="27"/>
      <c r="L686" s="27"/>
      <c r="U686" s="55"/>
      <c r="Z686" s="57"/>
    </row>
    <row r="687" ht="15.75" customHeight="1">
      <c r="K687" s="27"/>
      <c r="L687" s="27"/>
      <c r="U687" s="55"/>
      <c r="Z687" s="57"/>
    </row>
    <row r="688" ht="15.75" customHeight="1">
      <c r="K688" s="27"/>
      <c r="L688" s="27"/>
      <c r="U688" s="55"/>
      <c r="Z688" s="57"/>
    </row>
    <row r="689" ht="15.75" customHeight="1">
      <c r="K689" s="27"/>
      <c r="L689" s="27"/>
      <c r="U689" s="55"/>
      <c r="Z689" s="57"/>
    </row>
    <row r="690" ht="15.75" customHeight="1">
      <c r="K690" s="27"/>
      <c r="L690" s="27"/>
      <c r="U690" s="55"/>
      <c r="Z690" s="57"/>
    </row>
    <row r="691" ht="15.75" customHeight="1">
      <c r="K691" s="27"/>
      <c r="L691" s="27"/>
      <c r="U691" s="55"/>
      <c r="Z691" s="57"/>
    </row>
    <row r="692" ht="15.75" customHeight="1">
      <c r="K692" s="27"/>
      <c r="L692" s="27"/>
      <c r="U692" s="55"/>
      <c r="Z692" s="57"/>
    </row>
    <row r="693" ht="15.75" customHeight="1">
      <c r="K693" s="27"/>
      <c r="L693" s="27"/>
      <c r="U693" s="55"/>
      <c r="Z693" s="57"/>
    </row>
    <row r="694" ht="15.75" customHeight="1">
      <c r="K694" s="27"/>
      <c r="L694" s="27"/>
      <c r="U694" s="55"/>
      <c r="Z694" s="57"/>
    </row>
    <row r="695" ht="15.75" customHeight="1">
      <c r="K695" s="27"/>
      <c r="L695" s="27"/>
      <c r="U695" s="55"/>
      <c r="Z695" s="57"/>
    </row>
    <row r="696" ht="15.75" customHeight="1">
      <c r="K696" s="27"/>
      <c r="L696" s="27"/>
      <c r="U696" s="55"/>
      <c r="Z696" s="57"/>
    </row>
    <row r="697" ht="15.75" customHeight="1">
      <c r="K697" s="27"/>
      <c r="L697" s="27"/>
      <c r="U697" s="55"/>
      <c r="Z697" s="57"/>
    </row>
    <row r="698" ht="15.75" customHeight="1">
      <c r="K698" s="27"/>
      <c r="L698" s="27"/>
      <c r="U698" s="55"/>
      <c r="Z698" s="57"/>
    </row>
    <row r="699" ht="15.75" customHeight="1">
      <c r="K699" s="27"/>
      <c r="L699" s="27"/>
      <c r="U699" s="55"/>
      <c r="Z699" s="57"/>
    </row>
    <row r="700" ht="15.75" customHeight="1">
      <c r="K700" s="27"/>
      <c r="L700" s="27"/>
      <c r="U700" s="55"/>
      <c r="Z700" s="57"/>
    </row>
    <row r="701" ht="15.75" customHeight="1">
      <c r="K701" s="27"/>
      <c r="L701" s="27"/>
      <c r="U701" s="55"/>
      <c r="Z701" s="57"/>
    </row>
    <row r="702" ht="15.75" customHeight="1">
      <c r="K702" s="27"/>
      <c r="L702" s="27"/>
      <c r="U702" s="55"/>
      <c r="Z702" s="57"/>
    </row>
    <row r="703" ht="15.75" customHeight="1">
      <c r="K703" s="27"/>
      <c r="L703" s="27"/>
      <c r="U703" s="55"/>
      <c r="Z703" s="57"/>
    </row>
    <row r="704" ht="15.75" customHeight="1">
      <c r="K704" s="27"/>
      <c r="L704" s="27"/>
      <c r="U704" s="55"/>
      <c r="Z704" s="57"/>
    </row>
    <row r="705" ht="15.75" customHeight="1">
      <c r="K705" s="27"/>
      <c r="L705" s="27"/>
      <c r="U705" s="55"/>
      <c r="Z705" s="57"/>
    </row>
    <row r="706" ht="15.75" customHeight="1">
      <c r="K706" s="27"/>
      <c r="L706" s="27"/>
      <c r="U706" s="55"/>
      <c r="Z706" s="57"/>
    </row>
    <row r="707" ht="15.75" customHeight="1">
      <c r="K707" s="27"/>
      <c r="L707" s="27"/>
      <c r="U707" s="55"/>
      <c r="Z707" s="57"/>
    </row>
    <row r="708" ht="15.75" customHeight="1">
      <c r="K708" s="27"/>
      <c r="L708" s="27"/>
      <c r="U708" s="55"/>
      <c r="Z708" s="57"/>
    </row>
    <row r="709" ht="15.75" customHeight="1">
      <c r="K709" s="27"/>
      <c r="L709" s="27"/>
      <c r="U709" s="55"/>
      <c r="Z709" s="57"/>
    </row>
    <row r="710" ht="15.75" customHeight="1">
      <c r="K710" s="27"/>
      <c r="L710" s="27"/>
      <c r="U710" s="55"/>
      <c r="Z710" s="57"/>
    </row>
    <row r="711" ht="15.75" customHeight="1">
      <c r="K711" s="27"/>
      <c r="L711" s="27"/>
      <c r="U711" s="55"/>
      <c r="Z711" s="57"/>
    </row>
    <row r="712" ht="15.75" customHeight="1">
      <c r="K712" s="27"/>
      <c r="L712" s="27"/>
      <c r="U712" s="55"/>
      <c r="Z712" s="57"/>
    </row>
    <row r="713" ht="15.75" customHeight="1">
      <c r="K713" s="27"/>
      <c r="L713" s="27"/>
      <c r="U713" s="55"/>
      <c r="Z713" s="57"/>
    </row>
    <row r="714" ht="15.75" customHeight="1">
      <c r="K714" s="27"/>
      <c r="L714" s="27"/>
      <c r="U714" s="55"/>
      <c r="Z714" s="57"/>
    </row>
    <row r="715" ht="15.75" customHeight="1">
      <c r="K715" s="27"/>
      <c r="L715" s="27"/>
      <c r="U715" s="55"/>
      <c r="Z715" s="57"/>
    </row>
    <row r="716" ht="15.75" customHeight="1">
      <c r="K716" s="27"/>
      <c r="L716" s="27"/>
      <c r="U716" s="55"/>
      <c r="Z716" s="57"/>
    </row>
    <row r="717" ht="15.75" customHeight="1">
      <c r="K717" s="27"/>
      <c r="L717" s="27"/>
      <c r="U717" s="55"/>
      <c r="Z717" s="57"/>
    </row>
    <row r="718" ht="15.75" customHeight="1">
      <c r="K718" s="27"/>
      <c r="L718" s="27"/>
      <c r="U718" s="55"/>
      <c r="Z718" s="57"/>
    </row>
    <row r="719" ht="15.75" customHeight="1">
      <c r="K719" s="27"/>
      <c r="L719" s="27"/>
      <c r="U719" s="55"/>
      <c r="Z719" s="57"/>
    </row>
    <row r="720" ht="15.75" customHeight="1">
      <c r="K720" s="27"/>
      <c r="L720" s="27"/>
      <c r="U720" s="55"/>
      <c r="Z720" s="57"/>
    </row>
    <row r="721" ht="15.75" customHeight="1">
      <c r="K721" s="27"/>
      <c r="L721" s="27"/>
      <c r="U721" s="55"/>
      <c r="Z721" s="57"/>
    </row>
    <row r="722" ht="15.75" customHeight="1">
      <c r="K722" s="27"/>
      <c r="L722" s="27"/>
      <c r="U722" s="55"/>
      <c r="Z722" s="57"/>
    </row>
    <row r="723" ht="15.75" customHeight="1">
      <c r="K723" s="27"/>
      <c r="L723" s="27"/>
      <c r="U723" s="55"/>
      <c r="Z723" s="57"/>
    </row>
    <row r="724" ht="15.75" customHeight="1">
      <c r="K724" s="27"/>
      <c r="L724" s="27"/>
      <c r="U724" s="55"/>
      <c r="Z724" s="57"/>
    </row>
    <row r="725" ht="15.75" customHeight="1">
      <c r="K725" s="27"/>
      <c r="L725" s="27"/>
      <c r="U725" s="55"/>
      <c r="Z725" s="57"/>
    </row>
    <row r="726" ht="15.75" customHeight="1">
      <c r="K726" s="27"/>
      <c r="L726" s="27"/>
      <c r="U726" s="55"/>
      <c r="Z726" s="57"/>
    </row>
    <row r="727" ht="15.75" customHeight="1">
      <c r="K727" s="27"/>
      <c r="L727" s="27"/>
      <c r="U727" s="55"/>
      <c r="Z727" s="57"/>
    </row>
    <row r="728" ht="15.75" customHeight="1">
      <c r="K728" s="27"/>
      <c r="L728" s="27"/>
      <c r="U728" s="55"/>
      <c r="Z728" s="57"/>
    </row>
    <row r="729" ht="15.75" customHeight="1">
      <c r="K729" s="27"/>
      <c r="L729" s="27"/>
      <c r="U729" s="55"/>
      <c r="Z729" s="57"/>
    </row>
    <row r="730" ht="15.75" customHeight="1">
      <c r="K730" s="27"/>
      <c r="L730" s="27"/>
      <c r="U730" s="55"/>
      <c r="Z730" s="57"/>
    </row>
    <row r="731" ht="15.75" customHeight="1">
      <c r="K731" s="27"/>
      <c r="L731" s="27"/>
      <c r="U731" s="55"/>
      <c r="Z731" s="57"/>
    </row>
    <row r="732" ht="15.75" customHeight="1">
      <c r="K732" s="27"/>
      <c r="L732" s="27"/>
      <c r="U732" s="55"/>
      <c r="Z732" s="57"/>
    </row>
    <row r="733" ht="15.75" customHeight="1">
      <c r="K733" s="27"/>
      <c r="L733" s="27"/>
      <c r="U733" s="55"/>
      <c r="Z733" s="57"/>
    </row>
    <row r="734" ht="15.75" customHeight="1">
      <c r="K734" s="27"/>
      <c r="L734" s="27"/>
      <c r="U734" s="55"/>
      <c r="Z734" s="57"/>
    </row>
    <row r="735" ht="15.75" customHeight="1">
      <c r="K735" s="27"/>
      <c r="L735" s="27"/>
      <c r="U735" s="55"/>
      <c r="Z735" s="57"/>
    </row>
    <row r="736" ht="15.75" customHeight="1">
      <c r="K736" s="27"/>
      <c r="L736" s="27"/>
      <c r="U736" s="55"/>
      <c r="Z736" s="57"/>
    </row>
    <row r="737" ht="15.75" customHeight="1">
      <c r="K737" s="27"/>
      <c r="L737" s="27"/>
      <c r="U737" s="55"/>
      <c r="Z737" s="57"/>
    </row>
    <row r="738" ht="15.75" customHeight="1">
      <c r="K738" s="27"/>
      <c r="L738" s="27"/>
      <c r="U738" s="55"/>
      <c r="Z738" s="57"/>
    </row>
    <row r="739" ht="15.75" customHeight="1">
      <c r="K739" s="27"/>
      <c r="L739" s="27"/>
      <c r="U739" s="55"/>
      <c r="Z739" s="57"/>
    </row>
    <row r="740" ht="15.75" customHeight="1">
      <c r="K740" s="27"/>
      <c r="L740" s="27"/>
      <c r="U740" s="55"/>
      <c r="Z740" s="57"/>
    </row>
    <row r="741" ht="15.75" customHeight="1">
      <c r="K741" s="27"/>
      <c r="L741" s="27"/>
      <c r="U741" s="55"/>
      <c r="Z741" s="57"/>
    </row>
    <row r="742" ht="15.75" customHeight="1">
      <c r="K742" s="27"/>
      <c r="L742" s="27"/>
      <c r="U742" s="55"/>
      <c r="Z742" s="57"/>
    </row>
    <row r="743" ht="15.75" customHeight="1">
      <c r="K743" s="27"/>
      <c r="L743" s="27"/>
      <c r="U743" s="55"/>
      <c r="Z743" s="57"/>
    </row>
    <row r="744" ht="15.75" customHeight="1">
      <c r="K744" s="27"/>
      <c r="L744" s="27"/>
      <c r="U744" s="55"/>
      <c r="Z744" s="57"/>
    </row>
    <row r="745" ht="15.75" customHeight="1">
      <c r="K745" s="27"/>
      <c r="L745" s="27"/>
      <c r="U745" s="55"/>
      <c r="Z745" s="57"/>
    </row>
    <row r="746" ht="15.75" customHeight="1">
      <c r="K746" s="27"/>
      <c r="L746" s="27"/>
      <c r="U746" s="55"/>
      <c r="Z746" s="57"/>
    </row>
    <row r="747" ht="15.75" customHeight="1">
      <c r="K747" s="27"/>
      <c r="L747" s="27"/>
      <c r="U747" s="55"/>
      <c r="Z747" s="57"/>
    </row>
    <row r="748" ht="15.75" customHeight="1">
      <c r="K748" s="27"/>
      <c r="L748" s="27"/>
      <c r="U748" s="55"/>
      <c r="Z748" s="57"/>
    </row>
    <row r="749" ht="15.75" customHeight="1">
      <c r="K749" s="27"/>
      <c r="L749" s="27"/>
      <c r="U749" s="55"/>
      <c r="Z749" s="57"/>
    </row>
    <row r="750" ht="15.75" customHeight="1">
      <c r="K750" s="27"/>
      <c r="L750" s="27"/>
      <c r="U750" s="55"/>
      <c r="Z750" s="57"/>
    </row>
    <row r="751" ht="15.75" customHeight="1">
      <c r="K751" s="27"/>
      <c r="L751" s="27"/>
      <c r="U751" s="55"/>
      <c r="Z751" s="57"/>
    </row>
    <row r="752" ht="15.75" customHeight="1">
      <c r="K752" s="27"/>
      <c r="L752" s="27"/>
      <c r="U752" s="55"/>
      <c r="Z752" s="57"/>
    </row>
    <row r="753" ht="15.75" customHeight="1">
      <c r="K753" s="27"/>
      <c r="L753" s="27"/>
      <c r="U753" s="55"/>
      <c r="Z753" s="57"/>
    </row>
    <row r="754" ht="15.75" customHeight="1">
      <c r="K754" s="27"/>
      <c r="L754" s="27"/>
      <c r="U754" s="55"/>
      <c r="Z754" s="57"/>
    </row>
    <row r="755" ht="15.75" customHeight="1">
      <c r="K755" s="27"/>
      <c r="L755" s="27"/>
      <c r="U755" s="55"/>
      <c r="Z755" s="57"/>
    </row>
    <row r="756" ht="15.75" customHeight="1">
      <c r="K756" s="27"/>
      <c r="L756" s="27"/>
      <c r="U756" s="55"/>
      <c r="Z756" s="57"/>
    </row>
    <row r="757" ht="15.75" customHeight="1">
      <c r="K757" s="27"/>
      <c r="L757" s="27"/>
      <c r="U757" s="55"/>
      <c r="Z757" s="57"/>
    </row>
    <row r="758" ht="15.75" customHeight="1">
      <c r="K758" s="27"/>
      <c r="L758" s="27"/>
      <c r="U758" s="55"/>
      <c r="Z758" s="57"/>
    </row>
    <row r="759" ht="15.75" customHeight="1">
      <c r="K759" s="27"/>
      <c r="L759" s="27"/>
      <c r="U759" s="55"/>
      <c r="Z759" s="57"/>
    </row>
    <row r="760" ht="15.75" customHeight="1">
      <c r="K760" s="27"/>
      <c r="L760" s="27"/>
      <c r="U760" s="55"/>
      <c r="Z760" s="57"/>
    </row>
    <row r="761" ht="15.75" customHeight="1">
      <c r="K761" s="27"/>
      <c r="L761" s="27"/>
      <c r="U761" s="55"/>
      <c r="Z761" s="57"/>
    </row>
    <row r="762" ht="15.75" customHeight="1">
      <c r="K762" s="27"/>
      <c r="L762" s="27"/>
      <c r="U762" s="55"/>
      <c r="Z762" s="57"/>
    </row>
    <row r="763" ht="15.75" customHeight="1">
      <c r="K763" s="27"/>
      <c r="L763" s="27"/>
      <c r="U763" s="55"/>
      <c r="Z763" s="57"/>
    </row>
    <row r="764" ht="15.75" customHeight="1">
      <c r="K764" s="27"/>
      <c r="L764" s="27"/>
      <c r="U764" s="55"/>
      <c r="Z764" s="57"/>
    </row>
    <row r="765" ht="15.75" customHeight="1">
      <c r="K765" s="27"/>
      <c r="L765" s="27"/>
      <c r="U765" s="55"/>
      <c r="Z765" s="57"/>
    </row>
    <row r="766" ht="15.75" customHeight="1">
      <c r="K766" s="27"/>
      <c r="L766" s="27"/>
      <c r="U766" s="55"/>
      <c r="Z766" s="57"/>
    </row>
    <row r="767" ht="15.75" customHeight="1">
      <c r="K767" s="27"/>
      <c r="L767" s="27"/>
      <c r="U767" s="55"/>
      <c r="Z767" s="57"/>
    </row>
    <row r="768" ht="15.75" customHeight="1">
      <c r="K768" s="27"/>
      <c r="L768" s="27"/>
      <c r="U768" s="55"/>
      <c r="Z768" s="57"/>
    </row>
    <row r="769" ht="15.75" customHeight="1">
      <c r="K769" s="27"/>
      <c r="L769" s="27"/>
      <c r="U769" s="55"/>
      <c r="Z769" s="57"/>
    </row>
    <row r="770" ht="15.75" customHeight="1">
      <c r="K770" s="27"/>
      <c r="L770" s="27"/>
      <c r="U770" s="55"/>
      <c r="Z770" s="57"/>
    </row>
    <row r="771" ht="15.75" customHeight="1">
      <c r="K771" s="27"/>
      <c r="L771" s="27"/>
      <c r="U771" s="55"/>
      <c r="Z771" s="57"/>
    </row>
    <row r="772" ht="15.75" customHeight="1">
      <c r="K772" s="27"/>
      <c r="L772" s="27"/>
      <c r="U772" s="55"/>
      <c r="Z772" s="57"/>
    </row>
    <row r="773" ht="15.75" customHeight="1">
      <c r="K773" s="27"/>
      <c r="L773" s="27"/>
      <c r="U773" s="55"/>
      <c r="Z773" s="57"/>
    </row>
    <row r="774" ht="15.75" customHeight="1">
      <c r="K774" s="27"/>
      <c r="L774" s="27"/>
      <c r="U774" s="55"/>
      <c r="Z774" s="57"/>
    </row>
    <row r="775" ht="15.75" customHeight="1">
      <c r="K775" s="27"/>
      <c r="L775" s="27"/>
      <c r="U775" s="55"/>
      <c r="Z775" s="57"/>
    </row>
    <row r="776" ht="15.75" customHeight="1">
      <c r="K776" s="27"/>
      <c r="L776" s="27"/>
      <c r="U776" s="55"/>
      <c r="Z776" s="57"/>
    </row>
    <row r="777" ht="15.75" customHeight="1">
      <c r="K777" s="27"/>
      <c r="L777" s="27"/>
      <c r="U777" s="55"/>
      <c r="Z777" s="57"/>
    </row>
    <row r="778" ht="15.75" customHeight="1">
      <c r="K778" s="27"/>
      <c r="L778" s="27"/>
      <c r="U778" s="55"/>
      <c r="Z778" s="57"/>
    </row>
    <row r="779" ht="15.75" customHeight="1">
      <c r="K779" s="27"/>
      <c r="L779" s="27"/>
      <c r="U779" s="55"/>
      <c r="Z779" s="57"/>
    </row>
    <row r="780" ht="15.75" customHeight="1">
      <c r="K780" s="27"/>
      <c r="L780" s="27"/>
      <c r="U780" s="55"/>
      <c r="Z780" s="57"/>
    </row>
    <row r="781" ht="15.75" customHeight="1">
      <c r="K781" s="27"/>
      <c r="L781" s="27"/>
      <c r="U781" s="55"/>
      <c r="Z781" s="57"/>
    </row>
    <row r="782" ht="15.75" customHeight="1">
      <c r="K782" s="27"/>
      <c r="L782" s="27"/>
      <c r="U782" s="55"/>
      <c r="Z782" s="57"/>
    </row>
    <row r="783" ht="15.75" customHeight="1">
      <c r="K783" s="27"/>
      <c r="L783" s="27"/>
      <c r="U783" s="55"/>
      <c r="Z783" s="57"/>
    </row>
    <row r="784" ht="15.75" customHeight="1">
      <c r="K784" s="27"/>
      <c r="L784" s="27"/>
      <c r="U784" s="55"/>
      <c r="Z784" s="57"/>
    </row>
    <row r="785" ht="15.75" customHeight="1">
      <c r="K785" s="27"/>
      <c r="L785" s="27"/>
      <c r="U785" s="55"/>
      <c r="Z785" s="57"/>
    </row>
    <row r="786" ht="15.75" customHeight="1">
      <c r="K786" s="27"/>
      <c r="L786" s="27"/>
      <c r="U786" s="55"/>
      <c r="Z786" s="57"/>
    </row>
    <row r="787" ht="15.75" customHeight="1">
      <c r="K787" s="27"/>
      <c r="L787" s="27"/>
      <c r="U787" s="55"/>
      <c r="Z787" s="57"/>
    </row>
    <row r="788" ht="15.75" customHeight="1">
      <c r="K788" s="27"/>
      <c r="L788" s="27"/>
      <c r="U788" s="55"/>
      <c r="Z788" s="57"/>
    </row>
    <row r="789" ht="15.75" customHeight="1">
      <c r="K789" s="27"/>
      <c r="L789" s="27"/>
      <c r="U789" s="55"/>
      <c r="Z789" s="57"/>
    </row>
    <row r="790" ht="15.75" customHeight="1">
      <c r="K790" s="27"/>
      <c r="L790" s="27"/>
      <c r="U790" s="55"/>
      <c r="Z790" s="57"/>
    </row>
    <row r="791" ht="15.75" customHeight="1">
      <c r="K791" s="27"/>
      <c r="L791" s="27"/>
      <c r="U791" s="55"/>
      <c r="Z791" s="57"/>
    </row>
    <row r="792" ht="15.75" customHeight="1">
      <c r="K792" s="27"/>
      <c r="L792" s="27"/>
      <c r="U792" s="55"/>
      <c r="Z792" s="57"/>
    </row>
    <row r="793" ht="15.75" customHeight="1">
      <c r="K793" s="27"/>
      <c r="L793" s="27"/>
      <c r="U793" s="55"/>
      <c r="Z793" s="57"/>
    </row>
    <row r="794" ht="15.75" customHeight="1">
      <c r="K794" s="27"/>
      <c r="L794" s="27"/>
      <c r="U794" s="55"/>
      <c r="Z794" s="57"/>
    </row>
    <row r="795" ht="15.75" customHeight="1">
      <c r="K795" s="27"/>
      <c r="L795" s="27"/>
      <c r="U795" s="55"/>
      <c r="Z795" s="57"/>
    </row>
    <row r="796" ht="15.75" customHeight="1">
      <c r="K796" s="27"/>
      <c r="L796" s="27"/>
      <c r="U796" s="55"/>
      <c r="Z796" s="57"/>
    </row>
    <row r="797" ht="15.75" customHeight="1">
      <c r="K797" s="27"/>
      <c r="L797" s="27"/>
      <c r="U797" s="55"/>
      <c r="Z797" s="57"/>
    </row>
    <row r="798" ht="15.75" customHeight="1">
      <c r="K798" s="27"/>
      <c r="L798" s="27"/>
      <c r="U798" s="55"/>
      <c r="Z798" s="57"/>
    </row>
    <row r="799" ht="15.75" customHeight="1">
      <c r="K799" s="27"/>
      <c r="L799" s="27"/>
      <c r="U799" s="55"/>
      <c r="Z799" s="57"/>
    </row>
    <row r="800" ht="15.75" customHeight="1">
      <c r="K800" s="27"/>
      <c r="L800" s="27"/>
      <c r="U800" s="55"/>
      <c r="Z800" s="57"/>
    </row>
    <row r="801" ht="15.75" customHeight="1">
      <c r="K801" s="27"/>
      <c r="L801" s="27"/>
      <c r="U801" s="55"/>
      <c r="Z801" s="57"/>
    </row>
    <row r="802" ht="15.75" customHeight="1">
      <c r="K802" s="27"/>
      <c r="L802" s="27"/>
      <c r="U802" s="55"/>
      <c r="Z802" s="57"/>
    </row>
    <row r="803" ht="15.75" customHeight="1">
      <c r="K803" s="27"/>
      <c r="L803" s="27"/>
      <c r="U803" s="55"/>
      <c r="Z803" s="57"/>
    </row>
    <row r="804" ht="15.75" customHeight="1">
      <c r="K804" s="27"/>
      <c r="L804" s="27"/>
      <c r="U804" s="55"/>
      <c r="Z804" s="57"/>
    </row>
    <row r="805" ht="15.75" customHeight="1">
      <c r="K805" s="27"/>
      <c r="L805" s="27"/>
      <c r="U805" s="55"/>
      <c r="Z805" s="57"/>
    </row>
    <row r="806" ht="15.75" customHeight="1">
      <c r="K806" s="27"/>
      <c r="L806" s="27"/>
      <c r="U806" s="55"/>
      <c r="Z806" s="57"/>
    </row>
    <row r="807" ht="15.75" customHeight="1">
      <c r="K807" s="27"/>
      <c r="L807" s="27"/>
      <c r="U807" s="55"/>
      <c r="Z807" s="57"/>
    </row>
    <row r="808" ht="15.75" customHeight="1">
      <c r="K808" s="27"/>
      <c r="L808" s="27"/>
      <c r="U808" s="55"/>
      <c r="Z808" s="57"/>
    </row>
    <row r="809" ht="15.75" customHeight="1">
      <c r="K809" s="27"/>
      <c r="L809" s="27"/>
      <c r="U809" s="55"/>
      <c r="Z809" s="57"/>
    </row>
    <row r="810" ht="15.75" customHeight="1">
      <c r="K810" s="27"/>
      <c r="L810" s="27"/>
      <c r="U810" s="55"/>
      <c r="Z810" s="57"/>
    </row>
    <row r="811" ht="15.75" customHeight="1">
      <c r="K811" s="27"/>
      <c r="L811" s="27"/>
      <c r="U811" s="55"/>
      <c r="Z811" s="57"/>
    </row>
    <row r="812" ht="15.75" customHeight="1">
      <c r="K812" s="27"/>
      <c r="L812" s="27"/>
      <c r="U812" s="55"/>
      <c r="Z812" s="57"/>
    </row>
    <row r="813" ht="15.75" customHeight="1">
      <c r="K813" s="27"/>
      <c r="L813" s="27"/>
      <c r="U813" s="55"/>
      <c r="Z813" s="57"/>
    </row>
    <row r="814" ht="15.75" customHeight="1">
      <c r="K814" s="27"/>
      <c r="L814" s="27"/>
      <c r="U814" s="55"/>
      <c r="Z814" s="57"/>
    </row>
    <row r="815" ht="15.75" customHeight="1">
      <c r="K815" s="27"/>
      <c r="L815" s="27"/>
      <c r="U815" s="55"/>
      <c r="Z815" s="57"/>
    </row>
    <row r="816" ht="15.75" customHeight="1">
      <c r="K816" s="27"/>
      <c r="L816" s="27"/>
      <c r="U816" s="55"/>
      <c r="Z816" s="57"/>
    </row>
    <row r="817" ht="15.75" customHeight="1">
      <c r="K817" s="27"/>
      <c r="L817" s="27"/>
      <c r="U817" s="55"/>
      <c r="Z817" s="57"/>
    </row>
    <row r="818" ht="15.75" customHeight="1">
      <c r="K818" s="27"/>
      <c r="L818" s="27"/>
      <c r="U818" s="55"/>
      <c r="Z818" s="57"/>
    </row>
    <row r="819" ht="15.75" customHeight="1">
      <c r="K819" s="27"/>
      <c r="L819" s="27"/>
      <c r="U819" s="55"/>
      <c r="Z819" s="57"/>
    </row>
    <row r="820" ht="15.75" customHeight="1">
      <c r="K820" s="27"/>
      <c r="L820" s="27"/>
      <c r="U820" s="55"/>
      <c r="Z820" s="57"/>
    </row>
    <row r="821" ht="15.75" customHeight="1">
      <c r="K821" s="27"/>
      <c r="L821" s="27"/>
      <c r="U821" s="55"/>
      <c r="Z821" s="57"/>
    </row>
    <row r="822" ht="15.75" customHeight="1">
      <c r="K822" s="27"/>
      <c r="L822" s="27"/>
      <c r="U822" s="55"/>
      <c r="Z822" s="57"/>
    </row>
    <row r="823" ht="15.75" customHeight="1">
      <c r="K823" s="27"/>
      <c r="L823" s="27"/>
      <c r="U823" s="55"/>
      <c r="Z823" s="57"/>
    </row>
    <row r="824" ht="15.75" customHeight="1">
      <c r="K824" s="27"/>
      <c r="L824" s="27"/>
      <c r="U824" s="55"/>
      <c r="Z824" s="57"/>
    </row>
    <row r="825" ht="15.75" customHeight="1">
      <c r="K825" s="27"/>
      <c r="L825" s="27"/>
      <c r="U825" s="55"/>
      <c r="Z825" s="57"/>
    </row>
    <row r="826" ht="15.75" customHeight="1">
      <c r="K826" s="27"/>
      <c r="L826" s="27"/>
      <c r="U826" s="55"/>
      <c r="Z826" s="57"/>
    </row>
    <row r="827" ht="15.75" customHeight="1">
      <c r="K827" s="27"/>
      <c r="L827" s="27"/>
      <c r="U827" s="55"/>
      <c r="Z827" s="57"/>
    </row>
    <row r="828" ht="15.75" customHeight="1">
      <c r="K828" s="27"/>
      <c r="L828" s="27"/>
      <c r="U828" s="55"/>
      <c r="Z828" s="57"/>
    </row>
    <row r="829" ht="15.75" customHeight="1">
      <c r="K829" s="27"/>
      <c r="L829" s="27"/>
      <c r="U829" s="55"/>
      <c r="Z829" s="57"/>
    </row>
    <row r="830" ht="15.75" customHeight="1">
      <c r="K830" s="27"/>
      <c r="L830" s="27"/>
      <c r="U830" s="55"/>
      <c r="Z830" s="57"/>
    </row>
    <row r="831" ht="15.75" customHeight="1">
      <c r="K831" s="27"/>
      <c r="L831" s="27"/>
      <c r="U831" s="55"/>
      <c r="Z831" s="57"/>
    </row>
    <row r="832" ht="15.75" customHeight="1">
      <c r="K832" s="27"/>
      <c r="L832" s="27"/>
      <c r="U832" s="55"/>
      <c r="Z832" s="57"/>
    </row>
    <row r="833" ht="15.75" customHeight="1">
      <c r="K833" s="27"/>
      <c r="L833" s="27"/>
      <c r="U833" s="55"/>
      <c r="Z833" s="57"/>
    </row>
    <row r="834" ht="15.75" customHeight="1">
      <c r="K834" s="27"/>
      <c r="L834" s="27"/>
      <c r="U834" s="55"/>
      <c r="Z834" s="57"/>
    </row>
    <row r="835" ht="15.75" customHeight="1">
      <c r="K835" s="27"/>
      <c r="L835" s="27"/>
      <c r="U835" s="55"/>
      <c r="Z835" s="57"/>
    </row>
    <row r="836" ht="15.75" customHeight="1">
      <c r="K836" s="27"/>
      <c r="L836" s="27"/>
      <c r="U836" s="55"/>
      <c r="Z836" s="57"/>
    </row>
    <row r="837" ht="15.75" customHeight="1">
      <c r="K837" s="27"/>
      <c r="L837" s="27"/>
      <c r="U837" s="55"/>
      <c r="Z837" s="57"/>
    </row>
    <row r="838" ht="15.75" customHeight="1">
      <c r="K838" s="27"/>
      <c r="L838" s="27"/>
      <c r="U838" s="55"/>
      <c r="Z838" s="57"/>
    </row>
    <row r="839" ht="15.75" customHeight="1">
      <c r="K839" s="27"/>
      <c r="L839" s="27"/>
      <c r="U839" s="55"/>
      <c r="Z839" s="57"/>
    </row>
    <row r="840" ht="15.75" customHeight="1">
      <c r="K840" s="27"/>
      <c r="L840" s="27"/>
      <c r="U840" s="55"/>
      <c r="Z840" s="57"/>
    </row>
    <row r="841" ht="15.75" customHeight="1">
      <c r="K841" s="27"/>
      <c r="L841" s="27"/>
      <c r="U841" s="55"/>
      <c r="Z841" s="57"/>
    </row>
    <row r="842" ht="15.75" customHeight="1">
      <c r="K842" s="27"/>
      <c r="L842" s="27"/>
      <c r="U842" s="55"/>
      <c r="Z842" s="57"/>
    </row>
    <row r="843" ht="15.75" customHeight="1">
      <c r="K843" s="27"/>
      <c r="L843" s="27"/>
      <c r="U843" s="55"/>
      <c r="Z843" s="57"/>
    </row>
    <row r="844" ht="15.75" customHeight="1">
      <c r="K844" s="27"/>
      <c r="L844" s="27"/>
      <c r="U844" s="55"/>
      <c r="Z844" s="57"/>
    </row>
    <row r="845" ht="15.75" customHeight="1">
      <c r="K845" s="27"/>
      <c r="L845" s="27"/>
      <c r="U845" s="55"/>
      <c r="Z845" s="57"/>
    </row>
    <row r="846" ht="15.75" customHeight="1">
      <c r="K846" s="27"/>
      <c r="L846" s="27"/>
      <c r="U846" s="55"/>
      <c r="Z846" s="57"/>
    </row>
    <row r="847" ht="15.75" customHeight="1">
      <c r="K847" s="27"/>
      <c r="L847" s="27"/>
      <c r="U847" s="55"/>
      <c r="Z847" s="57"/>
    </row>
    <row r="848" ht="15.75" customHeight="1">
      <c r="K848" s="27"/>
      <c r="L848" s="27"/>
      <c r="U848" s="55"/>
      <c r="Z848" s="57"/>
    </row>
    <row r="849" ht="15.75" customHeight="1">
      <c r="K849" s="27"/>
      <c r="L849" s="27"/>
      <c r="U849" s="55"/>
      <c r="Z849" s="57"/>
    </row>
    <row r="850" ht="15.75" customHeight="1">
      <c r="K850" s="27"/>
      <c r="L850" s="27"/>
      <c r="U850" s="55"/>
      <c r="Z850" s="57"/>
    </row>
    <row r="851" ht="15.75" customHeight="1">
      <c r="K851" s="27"/>
      <c r="L851" s="27"/>
      <c r="U851" s="55"/>
      <c r="Z851" s="57"/>
    </row>
    <row r="852" ht="15.75" customHeight="1">
      <c r="K852" s="27"/>
      <c r="L852" s="27"/>
      <c r="U852" s="55"/>
      <c r="Z852" s="57"/>
    </row>
    <row r="853" ht="15.75" customHeight="1">
      <c r="K853" s="27"/>
      <c r="L853" s="27"/>
      <c r="U853" s="55"/>
      <c r="Z853" s="57"/>
    </row>
    <row r="854" ht="15.75" customHeight="1">
      <c r="K854" s="27"/>
      <c r="L854" s="27"/>
      <c r="U854" s="55"/>
      <c r="Z854" s="57"/>
    </row>
    <row r="855" ht="15.75" customHeight="1">
      <c r="K855" s="27"/>
      <c r="L855" s="27"/>
      <c r="U855" s="55"/>
      <c r="Z855" s="57"/>
    </row>
    <row r="856" ht="15.75" customHeight="1">
      <c r="K856" s="27"/>
      <c r="L856" s="27"/>
      <c r="U856" s="55"/>
      <c r="Z856" s="57"/>
    </row>
    <row r="857" ht="15.75" customHeight="1">
      <c r="K857" s="27"/>
      <c r="L857" s="27"/>
      <c r="U857" s="55"/>
      <c r="Z857" s="57"/>
    </row>
    <row r="858" ht="15.75" customHeight="1">
      <c r="K858" s="27"/>
      <c r="L858" s="27"/>
      <c r="U858" s="55"/>
      <c r="Z858" s="57"/>
    </row>
    <row r="859" ht="15.75" customHeight="1">
      <c r="K859" s="27"/>
      <c r="L859" s="27"/>
      <c r="U859" s="55"/>
      <c r="Z859" s="57"/>
    </row>
    <row r="860" ht="15.75" customHeight="1">
      <c r="K860" s="27"/>
      <c r="L860" s="27"/>
      <c r="U860" s="55"/>
      <c r="Z860" s="57"/>
    </row>
    <row r="861" ht="15.75" customHeight="1">
      <c r="K861" s="27"/>
      <c r="L861" s="27"/>
      <c r="U861" s="55"/>
      <c r="Z861" s="57"/>
    </row>
    <row r="862" ht="15.75" customHeight="1">
      <c r="K862" s="27"/>
      <c r="L862" s="27"/>
      <c r="U862" s="55"/>
      <c r="Z862" s="57"/>
    </row>
    <row r="863" ht="15.75" customHeight="1">
      <c r="K863" s="27"/>
      <c r="L863" s="27"/>
      <c r="U863" s="55"/>
      <c r="Z863" s="57"/>
    </row>
    <row r="864" ht="15.75" customHeight="1">
      <c r="K864" s="27"/>
      <c r="L864" s="27"/>
      <c r="U864" s="55"/>
      <c r="Z864" s="57"/>
    </row>
    <row r="865" ht="15.75" customHeight="1">
      <c r="K865" s="27"/>
      <c r="L865" s="27"/>
      <c r="U865" s="55"/>
      <c r="Z865" s="57"/>
    </row>
    <row r="866" ht="15.75" customHeight="1">
      <c r="K866" s="27"/>
      <c r="L866" s="27"/>
      <c r="U866" s="55"/>
      <c r="Z866" s="57"/>
    </row>
    <row r="867" ht="15.75" customHeight="1">
      <c r="K867" s="27"/>
      <c r="L867" s="27"/>
      <c r="U867" s="55"/>
      <c r="Z867" s="57"/>
    </row>
    <row r="868" ht="15.75" customHeight="1">
      <c r="K868" s="27"/>
      <c r="L868" s="27"/>
      <c r="U868" s="55"/>
      <c r="Z868" s="57"/>
    </row>
    <row r="869" ht="15.75" customHeight="1">
      <c r="K869" s="27"/>
      <c r="L869" s="27"/>
      <c r="U869" s="55"/>
      <c r="Z869" s="57"/>
    </row>
    <row r="870" ht="15.75" customHeight="1">
      <c r="K870" s="27"/>
      <c r="L870" s="27"/>
      <c r="U870" s="55"/>
      <c r="Z870" s="57"/>
    </row>
    <row r="871" ht="15.75" customHeight="1">
      <c r="K871" s="27"/>
      <c r="L871" s="27"/>
      <c r="U871" s="55"/>
      <c r="Z871" s="57"/>
    </row>
    <row r="872" ht="15.75" customHeight="1">
      <c r="K872" s="27"/>
      <c r="L872" s="27"/>
      <c r="U872" s="55"/>
      <c r="Z872" s="57"/>
    </row>
    <row r="873" ht="15.75" customHeight="1">
      <c r="K873" s="27"/>
      <c r="L873" s="27"/>
      <c r="U873" s="55"/>
      <c r="Z873" s="57"/>
    </row>
    <row r="874" ht="15.75" customHeight="1">
      <c r="K874" s="27"/>
      <c r="L874" s="27"/>
      <c r="U874" s="55"/>
      <c r="Z874" s="57"/>
    </row>
    <row r="875" ht="15.75" customHeight="1">
      <c r="K875" s="27"/>
      <c r="L875" s="27"/>
      <c r="U875" s="55"/>
      <c r="Z875" s="57"/>
    </row>
    <row r="876" ht="15.75" customHeight="1">
      <c r="K876" s="27"/>
      <c r="L876" s="27"/>
      <c r="U876" s="55"/>
      <c r="Z876" s="57"/>
    </row>
    <row r="877" ht="15.75" customHeight="1">
      <c r="K877" s="27"/>
      <c r="L877" s="27"/>
      <c r="U877" s="55"/>
      <c r="Z877" s="57"/>
    </row>
    <row r="878" ht="15.75" customHeight="1">
      <c r="K878" s="27"/>
      <c r="L878" s="27"/>
      <c r="U878" s="55"/>
      <c r="Z878" s="57"/>
    </row>
    <row r="879" ht="15.75" customHeight="1">
      <c r="K879" s="27"/>
      <c r="L879" s="27"/>
      <c r="U879" s="55"/>
      <c r="Z879" s="57"/>
    </row>
    <row r="880" ht="15.75" customHeight="1">
      <c r="K880" s="27"/>
      <c r="L880" s="27"/>
      <c r="U880" s="55"/>
      <c r="Z880" s="57"/>
    </row>
    <row r="881" ht="15.75" customHeight="1">
      <c r="K881" s="27"/>
      <c r="L881" s="27"/>
      <c r="U881" s="55"/>
      <c r="Z881" s="57"/>
    </row>
    <row r="882" ht="15.75" customHeight="1">
      <c r="K882" s="27"/>
      <c r="L882" s="27"/>
      <c r="U882" s="55"/>
      <c r="Z882" s="57"/>
    </row>
    <row r="883" ht="15.75" customHeight="1">
      <c r="K883" s="27"/>
      <c r="L883" s="27"/>
      <c r="U883" s="55"/>
      <c r="Z883" s="57"/>
    </row>
    <row r="884" ht="15.75" customHeight="1">
      <c r="K884" s="27"/>
      <c r="L884" s="27"/>
      <c r="U884" s="55"/>
      <c r="Z884" s="57"/>
    </row>
    <row r="885" ht="15.75" customHeight="1">
      <c r="K885" s="27"/>
      <c r="L885" s="27"/>
      <c r="U885" s="55"/>
      <c r="Z885" s="57"/>
    </row>
    <row r="886" ht="15.75" customHeight="1">
      <c r="K886" s="27"/>
      <c r="L886" s="27"/>
      <c r="U886" s="55"/>
      <c r="Z886" s="57"/>
    </row>
    <row r="887" ht="15.75" customHeight="1">
      <c r="K887" s="27"/>
      <c r="L887" s="27"/>
      <c r="U887" s="55"/>
      <c r="Z887" s="57"/>
    </row>
    <row r="888" ht="15.75" customHeight="1">
      <c r="K888" s="27"/>
      <c r="L888" s="27"/>
      <c r="U888" s="55"/>
      <c r="Z888" s="57"/>
    </row>
    <row r="889" ht="15.75" customHeight="1">
      <c r="K889" s="27"/>
      <c r="L889" s="27"/>
      <c r="U889" s="55"/>
      <c r="Z889" s="57"/>
    </row>
    <row r="890" ht="15.75" customHeight="1">
      <c r="K890" s="27"/>
      <c r="L890" s="27"/>
      <c r="U890" s="55"/>
      <c r="Z890" s="57"/>
    </row>
    <row r="891" ht="15.75" customHeight="1">
      <c r="K891" s="27"/>
      <c r="L891" s="27"/>
      <c r="U891" s="55"/>
      <c r="Z891" s="57"/>
    </row>
    <row r="892" ht="15.75" customHeight="1">
      <c r="K892" s="27"/>
      <c r="L892" s="27"/>
      <c r="U892" s="55"/>
      <c r="Z892" s="57"/>
    </row>
    <row r="893" ht="15.75" customHeight="1">
      <c r="K893" s="27"/>
      <c r="L893" s="27"/>
      <c r="U893" s="55"/>
      <c r="Z893" s="57"/>
    </row>
    <row r="894" ht="15.75" customHeight="1">
      <c r="K894" s="27"/>
      <c r="L894" s="27"/>
      <c r="U894" s="55"/>
      <c r="Z894" s="57"/>
    </row>
    <row r="895" ht="15.75" customHeight="1">
      <c r="K895" s="27"/>
      <c r="L895" s="27"/>
      <c r="U895" s="55"/>
      <c r="Z895" s="57"/>
    </row>
    <row r="896" ht="15.75" customHeight="1">
      <c r="K896" s="27"/>
      <c r="L896" s="27"/>
      <c r="U896" s="55"/>
      <c r="Z896" s="57"/>
    </row>
    <row r="897" ht="15.75" customHeight="1">
      <c r="K897" s="27"/>
      <c r="L897" s="27"/>
      <c r="U897" s="55"/>
      <c r="Z897" s="57"/>
    </row>
    <row r="898" ht="15.75" customHeight="1">
      <c r="K898" s="27"/>
      <c r="L898" s="27"/>
      <c r="U898" s="55"/>
      <c r="Z898" s="57"/>
    </row>
    <row r="899" ht="15.75" customHeight="1">
      <c r="K899" s="27"/>
      <c r="L899" s="27"/>
      <c r="U899" s="55"/>
      <c r="Z899" s="57"/>
    </row>
    <row r="900" ht="15.75" customHeight="1">
      <c r="K900" s="27"/>
      <c r="L900" s="27"/>
      <c r="U900" s="55"/>
      <c r="Z900" s="57"/>
    </row>
    <row r="901" ht="15.75" customHeight="1">
      <c r="K901" s="27"/>
      <c r="L901" s="27"/>
      <c r="U901" s="55"/>
      <c r="Z901" s="57"/>
    </row>
    <row r="902" ht="15.75" customHeight="1">
      <c r="K902" s="27"/>
      <c r="L902" s="27"/>
      <c r="U902" s="55"/>
      <c r="Z902" s="57"/>
    </row>
    <row r="903" ht="15.75" customHeight="1">
      <c r="K903" s="27"/>
      <c r="L903" s="27"/>
      <c r="U903" s="55"/>
      <c r="Z903" s="57"/>
    </row>
    <row r="904" ht="15.75" customHeight="1">
      <c r="K904" s="27"/>
      <c r="L904" s="27"/>
      <c r="U904" s="55"/>
      <c r="Z904" s="57"/>
    </row>
    <row r="905" ht="15.75" customHeight="1">
      <c r="K905" s="27"/>
      <c r="L905" s="27"/>
      <c r="U905" s="55"/>
      <c r="Z905" s="57"/>
    </row>
    <row r="906" ht="15.75" customHeight="1">
      <c r="K906" s="27"/>
      <c r="L906" s="27"/>
      <c r="U906" s="55"/>
      <c r="Z906" s="57"/>
    </row>
    <row r="907" ht="15.75" customHeight="1">
      <c r="K907" s="27"/>
      <c r="L907" s="27"/>
      <c r="U907" s="55"/>
      <c r="Z907" s="57"/>
    </row>
    <row r="908" ht="15.75" customHeight="1">
      <c r="K908" s="27"/>
      <c r="L908" s="27"/>
      <c r="U908" s="55"/>
      <c r="Z908" s="57"/>
    </row>
    <row r="909" ht="15.75" customHeight="1">
      <c r="K909" s="27"/>
      <c r="L909" s="27"/>
      <c r="U909" s="55"/>
      <c r="Z909" s="57"/>
    </row>
    <row r="910" ht="15.75" customHeight="1">
      <c r="K910" s="27"/>
      <c r="L910" s="27"/>
      <c r="U910" s="55"/>
      <c r="Z910" s="57"/>
    </row>
    <row r="911" ht="15.75" customHeight="1">
      <c r="K911" s="27"/>
      <c r="L911" s="27"/>
      <c r="U911" s="55"/>
      <c r="Z911" s="57"/>
    </row>
    <row r="912" ht="15.75" customHeight="1">
      <c r="K912" s="27"/>
      <c r="L912" s="27"/>
      <c r="U912" s="55"/>
      <c r="Z912" s="57"/>
    </row>
    <row r="913" ht="15.75" customHeight="1">
      <c r="K913" s="27"/>
      <c r="L913" s="27"/>
      <c r="U913" s="55"/>
      <c r="Z913" s="57"/>
    </row>
    <row r="914" ht="15.75" customHeight="1">
      <c r="K914" s="27"/>
      <c r="L914" s="27"/>
      <c r="U914" s="55"/>
      <c r="Z914" s="57"/>
    </row>
    <row r="915" ht="15.75" customHeight="1">
      <c r="K915" s="27"/>
      <c r="L915" s="27"/>
      <c r="U915" s="55"/>
      <c r="Z915" s="57"/>
    </row>
    <row r="916" ht="15.75" customHeight="1">
      <c r="K916" s="27"/>
      <c r="L916" s="27"/>
      <c r="U916" s="55"/>
      <c r="Z916" s="57"/>
    </row>
    <row r="917" ht="15.75" customHeight="1">
      <c r="K917" s="27"/>
      <c r="L917" s="27"/>
      <c r="U917" s="55"/>
      <c r="Z917" s="57"/>
    </row>
    <row r="918" ht="15.75" customHeight="1">
      <c r="K918" s="27"/>
      <c r="L918" s="27"/>
      <c r="U918" s="55"/>
      <c r="Z918" s="57"/>
    </row>
    <row r="919" ht="15.75" customHeight="1">
      <c r="K919" s="27"/>
      <c r="L919" s="27"/>
      <c r="U919" s="55"/>
      <c r="Z919" s="57"/>
    </row>
    <row r="920" ht="15.75" customHeight="1">
      <c r="K920" s="27"/>
      <c r="L920" s="27"/>
      <c r="U920" s="55"/>
      <c r="Z920" s="57"/>
    </row>
    <row r="921" ht="15.75" customHeight="1">
      <c r="K921" s="27"/>
      <c r="L921" s="27"/>
      <c r="U921" s="55"/>
      <c r="Z921" s="57"/>
    </row>
    <row r="922" ht="15.75" customHeight="1">
      <c r="K922" s="27"/>
      <c r="L922" s="27"/>
      <c r="U922" s="55"/>
      <c r="Z922" s="57"/>
    </row>
    <row r="923" ht="15.75" customHeight="1">
      <c r="K923" s="27"/>
      <c r="L923" s="27"/>
      <c r="U923" s="55"/>
      <c r="Z923" s="57"/>
    </row>
    <row r="924" ht="15.75" customHeight="1">
      <c r="K924" s="27"/>
      <c r="L924" s="27"/>
      <c r="U924" s="55"/>
      <c r="Z924" s="57"/>
    </row>
    <row r="925" ht="15.75" customHeight="1">
      <c r="K925" s="27"/>
      <c r="L925" s="27"/>
      <c r="U925" s="55"/>
      <c r="Z925" s="57"/>
    </row>
    <row r="926" ht="15.75" customHeight="1">
      <c r="K926" s="27"/>
      <c r="L926" s="27"/>
      <c r="U926" s="55"/>
      <c r="Z926" s="57"/>
    </row>
    <row r="927" ht="15.75" customHeight="1">
      <c r="K927" s="27"/>
      <c r="L927" s="27"/>
      <c r="U927" s="55"/>
      <c r="Z927" s="57"/>
    </row>
    <row r="928" ht="15.75" customHeight="1">
      <c r="K928" s="27"/>
      <c r="L928" s="27"/>
      <c r="U928" s="55"/>
      <c r="Z928" s="57"/>
    </row>
    <row r="929" ht="15.75" customHeight="1">
      <c r="K929" s="27"/>
      <c r="L929" s="27"/>
      <c r="U929" s="55"/>
      <c r="Z929" s="57"/>
    </row>
    <row r="930" ht="15.75" customHeight="1">
      <c r="K930" s="27"/>
      <c r="L930" s="27"/>
      <c r="U930" s="55"/>
      <c r="Z930" s="57"/>
    </row>
    <row r="931" ht="15.75" customHeight="1">
      <c r="K931" s="27"/>
      <c r="L931" s="27"/>
      <c r="U931" s="55"/>
      <c r="Z931" s="57"/>
    </row>
    <row r="932" ht="15.75" customHeight="1">
      <c r="K932" s="27"/>
      <c r="L932" s="27"/>
      <c r="U932" s="55"/>
      <c r="Z932" s="57"/>
    </row>
    <row r="933" ht="15.75" customHeight="1">
      <c r="K933" s="27"/>
      <c r="L933" s="27"/>
      <c r="U933" s="55"/>
      <c r="Z933" s="57"/>
    </row>
    <row r="934" ht="15.75" customHeight="1">
      <c r="K934" s="27"/>
      <c r="L934" s="27"/>
      <c r="U934" s="55"/>
      <c r="Z934" s="57"/>
    </row>
    <row r="935" ht="15.75" customHeight="1">
      <c r="K935" s="27"/>
      <c r="L935" s="27"/>
      <c r="U935" s="55"/>
      <c r="Z935" s="57"/>
    </row>
    <row r="936" ht="15.75" customHeight="1">
      <c r="K936" s="27"/>
      <c r="L936" s="27"/>
      <c r="U936" s="55"/>
      <c r="Z936" s="57"/>
    </row>
    <row r="937" ht="15.75" customHeight="1">
      <c r="K937" s="27"/>
      <c r="L937" s="27"/>
      <c r="U937" s="55"/>
      <c r="Z937" s="57"/>
    </row>
    <row r="938" ht="15.75" customHeight="1">
      <c r="K938" s="27"/>
      <c r="L938" s="27"/>
      <c r="U938" s="55"/>
      <c r="Z938" s="57"/>
    </row>
    <row r="939" ht="15.75" customHeight="1">
      <c r="K939" s="27"/>
      <c r="L939" s="27"/>
      <c r="U939" s="55"/>
      <c r="Z939" s="57"/>
    </row>
    <row r="940" ht="15.75" customHeight="1">
      <c r="K940" s="27"/>
      <c r="L940" s="27"/>
      <c r="U940" s="55"/>
      <c r="Z940" s="57"/>
    </row>
    <row r="941" ht="15.75" customHeight="1">
      <c r="K941" s="27"/>
      <c r="L941" s="27"/>
      <c r="U941" s="55"/>
      <c r="Z941" s="57"/>
    </row>
    <row r="942" ht="15.75" customHeight="1">
      <c r="K942" s="27"/>
      <c r="L942" s="27"/>
      <c r="U942" s="55"/>
      <c r="Z942" s="57"/>
    </row>
    <row r="943" ht="15.75" customHeight="1">
      <c r="K943" s="27"/>
      <c r="L943" s="27"/>
      <c r="U943" s="55"/>
      <c r="Z943" s="57"/>
    </row>
    <row r="944" ht="15.75" customHeight="1">
      <c r="K944" s="27"/>
      <c r="L944" s="27"/>
      <c r="U944" s="55"/>
      <c r="Z944" s="57"/>
    </row>
    <row r="945" ht="15.75" customHeight="1">
      <c r="K945" s="27"/>
      <c r="L945" s="27"/>
      <c r="U945" s="55"/>
      <c r="Z945" s="57"/>
    </row>
    <row r="946" ht="15.75" customHeight="1">
      <c r="K946" s="27"/>
      <c r="L946" s="27"/>
      <c r="U946" s="55"/>
      <c r="Z946" s="57"/>
    </row>
    <row r="947" ht="15.75" customHeight="1">
      <c r="K947" s="27"/>
      <c r="L947" s="27"/>
      <c r="U947" s="55"/>
      <c r="Z947" s="57"/>
    </row>
    <row r="948" ht="15.75" customHeight="1">
      <c r="K948" s="27"/>
      <c r="L948" s="27"/>
      <c r="U948" s="55"/>
      <c r="Z948" s="57"/>
    </row>
    <row r="949" ht="15.75" customHeight="1">
      <c r="K949" s="27"/>
      <c r="L949" s="27"/>
      <c r="U949" s="55"/>
      <c r="Z949" s="57"/>
    </row>
    <row r="950" ht="15.75" customHeight="1">
      <c r="K950" s="27"/>
      <c r="L950" s="27"/>
      <c r="U950" s="55"/>
      <c r="Z950" s="57"/>
    </row>
    <row r="951" ht="15.75" customHeight="1">
      <c r="K951" s="27"/>
      <c r="L951" s="27"/>
      <c r="U951" s="55"/>
      <c r="Z951" s="57"/>
    </row>
    <row r="952" ht="15.75" customHeight="1">
      <c r="K952" s="27"/>
      <c r="L952" s="27"/>
      <c r="U952" s="55"/>
      <c r="Z952" s="57"/>
    </row>
    <row r="953" ht="15.75" customHeight="1">
      <c r="K953" s="27"/>
      <c r="L953" s="27"/>
      <c r="U953" s="55"/>
      <c r="Z953" s="57"/>
    </row>
    <row r="954" ht="15.75" customHeight="1">
      <c r="K954" s="27"/>
      <c r="L954" s="27"/>
      <c r="U954" s="55"/>
      <c r="Z954" s="57"/>
    </row>
    <row r="955" ht="15.75" customHeight="1">
      <c r="K955" s="27"/>
      <c r="L955" s="27"/>
      <c r="U955" s="55"/>
      <c r="Z955" s="57"/>
    </row>
    <row r="956" ht="15.75" customHeight="1">
      <c r="K956" s="27"/>
      <c r="L956" s="27"/>
      <c r="U956" s="55"/>
      <c r="Z956" s="57"/>
    </row>
    <row r="957" ht="15.75" customHeight="1">
      <c r="K957" s="27"/>
      <c r="L957" s="27"/>
      <c r="U957" s="55"/>
      <c r="Z957" s="57"/>
    </row>
    <row r="958" ht="15.75" customHeight="1">
      <c r="K958" s="27"/>
      <c r="L958" s="27"/>
      <c r="U958" s="55"/>
      <c r="Z958" s="57"/>
    </row>
    <row r="959" ht="15.75" customHeight="1">
      <c r="K959" s="27"/>
      <c r="L959" s="27"/>
      <c r="U959" s="55"/>
      <c r="Z959" s="57"/>
    </row>
    <row r="960" ht="15.75" customHeight="1">
      <c r="K960" s="27"/>
      <c r="L960" s="27"/>
      <c r="U960" s="55"/>
      <c r="Z960" s="57"/>
    </row>
    <row r="961" ht="15.75" customHeight="1">
      <c r="K961" s="27"/>
      <c r="L961" s="27"/>
      <c r="U961" s="55"/>
      <c r="Z961" s="57"/>
    </row>
    <row r="962" ht="15.75" customHeight="1">
      <c r="K962" s="27"/>
      <c r="L962" s="27"/>
      <c r="U962" s="55"/>
      <c r="Z962" s="57"/>
    </row>
    <row r="963" ht="15.75" customHeight="1">
      <c r="K963" s="27"/>
      <c r="L963" s="27"/>
      <c r="U963" s="55"/>
      <c r="Z963" s="57"/>
    </row>
    <row r="964" ht="15.75" customHeight="1">
      <c r="K964" s="27"/>
      <c r="L964" s="27"/>
      <c r="U964" s="55"/>
      <c r="Z964" s="57"/>
    </row>
    <row r="965" ht="15.75" customHeight="1">
      <c r="K965" s="27"/>
      <c r="L965" s="27"/>
      <c r="U965" s="55"/>
      <c r="Z965" s="57"/>
    </row>
    <row r="966" ht="15.75" customHeight="1">
      <c r="K966" s="27"/>
      <c r="L966" s="27"/>
      <c r="U966" s="55"/>
      <c r="Z966" s="57"/>
    </row>
    <row r="967" ht="15.75" customHeight="1">
      <c r="K967" s="27"/>
      <c r="L967" s="27"/>
      <c r="U967" s="55"/>
      <c r="Z967" s="57"/>
    </row>
    <row r="968" ht="15.75" customHeight="1">
      <c r="K968" s="27"/>
      <c r="L968" s="27"/>
      <c r="U968" s="55"/>
      <c r="Z968" s="57"/>
    </row>
    <row r="969" ht="15.75" customHeight="1">
      <c r="K969" s="27"/>
      <c r="L969" s="27"/>
      <c r="U969" s="55"/>
      <c r="Z969" s="57"/>
    </row>
    <row r="970" ht="15.75" customHeight="1">
      <c r="K970" s="27"/>
      <c r="L970" s="27"/>
      <c r="U970" s="55"/>
      <c r="Z970" s="57"/>
    </row>
    <row r="971" ht="15.75" customHeight="1">
      <c r="K971" s="27"/>
      <c r="L971" s="27"/>
      <c r="U971" s="55"/>
      <c r="Z971" s="57"/>
    </row>
    <row r="972" ht="15.75" customHeight="1">
      <c r="K972" s="27"/>
      <c r="L972" s="27"/>
      <c r="U972" s="55"/>
      <c r="Z972" s="57"/>
    </row>
    <row r="973" ht="15.75" customHeight="1">
      <c r="K973" s="27"/>
      <c r="L973" s="27"/>
      <c r="U973" s="55"/>
      <c r="Z973" s="57"/>
    </row>
    <row r="974" ht="15.75" customHeight="1">
      <c r="K974" s="27"/>
      <c r="L974" s="27"/>
      <c r="U974" s="55"/>
      <c r="Z974" s="57"/>
    </row>
    <row r="975" ht="15.75" customHeight="1">
      <c r="K975" s="27"/>
      <c r="L975" s="27"/>
      <c r="U975" s="55"/>
      <c r="Z975" s="57"/>
    </row>
    <row r="976" ht="15.75" customHeight="1">
      <c r="K976" s="27"/>
      <c r="L976" s="27"/>
      <c r="U976" s="55"/>
      <c r="Z976" s="57"/>
    </row>
    <row r="977" ht="15.75" customHeight="1">
      <c r="K977" s="27"/>
      <c r="L977" s="27"/>
      <c r="U977" s="55"/>
      <c r="Z977" s="57"/>
    </row>
    <row r="978" ht="15.75" customHeight="1">
      <c r="K978" s="27"/>
      <c r="L978" s="27"/>
      <c r="U978" s="55"/>
      <c r="Z978" s="57"/>
    </row>
    <row r="979" ht="15.75" customHeight="1">
      <c r="K979" s="27"/>
      <c r="L979" s="27"/>
      <c r="U979" s="55"/>
      <c r="Z979" s="57"/>
    </row>
    <row r="980" ht="15.75" customHeight="1">
      <c r="K980" s="27"/>
      <c r="L980" s="27"/>
      <c r="U980" s="55"/>
      <c r="Z980" s="57"/>
    </row>
    <row r="981" ht="15.75" customHeight="1">
      <c r="K981" s="27"/>
      <c r="L981" s="27"/>
      <c r="U981" s="55"/>
      <c r="Z981" s="57"/>
    </row>
    <row r="982" ht="15.75" customHeight="1">
      <c r="K982" s="27"/>
      <c r="L982" s="27"/>
      <c r="U982" s="55"/>
      <c r="Z982" s="57"/>
    </row>
    <row r="983" ht="15.75" customHeight="1">
      <c r="K983" s="27"/>
      <c r="L983" s="27"/>
      <c r="U983" s="55"/>
      <c r="Z983" s="57"/>
    </row>
    <row r="984" ht="15.75" customHeight="1">
      <c r="K984" s="27"/>
      <c r="L984" s="27"/>
      <c r="U984" s="55"/>
      <c r="Z984" s="57"/>
    </row>
    <row r="985" ht="15.75" customHeight="1">
      <c r="K985" s="27"/>
      <c r="L985" s="27"/>
      <c r="U985" s="55"/>
      <c r="Z985" s="57"/>
    </row>
    <row r="986" ht="15.75" customHeight="1">
      <c r="K986" s="27"/>
      <c r="L986" s="27"/>
      <c r="U986" s="55"/>
      <c r="Z986" s="57"/>
    </row>
    <row r="987" ht="15.75" customHeight="1">
      <c r="K987" s="27"/>
      <c r="L987" s="27"/>
      <c r="U987" s="55"/>
      <c r="Z987" s="57"/>
    </row>
    <row r="988" ht="15.75" customHeight="1">
      <c r="K988" s="27"/>
      <c r="L988" s="27"/>
      <c r="U988" s="55"/>
      <c r="Z988" s="57"/>
    </row>
    <row r="989" ht="15.75" customHeight="1">
      <c r="K989" s="27"/>
      <c r="L989" s="27"/>
      <c r="U989" s="55"/>
      <c r="Z989" s="57"/>
    </row>
    <row r="990" ht="15.75" customHeight="1">
      <c r="K990" s="27"/>
      <c r="L990" s="27"/>
      <c r="U990" s="55"/>
      <c r="Z990" s="57"/>
    </row>
    <row r="991" ht="15.75" customHeight="1">
      <c r="K991" s="27"/>
      <c r="L991" s="27"/>
      <c r="U991" s="55"/>
      <c r="Z991" s="57"/>
    </row>
    <row r="992" ht="15.75" customHeight="1">
      <c r="K992" s="27"/>
      <c r="L992" s="27"/>
      <c r="U992" s="55"/>
      <c r="Z992" s="57"/>
    </row>
    <row r="993" ht="15.75" customHeight="1">
      <c r="K993" s="27"/>
      <c r="L993" s="27"/>
      <c r="U993" s="55"/>
      <c r="Z993" s="57"/>
    </row>
    <row r="994" ht="15.75" customHeight="1">
      <c r="K994" s="27"/>
      <c r="L994" s="27"/>
      <c r="U994" s="55"/>
      <c r="Z994" s="57"/>
    </row>
    <row r="995" ht="15.75" customHeight="1">
      <c r="K995" s="27"/>
      <c r="L995" s="27"/>
      <c r="U995" s="55"/>
      <c r="Z995" s="57"/>
    </row>
    <row r="996" ht="15.75" customHeight="1">
      <c r="K996" s="27"/>
      <c r="L996" s="27"/>
      <c r="U996" s="55"/>
      <c r="Z996" s="57"/>
    </row>
    <row r="997" ht="15.75" customHeight="1">
      <c r="K997" s="27"/>
      <c r="L997" s="27"/>
      <c r="U997" s="55"/>
      <c r="Z997" s="57"/>
    </row>
    <row r="998" ht="15.75" customHeight="1">
      <c r="K998" s="27"/>
      <c r="L998" s="27"/>
      <c r="U998" s="55"/>
      <c r="Z998" s="57"/>
    </row>
    <row r="999" ht="15.75" customHeight="1">
      <c r="K999" s="27"/>
      <c r="L999" s="27"/>
      <c r="U999" s="55"/>
      <c r="Z999" s="57"/>
    </row>
    <row r="1000" ht="15.75" customHeight="1">
      <c r="K1000" s="27"/>
      <c r="L1000" s="27"/>
      <c r="U1000" s="55"/>
      <c r="Z1000" s="57"/>
    </row>
  </sheetData>
  <mergeCells count="6">
    <mergeCell ref="A1:R1"/>
    <mergeCell ref="A2:R2"/>
    <mergeCell ref="A3:R3"/>
    <mergeCell ref="A4:R4"/>
    <mergeCell ref="N284:P284"/>
    <mergeCell ref="N334:P334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