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IRO DIRECTO FEBRERO cruce" sheetId="2" r:id="rId5"/>
  </sheets>
  <definedNames>
    <definedName hidden="1" localSheetId="0" name="_xlnm._FilterDatabase">CALCULO!$C$2:$AA$493</definedName>
  </definedNames>
  <calcPr/>
</workbook>
</file>

<file path=xl/sharedStrings.xml><?xml version="1.0" encoding="utf-8"?>
<sst xmlns="http://schemas.openxmlformats.org/spreadsheetml/2006/main" count="1347" uniqueCount="338">
  <si>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</si>
  <si>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</si>
  <si>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</si>
  <si>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</si>
  <si>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theme="1"/>
        <sz val="11.0"/>
      </rPr>
      <t>RECURSOS ESFUERZO PROPIO GIRADO FOSYGA - COLJUEGOS</t>
    </r>
    <r>
      <rPr>
        <rFont val="Calibri"/>
        <b/>
        <color rgb="FF000000"/>
        <sz val="14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</si>
  <si>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</si>
  <si>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</si>
  <si>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</si>
  <si>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</si>
  <si>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calculo</t>
  </si>
  <si>
    <t>PARA GIRO MUNICPIO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</si>
  <si>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</si>
  <si>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</si>
  <si>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PARA GIRO DIRECTO DEPTO</t>
  </si>
  <si>
    <t>REDONDEAR 1 ONCEAVA REAL A TRANSFERIR DEPARTAMENTO</t>
  </si>
  <si>
    <t>TOTAL  MUNICIPIO  MAS DEPTO</t>
  </si>
  <si>
    <t>Valores &lt; 500MIL
A Girar Meses siguientes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</si>
  <si>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</si>
  <si>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</si>
  <si>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</si>
  <si>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</si>
  <si>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</si>
  <si>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</si>
  <si>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</si>
  <si>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</si>
  <si>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</si>
  <si>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</si>
  <si>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</si>
  <si>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</si>
  <si>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</si>
  <si>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</si>
  <si>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</si>
  <si>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</si>
  <si>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</si>
  <si>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</si>
  <si>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</si>
  <si>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</si>
  <si>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</si>
  <si>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</si>
  <si>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</si>
  <si>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</si>
  <si>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</si>
  <si>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</si>
  <si>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</si>
  <si>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</si>
  <si>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</si>
  <si>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</si>
  <si>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</si>
  <si>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</si>
  <si>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</si>
  <si>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</si>
  <si>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</si>
  <si>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</si>
  <si>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</si>
  <si>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</si>
  <si>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</si>
  <si>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</si>
  <si>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</si>
  <si>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</si>
  <si>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</si>
  <si>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</si>
  <si>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</si>
  <si>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</si>
  <si>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</si>
  <si>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EPSI02</t>
  </si>
  <si>
    <t>MANEXKA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</si>
  <si>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</si>
  <si>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</si>
  <si>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</si>
  <si>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</si>
  <si>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</si>
  <si>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</si>
  <si>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</si>
  <si>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</si>
  <si>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</si>
  <si>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</si>
  <si>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</si>
  <si>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</si>
  <si>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</si>
  <si>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</si>
  <si>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</si>
  <si>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</si>
  <si>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</si>
  <si>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</si>
  <si>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</si>
  <si>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</si>
  <si>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</si>
  <si>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</si>
  <si>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</si>
  <si>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</si>
  <si>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</si>
  <si>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</si>
  <si>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</si>
  <si>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</si>
  <si>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</si>
  <si>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</si>
  <si>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</si>
  <si>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</si>
  <si>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</si>
  <si>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</si>
  <si>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</si>
  <si>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</si>
  <si>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</si>
  <si>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</si>
  <si>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</si>
  <si>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</si>
  <si>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</si>
  <si>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</si>
  <si>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</si>
  <si>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</si>
  <si>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</si>
  <si>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</si>
  <si>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</si>
  <si>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</si>
  <si>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</si>
  <si>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</si>
  <si>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</si>
  <si>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</si>
  <si>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</si>
  <si>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</si>
  <si>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</si>
  <si>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</si>
  <si>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</si>
  <si>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</si>
  <si>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</si>
  <si>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</si>
  <si>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</si>
  <si>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</si>
  <si>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</si>
  <si>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</si>
  <si>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</si>
  <si>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</si>
  <si>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</si>
  <si>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</si>
  <si>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</si>
  <si>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</si>
  <si>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</si>
  <si>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</si>
  <si>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</si>
  <si>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</si>
  <si>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</si>
  <si>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</si>
  <si>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</si>
  <si>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</si>
  <si>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</si>
  <si>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</si>
  <si>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</si>
  <si>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</si>
  <si>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</si>
  <si>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</si>
  <si>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</si>
  <si>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</si>
  <si>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</si>
  <si>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</si>
  <si>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</si>
  <si>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</si>
  <si>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</si>
  <si>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</si>
  <si>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</si>
  <si>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</si>
  <si>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</si>
  <si>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</si>
  <si>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</si>
  <si>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</si>
  <si>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</si>
  <si>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</si>
  <si>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</si>
  <si>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</si>
  <si>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</si>
  <si>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</si>
  <si>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</si>
  <si>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</si>
  <si>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</si>
  <si>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</si>
  <si>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</si>
  <si>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</si>
  <si>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</si>
  <si>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</si>
  <si>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</si>
  <si>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</si>
  <si>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</si>
  <si>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</si>
  <si>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</si>
  <si>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</si>
  <si>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</si>
  <si>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</si>
  <si>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</si>
  <si>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</si>
  <si>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</si>
  <si>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</si>
  <si>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</si>
  <si>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</si>
  <si>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</si>
  <si>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</si>
  <si>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</si>
  <si>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</si>
  <si>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</si>
  <si>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</si>
  <si>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</si>
  <si>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</si>
  <si>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</si>
  <si>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</si>
  <si>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</si>
  <si>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</si>
  <si>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</si>
  <si>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</si>
  <si>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</si>
  <si>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</si>
  <si>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</si>
  <si>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</si>
  <si>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</si>
  <si>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</si>
  <si>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</si>
  <si>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</si>
  <si>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</si>
  <si>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</si>
  <si>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</si>
  <si>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</si>
  <si>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</si>
  <si>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</si>
  <si>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</si>
  <si>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</si>
  <si>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</si>
  <si>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</si>
  <si>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</si>
  <si>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</si>
  <si>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</si>
  <si>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</si>
  <si>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</si>
  <si>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</si>
  <si>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</si>
  <si>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</si>
  <si>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</si>
  <si>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</si>
  <si>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</si>
  <si>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</si>
  <si>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</si>
  <si>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</si>
  <si>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</si>
  <si>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</si>
  <si>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</si>
  <si>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</si>
  <si>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</si>
  <si>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</si>
  <si>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</si>
  <si>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</si>
  <si>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</si>
  <si>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</si>
  <si>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</si>
  <si>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</si>
  <si>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</si>
  <si>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</si>
  <si>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</si>
  <si>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</si>
  <si>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</si>
  <si>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</si>
  <si>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</si>
  <si>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</si>
  <si>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</si>
  <si>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</si>
  <si>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</si>
  <si>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</si>
  <si>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</si>
  <si>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</si>
  <si>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</si>
  <si>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</si>
  <si>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</si>
  <si>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</si>
  <si>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</si>
  <si>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</si>
  <si>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</si>
  <si>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</si>
  <si>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</si>
  <si>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</si>
  <si>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</si>
  <si>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</si>
  <si>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</si>
  <si>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</si>
  <si>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</si>
  <si>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</si>
  <si>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</si>
  <si>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</si>
  <si>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</si>
  <si>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</si>
  <si>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</si>
  <si>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</si>
  <si>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</si>
  <si>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</si>
  <si>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</si>
  <si>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</si>
  <si>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</si>
  <si>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</si>
  <si>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</si>
  <si>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</si>
  <si>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</si>
  <si>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</si>
  <si>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</si>
  <si>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</si>
  <si>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</si>
  <si>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</si>
  <si>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</si>
  <si>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</si>
  <si>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</si>
  <si>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</si>
  <si>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FEBRERO DE 2014 </t>
  </si>
  <si>
    <t>RADICADOS</t>
  </si>
  <si>
    <t>N. DE COMPROBANTE DE EGRESO 43000/</t>
  </si>
  <si>
    <t>FECHA COMPROBANTE DE EGRESO</t>
  </si>
  <si>
    <t>43/52795</t>
  </si>
  <si>
    <t>43/52794</t>
  </si>
  <si>
    <t>BANCOLOMBIA</t>
  </si>
  <si>
    <t>CORRIENTE</t>
  </si>
  <si>
    <t>201400027150</t>
  </si>
  <si>
    <t>43/53068</t>
  </si>
  <si>
    <t>43/52799</t>
  </si>
  <si>
    <t>43/52798</t>
  </si>
  <si>
    <t>E.S.E. HOSPITAL SAN RAFAEL DE YOLOMBO</t>
  </si>
  <si>
    <t>POPULAR</t>
  </si>
  <si>
    <t>201400027151</t>
  </si>
  <si>
    <t>43/53039</t>
  </si>
  <si>
    <t>43/52796</t>
  </si>
  <si>
    <t>43/52797</t>
  </si>
  <si>
    <t>43/52790</t>
  </si>
  <si>
    <t>43/52792</t>
  </si>
  <si>
    <t>43/52763</t>
  </si>
  <si>
    <t>UNLAB S.A.S</t>
  </si>
  <si>
    <t>201400028237</t>
  </si>
  <si>
    <t>SIDS MEDELLIN SAS</t>
  </si>
  <si>
    <t>201400027152</t>
  </si>
  <si>
    <t>43/53052</t>
  </si>
  <si>
    <t>DAVIVIENDA</t>
  </si>
  <si>
    <t>43/52793</t>
  </si>
  <si>
    <t>Elaboró:  Astrid Correa Zapata.  Mayo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</si>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</sst>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b/>
      <sz val="9.0"/>
      <color rgb="FF000000"/>
      <name val="Arial"/>
    </font>
    <font>
      <b/>
      <sz val="11.0"/>
      <color theme="1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b/>
      <sz val="8.0"/>
      <color theme="1"/>
      <name val="Arial"/>
    </font>
    <font/>
    <font>
      <b/>
      <sz val="9.0"/>
      <color theme="1"/>
      <name val="Calibri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sz val="8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B6DDE8"/>
        <bgColor rgb="FFB6DDE8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1" numFmtId="0" xfId="0" applyFont="1"/>
    <xf borderId="1" fillId="2" fontId="1" numFmtId="4" xfId="0" applyAlignment="1" applyBorder="1" applyFill="1" applyFont="1" applyNumberFormat="1">
      <alignment shrinkToFit="0" vertical="bottom" wrapText="0"/>
    </xf>
    <xf borderId="2" fillId="3" fontId="2" numFmtId="4" xfId="0" applyAlignment="1" applyBorder="1" applyFill="1" applyFont="1" applyNumberFormat="1">
      <alignment horizontal="center" shrinkToFit="0" vertical="center" wrapText="1"/>
    </xf>
    <xf borderId="2" fillId="4" fontId="2" numFmtId="4" xfId="0" applyAlignment="1" applyBorder="1" applyFill="1" applyFont="1" applyNumberFormat="1">
      <alignment shrinkToFit="0" vertical="center" wrapText="1"/>
    </xf>
    <xf borderId="1" fillId="2" fontId="2" numFmtId="4" xfId="0" applyAlignment="1" applyBorder="1" applyFont="1" applyNumberFormat="1">
      <alignment shrinkToFit="0" vertical="center" wrapText="1"/>
    </xf>
    <xf borderId="3" fillId="5" fontId="3" numFmtId="0" xfId="0" applyAlignment="1" applyBorder="1" applyFill="1" applyFont="1">
      <alignment horizontal="center" shrinkToFit="0" vertical="center" wrapText="1"/>
    </xf>
    <xf borderId="3" fillId="6" fontId="4" numFmtId="0" xfId="0" applyAlignment="1" applyBorder="1" applyFill="1" applyFont="1">
      <alignment horizontal="center" shrinkToFit="0" vertical="center" wrapText="1"/>
    </xf>
    <xf borderId="3" fillId="7" fontId="2" numFmtId="0" xfId="0" applyAlignment="1" applyBorder="1" applyFill="1" applyFont="1">
      <alignment horizontal="center" shrinkToFit="0" vertical="center" wrapText="1"/>
    </xf>
    <xf borderId="4" fillId="8" fontId="5" numFmtId="0" xfId="0" applyAlignment="1" applyBorder="1" applyFill="1" applyFont="1">
      <alignment horizontal="center" shrinkToFit="0" vertical="center" wrapText="1"/>
    </xf>
    <xf borderId="3" fillId="7" fontId="2" numFmtId="16" xfId="0" applyAlignment="1" applyBorder="1" applyFont="1" applyNumberFormat="1">
      <alignment horizontal="center" shrinkToFit="0" vertical="center" wrapText="1"/>
    </xf>
    <xf borderId="3" fillId="3" fontId="2" numFmtId="16" xfId="0" applyAlignment="1" applyBorder="1" applyFont="1" applyNumberFormat="1">
      <alignment horizontal="center" shrinkToFit="0" vertical="center" wrapText="1"/>
    </xf>
    <xf borderId="5" fillId="8" fontId="5" numFmtId="0" xfId="0" applyAlignment="1" applyBorder="1" applyFont="1">
      <alignment horizontal="center" shrinkToFit="0" vertical="center" wrapText="1"/>
    </xf>
    <xf borderId="3" fillId="4" fontId="2" numFmtId="16" xfId="0" applyAlignment="1" applyBorder="1" applyFont="1" applyNumberFormat="1">
      <alignment horizontal="center" shrinkToFit="0" vertical="center" wrapText="1"/>
    </xf>
    <xf borderId="3" fillId="4" fontId="2" numFmtId="16" xfId="0" applyAlignment="1" applyBorder="1" applyFont="1" applyNumberFormat="1">
      <alignment shrinkToFit="0" vertical="center" wrapText="1"/>
    </xf>
    <xf borderId="3" fillId="9" fontId="2" numFmtId="16" xfId="0" applyAlignment="1" applyBorder="1" applyFill="1" applyFont="1" applyNumberFormat="1">
      <alignment horizontal="center" shrinkToFit="0" vertical="center" wrapText="1"/>
    </xf>
    <xf borderId="3" fillId="10" fontId="6" numFmtId="0" xfId="0" applyAlignment="1" applyBorder="1" applyFill="1" applyFont="1">
      <alignment horizontal="center" shrinkToFit="0" vertical="center" wrapText="1"/>
    </xf>
    <xf borderId="2" fillId="5" fontId="3" numFmtId="0" xfId="0" applyAlignment="1" applyBorder="1" applyFont="1">
      <alignment horizontal="center" shrinkToFit="0" vertical="center" wrapText="1"/>
    </xf>
    <xf borderId="2" fillId="5" fontId="3" numFmtId="164" xfId="0" applyAlignment="1" applyBorder="1" applyFont="1" applyNumberFormat="1">
      <alignment horizontal="center" shrinkToFit="0" vertical="center" wrapText="1"/>
    </xf>
    <xf borderId="2" fillId="5" fontId="3" numFmtId="4" xfId="0" applyAlignment="1" applyBorder="1" applyFont="1" applyNumberFormat="1">
      <alignment horizontal="center" shrinkToFit="0" vertical="center" wrapText="1"/>
    </xf>
    <xf borderId="2" fillId="6" fontId="4" numFmtId="4" xfId="0" applyAlignment="1" applyBorder="1" applyFont="1" applyNumberFormat="1">
      <alignment horizontal="center" shrinkToFit="0" vertical="center" wrapText="1"/>
    </xf>
    <xf borderId="2" fillId="7" fontId="2" numFmtId="4" xfId="0" applyAlignment="1" applyBorder="1" applyFont="1" applyNumberFormat="1">
      <alignment horizontal="center" shrinkToFit="0" vertical="center" wrapText="1"/>
    </xf>
    <xf borderId="2" fillId="8" fontId="5" numFmtId="4" xfId="0" applyAlignment="1" applyBorder="1" applyFont="1" applyNumberFormat="1">
      <alignment horizontal="center" shrinkToFit="0" vertical="center" wrapText="1"/>
    </xf>
    <xf borderId="2" fillId="4" fontId="2" numFmtId="4" xfId="0" applyAlignment="1" applyBorder="1" applyFont="1" applyNumberFormat="1">
      <alignment horizontal="center" shrinkToFit="0" vertical="center" wrapText="1"/>
    </xf>
    <xf borderId="2" fillId="9" fontId="2" numFmtId="4" xfId="0" applyAlignment="1" applyBorder="1" applyFont="1" applyNumberFormat="1">
      <alignment horizontal="center" shrinkToFit="0" vertical="center" wrapText="1"/>
    </xf>
    <xf borderId="2" fillId="10" fontId="6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bottom" wrapText="0"/>
    </xf>
    <xf borderId="6" fillId="0" fontId="1" numFmtId="164" xfId="0" applyAlignment="1" applyBorder="1" applyFont="1" applyNumberFormat="1">
      <alignment shrinkToFit="0" vertical="bottom" wrapText="0"/>
    </xf>
    <xf borderId="6" fillId="0" fontId="1" numFmtId="4" xfId="0" applyAlignment="1" applyBorder="1" applyFont="1" applyNumberFormat="1">
      <alignment shrinkToFit="0" vertical="center" wrapText="1"/>
    </xf>
    <xf borderId="7" fillId="11" fontId="7" numFmtId="4" xfId="0" applyAlignment="1" applyBorder="1" applyFill="1" applyFont="1" applyNumberFormat="1">
      <alignment shrinkToFit="0" vertical="center" wrapText="1"/>
    </xf>
    <xf borderId="0" fillId="0" fontId="1" numFmtId="4" xfId="0" applyAlignment="1" applyFont="1" applyNumberFormat="1">
      <alignment shrinkToFit="0" vertical="center" wrapText="1"/>
    </xf>
    <xf borderId="2" fillId="0" fontId="1" numFmtId="4" xfId="0" applyAlignment="1" applyBorder="1" applyFont="1" applyNumberFormat="1">
      <alignment shrinkToFit="0" vertical="center" wrapText="1"/>
    </xf>
    <xf borderId="2" fillId="0" fontId="1" numFmtId="0" xfId="0" applyAlignment="1" applyBorder="1" applyFont="1">
      <alignment shrinkToFit="0" vertical="bottom" wrapText="0"/>
    </xf>
    <xf borderId="2" fillId="0" fontId="1" numFmtId="164" xfId="0" applyAlignment="1" applyBorder="1" applyFont="1" applyNumberFormat="1">
      <alignment shrinkToFit="0" vertical="bottom" wrapText="0"/>
    </xf>
    <xf borderId="2" fillId="11" fontId="7" numFmtId="4" xfId="0" applyAlignment="1" applyBorder="1" applyFont="1" applyNumberFormat="1">
      <alignment shrinkToFit="0" vertical="center" wrapText="1"/>
    </xf>
    <xf borderId="2" fillId="0" fontId="3" numFmtId="0" xfId="0" applyAlignment="1" applyBorder="1" applyFont="1">
      <alignment shrinkToFit="0" vertical="bottom" wrapText="0"/>
    </xf>
    <xf borderId="2" fillId="0" fontId="3" numFmtId="164" xfId="0" applyAlignment="1" applyBorder="1" applyFont="1" applyNumberFormat="1">
      <alignment shrinkToFit="0" vertical="bottom" wrapText="0"/>
    </xf>
    <xf borderId="2" fillId="0" fontId="3" numFmtId="4" xfId="0" applyAlignment="1" applyBorder="1" applyFont="1" applyNumberFormat="1">
      <alignment shrinkToFit="0" vertical="center" wrapText="1"/>
    </xf>
    <xf borderId="2" fillId="11" fontId="8" numFmtId="4" xfId="0" applyAlignment="1" applyBorder="1" applyFont="1" applyNumberFormat="1">
      <alignment shrinkToFit="0" vertical="center" wrapText="1"/>
    </xf>
    <xf borderId="2" fillId="2" fontId="1" numFmtId="4" xfId="0" applyAlignment="1" applyBorder="1" applyFont="1" applyNumberFormat="1">
      <alignment shrinkToFit="0" vertical="center" wrapText="1"/>
    </xf>
    <xf borderId="2" fillId="2" fontId="3" numFmtId="164" xfId="0" applyAlignment="1" applyBorder="1" applyFont="1" applyNumberFormat="1">
      <alignment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9" fillId="0" fontId="9" numFmtId="0" xfId="0" applyBorder="1" applyFont="1"/>
    <xf borderId="10" fillId="0" fontId="9" numFmtId="0" xfId="0" applyBorder="1" applyFont="1"/>
    <xf borderId="11" fillId="0" fontId="3" numFmtId="0" xfId="0" applyAlignment="1" applyBorder="1" applyFont="1">
      <alignment horizontal="center" shrinkToFit="0" vertical="bottom" wrapText="0"/>
    </xf>
    <xf borderId="12" fillId="0" fontId="9" numFmtId="0" xfId="0" applyBorder="1" applyFont="1"/>
    <xf borderId="11" fillId="0" fontId="3" numFmtId="0" xfId="0" applyAlignment="1" applyBorder="1" applyFont="1">
      <alignment horizontal="center" shrinkToFit="0" vertical="bottom" wrapText="1"/>
    </xf>
    <xf borderId="2" fillId="0" fontId="10" numFmtId="0" xfId="0" applyAlignment="1" applyBorder="1" applyFont="1">
      <alignment horizontal="center" shrinkToFit="0" vertical="center" wrapText="1"/>
    </xf>
    <xf borderId="2" fillId="3" fontId="2" numFmtId="16" xfId="0" applyAlignment="1" applyBorder="1" applyFont="1" applyNumberForma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shrinkToFit="0" vertical="bottom" wrapText="0"/>
    </xf>
    <xf borderId="2" fillId="0" fontId="12" numFmtId="0" xfId="0" applyAlignment="1" applyBorder="1" applyFont="1">
      <alignment shrinkToFit="0" vertical="bottom" wrapText="1"/>
    </xf>
    <xf borderId="2" fillId="0" fontId="12" numFmtId="164" xfId="0" applyAlignment="1" applyBorder="1" applyFont="1" applyNumberFormat="1">
      <alignment shrinkToFit="0" vertical="bottom" wrapText="0"/>
    </xf>
    <xf borderId="2" fillId="0" fontId="12" numFmtId="4" xfId="0" applyAlignment="1" applyBorder="1" applyFont="1" applyNumberFormat="1">
      <alignment shrinkToFit="0" vertical="bottom" wrapText="1"/>
    </xf>
    <xf borderId="2" fillId="0" fontId="12" numFmtId="165" xfId="0" applyAlignment="1" applyBorder="1" applyFont="1" applyNumberFormat="1">
      <alignment shrinkToFit="0" vertical="bottom" wrapText="0"/>
    </xf>
    <xf borderId="2" fillId="0" fontId="12" numFmtId="0" xfId="0" applyAlignment="1" applyBorder="1" applyFont="1">
      <alignment shrinkToFit="1" vertical="bottom" wrapText="0"/>
    </xf>
    <xf borderId="2" fillId="0" fontId="12" numFmtId="0" xfId="0" applyAlignment="1" applyBorder="1" applyFont="1">
      <alignment horizontal="center" shrinkToFit="0" vertical="bottom" wrapText="0"/>
    </xf>
    <xf borderId="2" fillId="0" fontId="13" numFmtId="1" xfId="0" applyAlignment="1" applyBorder="1" applyFont="1" applyNumberFormat="1">
      <alignment horizontal="right" shrinkToFit="0" vertical="bottom" wrapText="0"/>
    </xf>
    <xf borderId="2" fillId="0" fontId="12" numFmtId="14" xfId="0" applyAlignment="1" applyBorder="1" applyFont="1" applyNumberFormat="1">
      <alignment shrinkToFit="0" vertical="bottom" wrapText="0"/>
    </xf>
    <xf borderId="6" fillId="0" fontId="14" numFmtId="0" xfId="0" applyAlignment="1" applyBorder="1" applyFont="1">
      <alignment shrinkToFit="1" vertical="bottom" wrapText="0"/>
    </xf>
    <xf borderId="0" fillId="0" fontId="1" numFmtId="0" xfId="0" applyAlignment="1" applyFont="1">
      <alignment shrinkToFit="0" vertical="bottom" wrapText="0"/>
    </xf>
    <xf borderId="2" fillId="0" fontId="1" numFmtId="39" xfId="0" applyAlignment="1" applyBorder="1" applyFont="1" applyNumberFormat="1">
      <alignment horizontal="center" shrinkToFit="1" vertical="center" wrapText="0"/>
    </xf>
    <xf borderId="6" fillId="0" fontId="1" numFmtId="37" xfId="0" applyAlignment="1" applyBorder="1" applyFont="1" applyNumberFormat="1">
      <alignment shrinkToFit="0" vertical="bottom" wrapText="1"/>
    </xf>
    <xf borderId="2" fillId="0" fontId="12" numFmtId="1" xfId="0" applyAlignment="1" applyBorder="1" applyFont="1" applyNumberFormat="1">
      <alignment horizontal="center" shrinkToFit="0" vertical="bottom" wrapText="0"/>
    </xf>
    <xf borderId="0" fillId="0" fontId="1" numFmtId="165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 outlineLevelRow="2"/>
  <cols>
    <col customWidth="1" min="1" max="1" width="13.29"/>
    <col customWidth="1" min="2" max="2" width="9.57"/>
    <col customWidth="1" min="3" max="3" width="10.71"/>
    <col customWidth="1" min="4" max="4" width="16.86"/>
    <col customWidth="1" min="5" max="5" width="17.29"/>
    <col customWidth="1" min="6" max="6" width="7.29"/>
    <col customWidth="1" min="7" max="11" width="16.29"/>
    <col customWidth="1" min="12" max="12" width="19.71"/>
    <col customWidth="1" min="13" max="13" width="13.57"/>
    <col customWidth="1" min="14" max="14" width="14.43"/>
    <col customWidth="1" min="15" max="15" width="9.29"/>
    <col customWidth="1" min="16" max="17" width="16.29"/>
    <col customWidth="1" min="18" max="19" width="15.14"/>
    <col customWidth="1" min="20" max="20" width="16.0"/>
    <col customWidth="1" min="21" max="27" width="10.0"/>
  </cols>
  <sheetData>
    <row r="1" ht="15.75" customHeight="1">
      <c r="D1" s="1">
        <v>338431.1818181818</v>
      </c>
      <c r="E1" s="2"/>
      <c r="H1" s="2"/>
      <c r="K1" s="3">
        <f>+L1-L3</f>
        <v>338433</v>
      </c>
      <c r="L1" s="4">
        <v>3.942950627E9</v>
      </c>
      <c r="M1" s="2"/>
      <c r="P1" s="3">
        <f>+Q1-Q3</f>
        <v>3769053</v>
      </c>
      <c r="Q1" s="4">
        <v>1.4434076508E10</v>
      </c>
      <c r="R1" s="5">
        <v>1.8377027135E10</v>
      </c>
      <c r="S1" s="6">
        <f>+R1-R3</f>
        <v>4107486</v>
      </c>
      <c r="T1" s="1">
        <f>+R1-R3</f>
        <v>4107486</v>
      </c>
    </row>
    <row r="2" ht="81.0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3" t="s">
        <v>12</v>
      </c>
      <c r="N2" s="14" t="s">
        <v>8</v>
      </c>
      <c r="O2" s="14" t="s">
        <v>9</v>
      </c>
      <c r="P2" s="14" t="s">
        <v>13</v>
      </c>
      <c r="Q2" s="12" t="s">
        <v>14</v>
      </c>
      <c r="R2" s="15" t="s">
        <v>15</v>
      </c>
      <c r="S2" s="15" t="s">
        <v>16</v>
      </c>
      <c r="T2" s="16" t="s">
        <v>17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22</v>
      </c>
      <c r="Z2" s="17" t="s">
        <v>23</v>
      </c>
      <c r="AA2" s="17" t="s">
        <v>24</v>
      </c>
    </row>
    <row r="3">
      <c r="A3" s="18"/>
      <c r="B3" s="18"/>
      <c r="C3" s="18"/>
      <c r="D3" s="19">
        <f t="shared" ref="D3:I3" si="1">+D7+D11+D14+D17+D20+D25+D30+D33+D36+D41+D46+D48+D55+D60+D64+D68+D71+D73+D77+D82+D86+D91+D95+D99+D104+D107+D110+D113+D116+D120+D125+D130+D133+D136+D143+D150+D154+D157+D161+D166+D169+D173+D176+D179+D185+D188+D191+D195+D200+D203+D207+D210+D213+D216+D219+D221+D225+D228+D232+D236+D240+D244+D249+D252+D256+D260+D263+D267+D270+D272+D276+D281+D285+D290+D293+D295+D299+D303+D309+D314+D317+D320+D325+D328+D331+D335+D339+D343+D346+D349+D352+D357+D360+D367+D371+D374+D378+D381+D387+D391+D395+D399+D402+D406+D412+D417+D421+D424+D429+D432+D436+D439+D447+D452+D456+D459+D464+D467+D470+D474+D478+D482+D486+D489+D494</f>
        <v>18377027136</v>
      </c>
      <c r="E3" s="20">
        <f t="shared" si="1"/>
        <v>1592250225</v>
      </c>
      <c r="F3" s="21">
        <f t="shared" si="1"/>
        <v>124.9953905</v>
      </c>
      <c r="G3" s="22">
        <f t="shared" si="1"/>
        <v>43402036729</v>
      </c>
      <c r="H3" s="23">
        <f t="shared" si="1"/>
        <v>20169102548</v>
      </c>
      <c r="I3" s="22">
        <f t="shared" si="1"/>
        <v>3945639703</v>
      </c>
      <c r="J3" s="22"/>
      <c r="K3" s="22">
        <f t="shared" ref="K3:T3" si="2">+K7+K11+K14+K17+K20+K25+K30+K33+K36+K41+K46+K48+K55+K60+K64+K68+K71+K73+K77+K82+K86+K91+K95+K99+K104+K107+K110+K113+K116+K120+K125+K130+K133+K136+K143+K150+K154+K157+K161+K166+K169+K173+K176+K179+K185+K188+K191+K195+K200+K203+K207+K210+K213+K216+K219+K221+K225+K228+K232+K236+K240+K244+K249+K252+K256+K260+K263+K267+K270+K272+K276+K281+K285+K290+K293+K295+K299+K303+K309+K314+K317+K320+K325+K328+K331+K335+K339+K343+K346+K349+K352+K357+K360+K367+K371+K374+K378+K381+K387+K391+K395+K399+K402+K406+K412+K417+K421+K424+K429+K432+K436+K439+K447+K452+K456+K459+K464+K467+K470+K474+K478+K482+K486+K489+K494</f>
        <v>3942950629</v>
      </c>
      <c r="L3" s="4">
        <f t="shared" si="2"/>
        <v>3942612194</v>
      </c>
      <c r="M3" s="23">
        <f t="shared" si="2"/>
        <v>159317052099</v>
      </c>
      <c r="N3" s="24">
        <f t="shared" si="2"/>
        <v>0</v>
      </c>
      <c r="O3" s="24">
        <f t="shared" si="2"/>
        <v>0</v>
      </c>
      <c r="P3" s="24">
        <f t="shared" si="2"/>
        <v>14430307453</v>
      </c>
      <c r="Q3" s="4">
        <f t="shared" si="2"/>
        <v>14430307455</v>
      </c>
      <c r="R3" s="5">
        <f t="shared" si="2"/>
        <v>18372919649</v>
      </c>
      <c r="S3" s="5">
        <f t="shared" si="2"/>
        <v>4107486</v>
      </c>
      <c r="T3" s="25">
        <f t="shared" si="2"/>
        <v>14430307455</v>
      </c>
      <c r="U3" s="26"/>
      <c r="V3" s="26"/>
      <c r="W3" s="26"/>
      <c r="X3" s="26"/>
      <c r="Y3" s="26"/>
      <c r="Z3" s="26"/>
      <c r="AA3" s="26"/>
    </row>
    <row r="4" outlineLevel="2">
      <c r="A4" s="27" t="s">
        <v>25</v>
      </c>
      <c r="B4" s="27" t="s">
        <v>26</v>
      </c>
      <c r="C4" s="27" t="s">
        <v>27</v>
      </c>
      <c r="D4" s="28">
        <v>9.028315015E9</v>
      </c>
      <c r="E4" s="28">
        <v>6.64186679E8</v>
      </c>
      <c r="F4" s="28">
        <v>1.0</v>
      </c>
      <c r="G4" s="29">
        <v>3.8365869935E10</v>
      </c>
      <c r="H4" s="29">
        <v>8.430745024E9</v>
      </c>
      <c r="I4" s="29">
        <f t="shared" ref="I4:I6" si="3">+G4/11</f>
        <v>3487806358</v>
      </c>
      <c r="J4" s="29">
        <v>3.4878063577272725E9</v>
      </c>
      <c r="K4" s="29">
        <f t="shared" ref="K4:K6" si="4">+F4*J4</f>
        <v>3487806358</v>
      </c>
      <c r="L4" s="29">
        <f t="shared" ref="L4:L6" si="5">IF(D4-Q4&gt;1,D4-Q4,0)</f>
        <v>3487806358</v>
      </c>
      <c r="M4" s="30">
        <v>6.094559523E10</v>
      </c>
      <c r="N4" s="30">
        <f t="shared" ref="N4:N6" si="6">+M4/11</f>
        <v>5540508657</v>
      </c>
      <c r="O4" s="31"/>
      <c r="P4" s="29">
        <f t="shared" ref="P4:P6" si="7">+D4-K4</f>
        <v>5540508657</v>
      </c>
      <c r="Q4" s="29">
        <f t="shared" ref="Q4:Q6" si="8">+ROUND(P4,0)</f>
        <v>5540508657</v>
      </c>
      <c r="R4" s="29">
        <f t="shared" ref="R4:R6" si="9">+L4+Q4</f>
        <v>9028315015</v>
      </c>
      <c r="S4" s="32">
        <f t="shared" ref="S4:S494" si="10">IF(D4-L4-Q4&gt;1,D4-L4-Q4,0)</f>
        <v>0</v>
      </c>
      <c r="T4" s="29">
        <f t="shared" ref="T4:T6" si="11">+Q4</f>
        <v>5540508657</v>
      </c>
      <c r="U4" s="27"/>
      <c r="V4" s="27"/>
      <c r="W4" s="27"/>
      <c r="X4" s="27"/>
      <c r="Y4" s="27"/>
      <c r="Z4" s="27"/>
      <c r="AA4" s="27"/>
    </row>
    <row r="5" outlineLevel="2">
      <c r="A5" s="33" t="s">
        <v>25</v>
      </c>
      <c r="B5" s="33" t="s">
        <v>28</v>
      </c>
      <c r="C5" s="33" t="s">
        <v>29</v>
      </c>
      <c r="D5" s="34">
        <v>0.0</v>
      </c>
      <c r="E5" s="34">
        <v>0.0</v>
      </c>
      <c r="F5" s="34">
        <v>0.0</v>
      </c>
      <c r="G5" s="32">
        <v>0.0</v>
      </c>
      <c r="H5" s="32"/>
      <c r="I5" s="32">
        <f t="shared" si="3"/>
        <v>0</v>
      </c>
      <c r="J5" s="32">
        <v>3.4878063577272725E9</v>
      </c>
      <c r="K5" s="32">
        <f t="shared" si="4"/>
        <v>0</v>
      </c>
      <c r="L5" s="29">
        <f t="shared" si="5"/>
        <v>0</v>
      </c>
      <c r="M5" s="35"/>
      <c r="N5" s="35">
        <f t="shared" si="6"/>
        <v>0</v>
      </c>
      <c r="O5" s="32"/>
      <c r="P5" s="32">
        <f t="shared" si="7"/>
        <v>0</v>
      </c>
      <c r="Q5" s="32">
        <f t="shared" si="8"/>
        <v>0</v>
      </c>
      <c r="R5" s="32">
        <f t="shared" si="9"/>
        <v>0</v>
      </c>
      <c r="S5" s="32">
        <f t="shared" si="10"/>
        <v>0</v>
      </c>
      <c r="T5" s="32">
        <f t="shared" si="11"/>
        <v>0</v>
      </c>
      <c r="U5" s="33"/>
      <c r="V5" s="33"/>
      <c r="W5" s="33"/>
      <c r="X5" s="33"/>
      <c r="Y5" s="33"/>
      <c r="Z5" s="33"/>
      <c r="AA5" s="33"/>
    </row>
    <row r="6" outlineLevel="2">
      <c r="A6" s="33" t="s">
        <v>25</v>
      </c>
      <c r="B6" s="33" t="s">
        <v>30</v>
      </c>
      <c r="C6" s="33" t="s">
        <v>31</v>
      </c>
      <c r="D6" s="34">
        <v>0.0</v>
      </c>
      <c r="E6" s="34">
        <v>0.0</v>
      </c>
      <c r="F6" s="34">
        <v>0.0</v>
      </c>
      <c r="G6" s="32">
        <v>0.0</v>
      </c>
      <c r="H6" s="32"/>
      <c r="I6" s="32">
        <f t="shared" si="3"/>
        <v>0</v>
      </c>
      <c r="J6" s="32">
        <v>3.4878063577272725E9</v>
      </c>
      <c r="K6" s="32">
        <f t="shared" si="4"/>
        <v>0</v>
      </c>
      <c r="L6" s="29">
        <f t="shared" si="5"/>
        <v>0</v>
      </c>
      <c r="M6" s="35"/>
      <c r="N6" s="35">
        <f t="shared" si="6"/>
        <v>0</v>
      </c>
      <c r="O6" s="32"/>
      <c r="P6" s="32">
        <f t="shared" si="7"/>
        <v>0</v>
      </c>
      <c r="Q6" s="32">
        <f t="shared" si="8"/>
        <v>0</v>
      </c>
      <c r="R6" s="32">
        <f t="shared" si="9"/>
        <v>0</v>
      </c>
      <c r="S6" s="32">
        <f t="shared" si="10"/>
        <v>0</v>
      </c>
      <c r="T6" s="32">
        <f t="shared" si="11"/>
        <v>0</v>
      </c>
      <c r="U6" s="33"/>
      <c r="V6" s="33"/>
      <c r="W6" s="33"/>
      <c r="X6" s="33"/>
      <c r="Y6" s="33"/>
      <c r="Z6" s="33"/>
      <c r="AA6" s="33"/>
    </row>
    <row r="7" outlineLevel="1">
      <c r="A7" s="36" t="s">
        <v>32</v>
      </c>
      <c r="B7" s="36"/>
      <c r="C7" s="36"/>
      <c r="D7" s="37">
        <f t="shared" ref="D7:E7" si="12">SUBTOTAL(9,D4:D6)</f>
        <v>9028315015</v>
      </c>
      <c r="E7" s="37">
        <f t="shared" si="12"/>
        <v>664186679</v>
      </c>
      <c r="F7" s="37">
        <v>1.0</v>
      </c>
      <c r="G7" s="38">
        <f t="shared" ref="G7:I7" si="13">SUBTOTAL(9,G4:G6)</f>
        <v>38365869935</v>
      </c>
      <c r="H7" s="38">
        <f t="shared" si="13"/>
        <v>8430745024</v>
      </c>
      <c r="I7" s="38">
        <f t="shared" si="13"/>
        <v>3487806358</v>
      </c>
      <c r="J7" s="38"/>
      <c r="K7" s="38">
        <f t="shared" ref="K7:M7" si="14">SUBTOTAL(9,K4:K6)</f>
        <v>3487806358</v>
      </c>
      <c r="L7" s="38">
        <f t="shared" si="14"/>
        <v>3487806358</v>
      </c>
      <c r="M7" s="39">
        <f t="shared" si="14"/>
        <v>60945595230</v>
      </c>
      <c r="N7" s="39"/>
      <c r="O7" s="38"/>
      <c r="P7" s="38">
        <f t="shared" ref="P7:R7" si="15">SUBTOTAL(9,P4:P6)</f>
        <v>5540508657</v>
      </c>
      <c r="Q7" s="38">
        <f t="shared" si="15"/>
        <v>5540508657</v>
      </c>
      <c r="R7" s="38">
        <f t="shared" si="15"/>
        <v>9028315015</v>
      </c>
      <c r="S7" s="32">
        <f t="shared" si="10"/>
        <v>0</v>
      </c>
      <c r="T7" s="38">
        <f>SUBTOTAL(9,T4:T6)</f>
        <v>5540508657</v>
      </c>
      <c r="U7" s="36"/>
      <c r="V7" s="36"/>
      <c r="W7" s="36"/>
      <c r="X7" s="36"/>
      <c r="Y7" s="36"/>
      <c r="Z7" s="36"/>
      <c r="AA7" s="36"/>
    </row>
    <row r="8" outlineLevel="2">
      <c r="A8" s="33" t="s">
        <v>33</v>
      </c>
      <c r="B8" s="33" t="s">
        <v>26</v>
      </c>
      <c r="C8" s="33" t="s">
        <v>27</v>
      </c>
      <c r="D8" s="34">
        <v>6.849563737E7</v>
      </c>
      <c r="E8" s="34">
        <v>2015732.11</v>
      </c>
      <c r="F8" s="34">
        <v>0.727550621098009</v>
      </c>
      <c r="G8" s="32">
        <v>0.0</v>
      </c>
      <c r="H8" s="32">
        <v>4.1172361E7</v>
      </c>
      <c r="I8" s="32">
        <f t="shared" ref="I8:I10" si="16">+G8/11</f>
        <v>0</v>
      </c>
      <c r="J8" s="32">
        <v>0.0</v>
      </c>
      <c r="K8" s="32">
        <f t="shared" ref="K8:K10" si="17">+F8*J8</f>
        <v>0</v>
      </c>
      <c r="L8" s="29">
        <f t="shared" ref="L8:L10" si="18">IF(D8-Q8&gt;1,D8-Q8,0)</f>
        <v>0</v>
      </c>
      <c r="M8" s="35">
        <v>1.035600813E9</v>
      </c>
      <c r="N8" s="35">
        <f t="shared" ref="N8:N10" si="19">+M8/11</f>
        <v>94145528.45</v>
      </c>
      <c r="O8" s="32"/>
      <c r="P8" s="32">
        <f t="shared" ref="P8:P10" si="20">+D8-K8</f>
        <v>68495637.37</v>
      </c>
      <c r="Q8" s="32">
        <f t="shared" ref="Q8:Q10" si="21">+ROUND(P8,0)</f>
        <v>68495637</v>
      </c>
      <c r="R8" s="32">
        <f t="shared" ref="R8:R10" si="22">+L8+Q8</f>
        <v>68495637</v>
      </c>
      <c r="S8" s="32">
        <f t="shared" si="10"/>
        <v>0</v>
      </c>
      <c r="T8" s="32">
        <f t="shared" ref="T8:T10" si="23">+Q8</f>
        <v>68495637</v>
      </c>
      <c r="U8" s="33"/>
      <c r="V8" s="33"/>
      <c r="W8" s="33"/>
      <c r="X8" s="33"/>
      <c r="Y8" s="33"/>
      <c r="Z8" s="33"/>
      <c r="AA8" s="33"/>
    </row>
    <row r="9" outlineLevel="2">
      <c r="A9" s="33" t="s">
        <v>33</v>
      </c>
      <c r="B9" s="33" t="s">
        <v>34</v>
      </c>
      <c r="C9" s="33" t="s">
        <v>35</v>
      </c>
      <c r="D9" s="34">
        <v>1177227.81</v>
      </c>
      <c r="E9" s="34">
        <v>34644.19</v>
      </c>
      <c r="F9" s="34">
        <v>0.012504341257717521</v>
      </c>
      <c r="G9" s="32">
        <v>0.0</v>
      </c>
      <c r="H9" s="32"/>
      <c r="I9" s="32">
        <f t="shared" si="16"/>
        <v>0</v>
      </c>
      <c r="J9" s="32">
        <v>0.0</v>
      </c>
      <c r="K9" s="32">
        <f t="shared" si="17"/>
        <v>0</v>
      </c>
      <c r="L9" s="29">
        <f t="shared" si="18"/>
        <v>0</v>
      </c>
      <c r="M9" s="35"/>
      <c r="N9" s="35">
        <f t="shared" si="19"/>
        <v>0</v>
      </c>
      <c r="O9" s="32"/>
      <c r="P9" s="32">
        <f t="shared" si="20"/>
        <v>1177227.81</v>
      </c>
      <c r="Q9" s="32">
        <f t="shared" si="21"/>
        <v>1177228</v>
      </c>
      <c r="R9" s="32">
        <f t="shared" si="22"/>
        <v>1177228</v>
      </c>
      <c r="S9" s="32">
        <f t="shared" si="10"/>
        <v>0</v>
      </c>
      <c r="T9" s="32">
        <f t="shared" si="23"/>
        <v>1177228</v>
      </c>
      <c r="U9" s="33"/>
      <c r="V9" s="33"/>
      <c r="W9" s="33"/>
      <c r="X9" s="33"/>
      <c r="Y9" s="33"/>
      <c r="Z9" s="33"/>
      <c r="AA9" s="33"/>
    </row>
    <row r="10" outlineLevel="2">
      <c r="A10" s="33" t="s">
        <v>33</v>
      </c>
      <c r="B10" s="33" t="s">
        <v>36</v>
      </c>
      <c r="C10" s="33" t="s">
        <v>37</v>
      </c>
      <c r="D10" s="34">
        <v>2.447266282E7</v>
      </c>
      <c r="E10" s="34">
        <v>720196.7</v>
      </c>
      <c r="F10" s="34">
        <v>0.25994503764427346</v>
      </c>
      <c r="G10" s="32">
        <v>0.0</v>
      </c>
      <c r="H10" s="32"/>
      <c r="I10" s="32">
        <f t="shared" si="16"/>
        <v>0</v>
      </c>
      <c r="J10" s="32">
        <v>0.0</v>
      </c>
      <c r="K10" s="32">
        <f t="shared" si="17"/>
        <v>0</v>
      </c>
      <c r="L10" s="29">
        <f t="shared" si="18"/>
        <v>0</v>
      </c>
      <c r="M10" s="35"/>
      <c r="N10" s="35">
        <f t="shared" si="19"/>
        <v>0</v>
      </c>
      <c r="O10" s="32"/>
      <c r="P10" s="32">
        <f t="shared" si="20"/>
        <v>24472662.82</v>
      </c>
      <c r="Q10" s="32">
        <f t="shared" si="21"/>
        <v>24472663</v>
      </c>
      <c r="R10" s="32">
        <f t="shared" si="22"/>
        <v>24472663</v>
      </c>
      <c r="S10" s="32">
        <f t="shared" si="10"/>
        <v>0</v>
      </c>
      <c r="T10" s="32">
        <f t="shared" si="23"/>
        <v>24472663</v>
      </c>
      <c r="U10" s="33"/>
      <c r="V10" s="33"/>
      <c r="W10" s="33"/>
      <c r="X10" s="33"/>
      <c r="Y10" s="33"/>
      <c r="Z10" s="33"/>
      <c r="AA10" s="33"/>
    </row>
    <row r="11" outlineLevel="1">
      <c r="A11" s="36" t="s">
        <v>38</v>
      </c>
      <c r="B11" s="36"/>
      <c r="C11" s="36"/>
      <c r="D11" s="37">
        <f t="shared" ref="D11:E11" si="24">SUBTOTAL(9,D8:D10)</f>
        <v>94145528</v>
      </c>
      <c r="E11" s="37">
        <f t="shared" si="24"/>
        <v>2770573</v>
      </c>
      <c r="F11" s="37">
        <v>1.0</v>
      </c>
      <c r="G11" s="38">
        <f t="shared" ref="G11:I11" si="25">SUBTOTAL(9,G8:G10)</f>
        <v>0</v>
      </c>
      <c r="H11" s="38">
        <f t="shared" si="25"/>
        <v>41172361</v>
      </c>
      <c r="I11" s="38">
        <f t="shared" si="25"/>
        <v>0</v>
      </c>
      <c r="J11" s="38"/>
      <c r="K11" s="38">
        <f t="shared" ref="K11:M11" si="26">SUBTOTAL(9,K8:K10)</f>
        <v>0</v>
      </c>
      <c r="L11" s="38">
        <f t="shared" si="26"/>
        <v>0</v>
      </c>
      <c r="M11" s="39">
        <f t="shared" si="26"/>
        <v>1035600813</v>
      </c>
      <c r="N11" s="39"/>
      <c r="O11" s="38"/>
      <c r="P11" s="38">
        <f t="shared" ref="P11:R11" si="27">SUBTOTAL(9,P8:P10)</f>
        <v>94145528</v>
      </c>
      <c r="Q11" s="38">
        <f t="shared" si="27"/>
        <v>94145528</v>
      </c>
      <c r="R11" s="38">
        <f t="shared" si="27"/>
        <v>94145528</v>
      </c>
      <c r="S11" s="32">
        <f t="shared" si="10"/>
        <v>0</v>
      </c>
      <c r="T11" s="38">
        <f>SUBTOTAL(9,T8:T10)</f>
        <v>94145528</v>
      </c>
      <c r="U11" s="36"/>
      <c r="V11" s="36"/>
      <c r="W11" s="36"/>
      <c r="X11" s="36"/>
      <c r="Y11" s="36"/>
      <c r="Z11" s="36"/>
      <c r="AA11" s="36"/>
    </row>
    <row r="12" outlineLevel="2">
      <c r="A12" s="33" t="s">
        <v>39</v>
      </c>
      <c r="B12" s="33" t="s">
        <v>26</v>
      </c>
      <c r="C12" s="33" t="s">
        <v>27</v>
      </c>
      <c r="D12" s="34">
        <v>200236.78</v>
      </c>
      <c r="E12" s="34">
        <v>203938.55</v>
      </c>
      <c r="F12" s="34">
        <v>0.6555296636526134</v>
      </c>
      <c r="G12" s="32">
        <v>0.0</v>
      </c>
      <c r="H12" s="32">
        <v>2.1998769E7</v>
      </c>
      <c r="I12" s="32">
        <f t="shared" ref="I12:I13" si="28">+G12/11</f>
        <v>0</v>
      </c>
      <c r="J12" s="32">
        <v>0.0</v>
      </c>
      <c r="K12" s="32">
        <f t="shared" ref="K12:K13" si="29">+F12*J12</f>
        <v>0</v>
      </c>
      <c r="L12" s="29">
        <v>0.0</v>
      </c>
      <c r="M12" s="35">
        <v>3360038.0</v>
      </c>
      <c r="N12" s="35">
        <f t="shared" ref="N12:N13" si="30">+M12/11</f>
        <v>305458</v>
      </c>
      <c r="O12" s="32"/>
      <c r="P12" s="40">
        <v>0.0</v>
      </c>
      <c r="Q12" s="32">
        <f t="shared" ref="Q12:Q13" si="31">+ROUND(P12,0)</f>
        <v>0</v>
      </c>
      <c r="R12" s="32">
        <f t="shared" ref="R12:R13" si="32">+L12+Q12</f>
        <v>0</v>
      </c>
      <c r="S12" s="32">
        <f t="shared" si="10"/>
        <v>200236.78</v>
      </c>
      <c r="T12" s="32">
        <f t="shared" ref="T12:T13" si="33">+Q12</f>
        <v>0</v>
      </c>
      <c r="U12" s="33"/>
      <c r="V12" s="33"/>
      <c r="W12" s="33"/>
      <c r="X12" s="33"/>
      <c r="Y12" s="33"/>
      <c r="Z12" s="33"/>
      <c r="AA12" s="33"/>
    </row>
    <row r="13" outlineLevel="2">
      <c r="A13" s="33" t="s">
        <v>39</v>
      </c>
      <c r="B13" s="33" t="s">
        <v>34</v>
      </c>
      <c r="C13" s="33" t="s">
        <v>35</v>
      </c>
      <c r="D13" s="34">
        <v>105221.22</v>
      </c>
      <c r="E13" s="34">
        <v>107166.45</v>
      </c>
      <c r="F13" s="34">
        <v>0.34447033634738655</v>
      </c>
      <c r="G13" s="32">
        <v>0.0</v>
      </c>
      <c r="H13" s="32"/>
      <c r="I13" s="32">
        <f t="shared" si="28"/>
        <v>0</v>
      </c>
      <c r="J13" s="32">
        <v>0.0</v>
      </c>
      <c r="K13" s="32">
        <f t="shared" si="29"/>
        <v>0</v>
      </c>
      <c r="L13" s="29">
        <v>0.0</v>
      </c>
      <c r="M13" s="35"/>
      <c r="N13" s="35">
        <f t="shared" si="30"/>
        <v>0</v>
      </c>
      <c r="O13" s="32"/>
      <c r="P13" s="40">
        <v>0.0</v>
      </c>
      <c r="Q13" s="32">
        <f t="shared" si="31"/>
        <v>0</v>
      </c>
      <c r="R13" s="32">
        <f t="shared" si="32"/>
        <v>0</v>
      </c>
      <c r="S13" s="32">
        <f t="shared" si="10"/>
        <v>105221.22</v>
      </c>
      <c r="T13" s="32">
        <f t="shared" si="33"/>
        <v>0</v>
      </c>
      <c r="U13" s="33"/>
      <c r="V13" s="33"/>
      <c r="W13" s="33"/>
      <c r="X13" s="33"/>
      <c r="Y13" s="33"/>
      <c r="Z13" s="33"/>
      <c r="AA13" s="33"/>
    </row>
    <row r="14" outlineLevel="1">
      <c r="A14" s="36" t="s">
        <v>40</v>
      </c>
      <c r="B14" s="36"/>
      <c r="C14" s="36"/>
      <c r="D14" s="37">
        <f t="shared" ref="D14:E14" si="34">SUBTOTAL(9,D12:D13)</f>
        <v>305458</v>
      </c>
      <c r="E14" s="37">
        <f t="shared" si="34"/>
        <v>311105</v>
      </c>
      <c r="F14" s="37">
        <v>1.0</v>
      </c>
      <c r="G14" s="38">
        <f t="shared" ref="G14:I14" si="35">SUBTOTAL(9,G12:G13)</f>
        <v>0</v>
      </c>
      <c r="H14" s="38">
        <f t="shared" si="35"/>
        <v>21998769</v>
      </c>
      <c r="I14" s="38">
        <f t="shared" si="35"/>
        <v>0</v>
      </c>
      <c r="J14" s="38"/>
      <c r="K14" s="38">
        <f t="shared" ref="K14:M14" si="36">SUBTOTAL(9,K12:K13)</f>
        <v>0</v>
      </c>
      <c r="L14" s="38">
        <f t="shared" si="36"/>
        <v>0</v>
      </c>
      <c r="M14" s="39">
        <f t="shared" si="36"/>
        <v>3360038</v>
      </c>
      <c r="N14" s="39"/>
      <c r="O14" s="38"/>
      <c r="P14" s="38">
        <f t="shared" ref="P14:R14" si="37">SUBTOTAL(9,P12:P13)</f>
        <v>0</v>
      </c>
      <c r="Q14" s="38">
        <f t="shared" si="37"/>
        <v>0</v>
      </c>
      <c r="R14" s="38">
        <f t="shared" si="37"/>
        <v>0</v>
      </c>
      <c r="S14" s="32">
        <f t="shared" si="10"/>
        <v>305458</v>
      </c>
      <c r="T14" s="38">
        <f>SUBTOTAL(9,T12:T13)</f>
        <v>0</v>
      </c>
      <c r="U14" s="36"/>
      <c r="V14" s="36"/>
      <c r="W14" s="36"/>
      <c r="X14" s="36"/>
      <c r="Y14" s="36"/>
      <c r="Z14" s="36"/>
      <c r="AA14" s="36"/>
    </row>
    <row r="15" outlineLevel="2">
      <c r="A15" s="33" t="s">
        <v>41</v>
      </c>
      <c r="B15" s="33" t="s">
        <v>26</v>
      </c>
      <c r="C15" s="33" t="s">
        <v>27</v>
      </c>
      <c r="D15" s="34">
        <v>1748766.71</v>
      </c>
      <c r="E15" s="34">
        <v>3368264.33</v>
      </c>
      <c r="F15" s="34">
        <v>0.9988957045753127</v>
      </c>
      <c r="G15" s="32">
        <v>0.0</v>
      </c>
      <c r="H15" s="32">
        <v>4.5481784E7</v>
      </c>
      <c r="I15" s="32">
        <f t="shared" ref="I15:I16" si="38">+G15/11</f>
        <v>0</v>
      </c>
      <c r="J15" s="32">
        <v>0.0</v>
      </c>
      <c r="K15" s="32">
        <f t="shared" ref="K15:K16" si="39">+F15*J15</f>
        <v>0</v>
      </c>
      <c r="L15" s="29">
        <f>IF(D15-Q15&gt;1,D15-Q15,0)</f>
        <v>0</v>
      </c>
      <c r="M15" s="35">
        <v>1.9257701E7</v>
      </c>
      <c r="N15" s="35">
        <f t="shared" ref="N15:N16" si="40">+M15/11</f>
        <v>1750700.091</v>
      </c>
      <c r="O15" s="32"/>
      <c r="P15" s="32">
        <f>+D15-K15</f>
        <v>1748766.71</v>
      </c>
      <c r="Q15" s="32">
        <f t="shared" ref="Q15:Q16" si="41">+ROUND(P15,0)</f>
        <v>1748767</v>
      </c>
      <c r="R15" s="32">
        <f t="shared" ref="R15:R16" si="42">+L15+Q15</f>
        <v>1748767</v>
      </c>
      <c r="S15" s="32">
        <f t="shared" si="10"/>
        <v>0</v>
      </c>
      <c r="T15" s="32">
        <f t="shared" ref="T15:T16" si="43">+Q15</f>
        <v>1748767</v>
      </c>
      <c r="U15" s="33"/>
      <c r="V15" s="33"/>
      <c r="W15" s="33"/>
      <c r="X15" s="33"/>
      <c r="Y15" s="33"/>
      <c r="Z15" s="33"/>
      <c r="AA15" s="33"/>
    </row>
    <row r="16" outlineLevel="2">
      <c r="A16" s="33" t="s">
        <v>41</v>
      </c>
      <c r="B16" s="33" t="s">
        <v>34</v>
      </c>
      <c r="C16" s="33" t="s">
        <v>35</v>
      </c>
      <c r="D16" s="34">
        <v>1933.29</v>
      </c>
      <c r="E16" s="34">
        <v>3723.67</v>
      </c>
      <c r="F16" s="34">
        <v>0.001104295424687268</v>
      </c>
      <c r="G16" s="32">
        <v>0.0</v>
      </c>
      <c r="H16" s="32"/>
      <c r="I16" s="32">
        <f t="shared" si="38"/>
        <v>0</v>
      </c>
      <c r="J16" s="32">
        <v>0.0</v>
      </c>
      <c r="K16" s="32">
        <f t="shared" si="39"/>
        <v>0</v>
      </c>
      <c r="L16" s="29">
        <v>0.0</v>
      </c>
      <c r="M16" s="35"/>
      <c r="N16" s="35">
        <f t="shared" si="40"/>
        <v>0</v>
      </c>
      <c r="O16" s="32"/>
      <c r="P16" s="40">
        <v>0.0</v>
      </c>
      <c r="Q16" s="32">
        <f t="shared" si="41"/>
        <v>0</v>
      </c>
      <c r="R16" s="32">
        <f t="shared" si="42"/>
        <v>0</v>
      </c>
      <c r="S16" s="32">
        <f t="shared" si="10"/>
        <v>1933.29</v>
      </c>
      <c r="T16" s="32">
        <f t="shared" si="43"/>
        <v>0</v>
      </c>
      <c r="U16" s="33"/>
      <c r="V16" s="33"/>
      <c r="W16" s="33"/>
      <c r="X16" s="33"/>
      <c r="Y16" s="33"/>
      <c r="Z16" s="33"/>
      <c r="AA16" s="33"/>
    </row>
    <row r="17" outlineLevel="1">
      <c r="A17" s="36" t="s">
        <v>42</v>
      </c>
      <c r="B17" s="36"/>
      <c r="C17" s="36"/>
      <c r="D17" s="37">
        <f t="shared" ref="D17:E17" si="44">SUBTOTAL(9,D15:D16)</f>
        <v>1750700</v>
      </c>
      <c r="E17" s="37">
        <f t="shared" si="44"/>
        <v>3371988</v>
      </c>
      <c r="F17" s="37">
        <v>1.0</v>
      </c>
      <c r="G17" s="38">
        <f t="shared" ref="G17:I17" si="45">SUBTOTAL(9,G15:G16)</f>
        <v>0</v>
      </c>
      <c r="H17" s="38">
        <f t="shared" si="45"/>
        <v>45481784</v>
      </c>
      <c r="I17" s="38">
        <f t="shared" si="45"/>
        <v>0</v>
      </c>
      <c r="J17" s="38"/>
      <c r="K17" s="38">
        <f t="shared" ref="K17:M17" si="46">SUBTOTAL(9,K15:K16)</f>
        <v>0</v>
      </c>
      <c r="L17" s="38">
        <f t="shared" si="46"/>
        <v>0</v>
      </c>
      <c r="M17" s="39">
        <f t="shared" si="46"/>
        <v>19257701</v>
      </c>
      <c r="N17" s="39"/>
      <c r="O17" s="38"/>
      <c r="P17" s="38">
        <f t="shared" ref="P17:R17" si="47">SUBTOTAL(9,P15:P16)</f>
        <v>1748766.71</v>
      </c>
      <c r="Q17" s="38">
        <f t="shared" si="47"/>
        <v>1748767</v>
      </c>
      <c r="R17" s="38">
        <f t="shared" si="47"/>
        <v>1748767</v>
      </c>
      <c r="S17" s="32">
        <f t="shared" si="10"/>
        <v>1933</v>
      </c>
      <c r="T17" s="38">
        <f>SUBTOTAL(9,T15:T16)</f>
        <v>1748767</v>
      </c>
      <c r="U17" s="36"/>
      <c r="V17" s="36"/>
      <c r="W17" s="36"/>
      <c r="X17" s="36"/>
      <c r="Y17" s="36"/>
      <c r="Z17" s="36"/>
      <c r="AA17" s="36"/>
    </row>
    <row r="18" outlineLevel="2">
      <c r="A18" s="33" t="s">
        <v>43</v>
      </c>
      <c r="B18" s="33" t="s">
        <v>26</v>
      </c>
      <c r="C18" s="33" t="s">
        <v>27</v>
      </c>
      <c r="D18" s="34">
        <v>9356633.49</v>
      </c>
      <c r="E18" s="34">
        <v>4652942.85</v>
      </c>
      <c r="F18" s="34">
        <v>0.37779861805970744</v>
      </c>
      <c r="G18" s="32">
        <v>0.0</v>
      </c>
      <c r="H18" s="32">
        <v>1.01043755E8</v>
      </c>
      <c r="I18" s="32">
        <f t="shared" ref="I18:I19" si="48">+G18/11</f>
        <v>0</v>
      </c>
      <c r="J18" s="32">
        <v>0.0</v>
      </c>
      <c r="K18" s="32">
        <f t="shared" ref="K18:K19" si="49">+F18*J18</f>
        <v>0</v>
      </c>
      <c r="L18" s="29">
        <f t="shared" ref="L18:L19" si="50">IF(D18-Q18&gt;1,D18-Q18,0)</f>
        <v>0</v>
      </c>
      <c r="M18" s="35">
        <v>2.72428126E8</v>
      </c>
      <c r="N18" s="35">
        <f t="shared" ref="N18:N19" si="51">+M18/11</f>
        <v>24766193.27</v>
      </c>
      <c r="O18" s="32"/>
      <c r="P18" s="32">
        <f t="shared" ref="P18:P19" si="52">+D18-K18</f>
        <v>9356633.49</v>
      </c>
      <c r="Q18" s="32">
        <f t="shared" ref="Q18:Q19" si="53">+ROUND(P18,0)</f>
        <v>9356633</v>
      </c>
      <c r="R18" s="32">
        <f t="shared" ref="R18:R19" si="54">+L18+Q18</f>
        <v>9356633</v>
      </c>
      <c r="S18" s="32">
        <f t="shared" si="10"/>
        <v>0</v>
      </c>
      <c r="T18" s="32">
        <f t="shared" ref="T18:T19" si="55">+Q18</f>
        <v>9356633</v>
      </c>
      <c r="U18" s="33"/>
      <c r="V18" s="33"/>
      <c r="W18" s="33"/>
      <c r="X18" s="33"/>
      <c r="Y18" s="33"/>
      <c r="Z18" s="33"/>
      <c r="AA18" s="33"/>
    </row>
    <row r="19" outlineLevel="2">
      <c r="A19" s="33" t="s">
        <v>43</v>
      </c>
      <c r="B19" s="33" t="s">
        <v>36</v>
      </c>
      <c r="C19" s="33" t="s">
        <v>37</v>
      </c>
      <c r="D19" s="34">
        <v>1.540955951E7</v>
      </c>
      <c r="E19" s="34">
        <v>7662991.15</v>
      </c>
      <c r="F19" s="34">
        <v>0.6222013819402925</v>
      </c>
      <c r="G19" s="32">
        <v>0.0</v>
      </c>
      <c r="H19" s="32"/>
      <c r="I19" s="32">
        <f t="shared" si="48"/>
        <v>0</v>
      </c>
      <c r="J19" s="32">
        <v>0.0</v>
      </c>
      <c r="K19" s="32">
        <f t="shared" si="49"/>
        <v>0</v>
      </c>
      <c r="L19" s="29">
        <f t="shared" si="50"/>
        <v>0</v>
      </c>
      <c r="M19" s="35"/>
      <c r="N19" s="35">
        <f t="shared" si="51"/>
        <v>0</v>
      </c>
      <c r="O19" s="32"/>
      <c r="P19" s="32">
        <f t="shared" si="52"/>
        <v>15409559.51</v>
      </c>
      <c r="Q19" s="32">
        <f t="shared" si="53"/>
        <v>15409560</v>
      </c>
      <c r="R19" s="32">
        <f t="shared" si="54"/>
        <v>15409560</v>
      </c>
      <c r="S19" s="32">
        <f t="shared" si="10"/>
        <v>0</v>
      </c>
      <c r="T19" s="32">
        <f t="shared" si="55"/>
        <v>15409560</v>
      </c>
      <c r="U19" s="33"/>
      <c r="V19" s="33"/>
      <c r="W19" s="33"/>
      <c r="X19" s="33"/>
      <c r="Y19" s="33"/>
      <c r="Z19" s="33"/>
      <c r="AA19" s="33"/>
    </row>
    <row r="20" outlineLevel="1">
      <c r="A20" s="36" t="s">
        <v>44</v>
      </c>
      <c r="B20" s="36"/>
      <c r="C20" s="36"/>
      <c r="D20" s="37">
        <f t="shared" ref="D20:E20" si="56">SUBTOTAL(9,D18:D19)</f>
        <v>24766193</v>
      </c>
      <c r="E20" s="37">
        <f t="shared" si="56"/>
        <v>12315934</v>
      </c>
      <c r="F20" s="37">
        <v>1.0</v>
      </c>
      <c r="G20" s="38">
        <f t="shared" ref="G20:I20" si="57">SUBTOTAL(9,G18:G19)</f>
        <v>0</v>
      </c>
      <c r="H20" s="38">
        <f t="shared" si="57"/>
        <v>101043755</v>
      </c>
      <c r="I20" s="38">
        <f t="shared" si="57"/>
        <v>0</v>
      </c>
      <c r="J20" s="38"/>
      <c r="K20" s="38">
        <f t="shared" ref="K20:M20" si="58">SUBTOTAL(9,K18:K19)</f>
        <v>0</v>
      </c>
      <c r="L20" s="38">
        <f t="shared" si="58"/>
        <v>0</v>
      </c>
      <c r="M20" s="39">
        <f t="shared" si="58"/>
        <v>272428126</v>
      </c>
      <c r="N20" s="39"/>
      <c r="O20" s="38"/>
      <c r="P20" s="38">
        <f t="shared" ref="P20:R20" si="59">SUBTOTAL(9,P18:P19)</f>
        <v>24766193</v>
      </c>
      <c r="Q20" s="38">
        <f t="shared" si="59"/>
        <v>24766193</v>
      </c>
      <c r="R20" s="38">
        <f t="shared" si="59"/>
        <v>24766193</v>
      </c>
      <c r="S20" s="32">
        <f t="shared" si="10"/>
        <v>0</v>
      </c>
      <c r="T20" s="38">
        <f>SUBTOTAL(9,T18:T19)</f>
        <v>24766193</v>
      </c>
      <c r="U20" s="36"/>
      <c r="V20" s="36"/>
      <c r="W20" s="36"/>
      <c r="X20" s="36"/>
      <c r="Y20" s="36"/>
      <c r="Z20" s="36"/>
      <c r="AA20" s="36"/>
    </row>
    <row r="21" ht="15.75" customHeight="1" outlineLevel="2">
      <c r="A21" s="33" t="s">
        <v>45</v>
      </c>
      <c r="B21" s="33" t="s">
        <v>26</v>
      </c>
      <c r="C21" s="33" t="s">
        <v>27</v>
      </c>
      <c r="D21" s="34">
        <v>2.394165444E7</v>
      </c>
      <c r="E21" s="34">
        <v>895235.17</v>
      </c>
      <c r="F21" s="34">
        <v>0.16629364273537975</v>
      </c>
      <c r="G21" s="32">
        <v>6.256226E7</v>
      </c>
      <c r="H21" s="32">
        <v>6.0038072E7</v>
      </c>
      <c r="I21" s="32">
        <f t="shared" ref="I21:I24" si="60">+G21/11</f>
        <v>5687478.182</v>
      </c>
      <c r="J21" s="32">
        <v>5687478.181818182</v>
      </c>
      <c r="K21" s="32">
        <f t="shared" ref="K21:K24" si="61">+F21*J21</f>
        <v>945791.4648</v>
      </c>
      <c r="L21" s="29">
        <f t="shared" ref="L21:L24" si="62">IF(D21-Q21&gt;1,D21-Q21,0)</f>
        <v>945791.44</v>
      </c>
      <c r="M21" s="35">
        <v>1.521131464E9</v>
      </c>
      <c r="N21" s="35">
        <f t="shared" ref="N21:N24" si="63">+M21/11</f>
        <v>138284678.5</v>
      </c>
      <c r="O21" s="32"/>
      <c r="P21" s="32">
        <f t="shared" ref="P21:P24" si="64">+D21-K21</f>
        <v>22995862.98</v>
      </c>
      <c r="Q21" s="32">
        <f t="shared" ref="Q21:Q24" si="65">+ROUND(P21,0)</f>
        <v>22995863</v>
      </c>
      <c r="R21" s="32">
        <f t="shared" ref="R21:R24" si="66">+L21+Q21</f>
        <v>23941654.44</v>
      </c>
      <c r="S21" s="32">
        <f t="shared" si="10"/>
        <v>0</v>
      </c>
      <c r="T21" s="32">
        <f t="shared" ref="T21:T24" si="67">+Q21</f>
        <v>22995863</v>
      </c>
      <c r="U21" s="33"/>
      <c r="V21" s="33"/>
      <c r="W21" s="33"/>
      <c r="X21" s="33"/>
      <c r="Y21" s="33"/>
      <c r="Z21" s="33"/>
      <c r="AA21" s="33"/>
    </row>
    <row r="22" ht="15.75" customHeight="1" outlineLevel="2">
      <c r="A22" s="33" t="s">
        <v>45</v>
      </c>
      <c r="B22" s="33" t="s">
        <v>34</v>
      </c>
      <c r="C22" s="33" t="s">
        <v>35</v>
      </c>
      <c r="D22" s="34">
        <v>4.769477979E7</v>
      </c>
      <c r="E22" s="34">
        <v>1783420.8</v>
      </c>
      <c r="F22" s="34">
        <v>0.33127780248510136</v>
      </c>
      <c r="G22" s="32">
        <v>0.0</v>
      </c>
      <c r="H22" s="32"/>
      <c r="I22" s="32">
        <f t="shared" si="60"/>
        <v>0</v>
      </c>
      <c r="J22" s="32">
        <v>5687478.181818182</v>
      </c>
      <c r="K22" s="32">
        <f t="shared" si="61"/>
        <v>1884135.274</v>
      </c>
      <c r="L22" s="29">
        <f t="shared" si="62"/>
        <v>1884134.79</v>
      </c>
      <c r="M22" s="35"/>
      <c r="N22" s="35">
        <f t="shared" si="63"/>
        <v>0</v>
      </c>
      <c r="O22" s="32"/>
      <c r="P22" s="32">
        <f t="shared" si="64"/>
        <v>45810644.52</v>
      </c>
      <c r="Q22" s="32">
        <f t="shared" si="65"/>
        <v>45810645</v>
      </c>
      <c r="R22" s="32">
        <f t="shared" si="66"/>
        <v>47694779.79</v>
      </c>
      <c r="S22" s="32">
        <f t="shared" si="10"/>
        <v>0</v>
      </c>
      <c r="T22" s="32">
        <f t="shared" si="67"/>
        <v>45810645</v>
      </c>
      <c r="U22" s="33"/>
      <c r="V22" s="33"/>
      <c r="W22" s="33"/>
      <c r="X22" s="33"/>
      <c r="Y22" s="33"/>
      <c r="Z22" s="33"/>
      <c r="AA22" s="33"/>
    </row>
    <row r="23" ht="15.75" customHeight="1" outlineLevel="2">
      <c r="A23" s="33" t="s">
        <v>45</v>
      </c>
      <c r="B23" s="33" t="s">
        <v>30</v>
      </c>
      <c r="C23" s="33" t="s">
        <v>31</v>
      </c>
      <c r="D23" s="34">
        <v>0.0</v>
      </c>
      <c r="E23" s="34">
        <v>0.0</v>
      </c>
      <c r="F23" s="34">
        <v>0.0</v>
      </c>
      <c r="G23" s="32">
        <v>0.0</v>
      </c>
      <c r="H23" s="32"/>
      <c r="I23" s="32">
        <f t="shared" si="60"/>
        <v>0</v>
      </c>
      <c r="J23" s="32">
        <v>5687478.181818182</v>
      </c>
      <c r="K23" s="32">
        <f t="shared" si="61"/>
        <v>0</v>
      </c>
      <c r="L23" s="29">
        <f t="shared" si="62"/>
        <v>0</v>
      </c>
      <c r="M23" s="35"/>
      <c r="N23" s="35">
        <f t="shared" si="63"/>
        <v>0</v>
      </c>
      <c r="O23" s="32"/>
      <c r="P23" s="32">
        <f t="shared" si="64"/>
        <v>0</v>
      </c>
      <c r="Q23" s="32">
        <f t="shared" si="65"/>
        <v>0</v>
      </c>
      <c r="R23" s="32">
        <f t="shared" si="66"/>
        <v>0</v>
      </c>
      <c r="S23" s="32">
        <f t="shared" si="10"/>
        <v>0</v>
      </c>
      <c r="T23" s="32">
        <f t="shared" si="67"/>
        <v>0</v>
      </c>
      <c r="U23" s="33"/>
      <c r="V23" s="33"/>
      <c r="W23" s="33"/>
      <c r="X23" s="33"/>
      <c r="Y23" s="33"/>
      <c r="Z23" s="33"/>
      <c r="AA23" s="33"/>
    </row>
    <row r="24" ht="15.75" customHeight="1" outlineLevel="2">
      <c r="A24" s="33" t="s">
        <v>45</v>
      </c>
      <c r="B24" s="33" t="s">
        <v>36</v>
      </c>
      <c r="C24" s="33" t="s">
        <v>37</v>
      </c>
      <c r="D24" s="34">
        <v>7.233572277E7</v>
      </c>
      <c r="E24" s="34">
        <v>2704804.03</v>
      </c>
      <c r="F24" s="34">
        <v>0.5024285547795189</v>
      </c>
      <c r="G24" s="32">
        <v>0.0</v>
      </c>
      <c r="H24" s="32"/>
      <c r="I24" s="32">
        <f t="shared" si="60"/>
        <v>0</v>
      </c>
      <c r="J24" s="32">
        <v>5687478.181818182</v>
      </c>
      <c r="K24" s="32">
        <f t="shared" si="61"/>
        <v>2857551.443</v>
      </c>
      <c r="L24" s="29">
        <f t="shared" si="62"/>
        <v>2857551.77</v>
      </c>
      <c r="M24" s="35"/>
      <c r="N24" s="35">
        <f t="shared" si="63"/>
        <v>0</v>
      </c>
      <c r="O24" s="32"/>
      <c r="P24" s="32">
        <f t="shared" si="64"/>
        <v>69478171.33</v>
      </c>
      <c r="Q24" s="32">
        <f t="shared" si="65"/>
        <v>69478171</v>
      </c>
      <c r="R24" s="32">
        <f t="shared" si="66"/>
        <v>72335722.77</v>
      </c>
      <c r="S24" s="32">
        <f t="shared" si="10"/>
        <v>0</v>
      </c>
      <c r="T24" s="32">
        <f t="shared" si="67"/>
        <v>69478171</v>
      </c>
      <c r="U24" s="33"/>
      <c r="V24" s="33"/>
      <c r="W24" s="33"/>
      <c r="X24" s="33"/>
      <c r="Y24" s="33"/>
      <c r="Z24" s="33"/>
      <c r="AA24" s="33"/>
    </row>
    <row r="25" ht="15.75" customHeight="1" outlineLevel="1">
      <c r="A25" s="36" t="s">
        <v>46</v>
      </c>
      <c r="B25" s="36"/>
      <c r="C25" s="36"/>
      <c r="D25" s="37">
        <f t="shared" ref="D25:E25" si="68">SUBTOTAL(9,D21:D24)</f>
        <v>143972157</v>
      </c>
      <c r="E25" s="37">
        <f t="shared" si="68"/>
        <v>5383460</v>
      </c>
      <c r="F25" s="37">
        <v>1.0</v>
      </c>
      <c r="G25" s="38">
        <f t="shared" ref="G25:I25" si="69">SUBTOTAL(9,G21:G24)</f>
        <v>62562260</v>
      </c>
      <c r="H25" s="38">
        <f t="shared" si="69"/>
        <v>60038072</v>
      </c>
      <c r="I25" s="38">
        <f t="shared" si="69"/>
        <v>5687478.182</v>
      </c>
      <c r="J25" s="38"/>
      <c r="K25" s="38">
        <f t="shared" ref="K25:M25" si="70">SUBTOTAL(9,K21:K24)</f>
        <v>5687478.182</v>
      </c>
      <c r="L25" s="38">
        <f t="shared" si="70"/>
        <v>5687478</v>
      </c>
      <c r="M25" s="39">
        <f t="shared" si="70"/>
        <v>1521131464</v>
      </c>
      <c r="N25" s="39"/>
      <c r="O25" s="38"/>
      <c r="P25" s="38">
        <f t="shared" ref="P25:R25" si="71">SUBTOTAL(9,P21:P24)</f>
        <v>138284678.8</v>
      </c>
      <c r="Q25" s="38">
        <f t="shared" si="71"/>
        <v>138284679</v>
      </c>
      <c r="R25" s="38">
        <f t="shared" si="71"/>
        <v>143972157</v>
      </c>
      <c r="S25" s="32">
        <f t="shared" si="10"/>
        <v>0</v>
      </c>
      <c r="T25" s="38">
        <f>SUBTOTAL(9,T21:T24)</f>
        <v>138284679</v>
      </c>
      <c r="U25" s="36"/>
      <c r="V25" s="36"/>
      <c r="W25" s="36"/>
      <c r="X25" s="36"/>
      <c r="Y25" s="36"/>
      <c r="Z25" s="36"/>
      <c r="AA25" s="36"/>
    </row>
    <row r="26" ht="15.75" customHeight="1" outlineLevel="2">
      <c r="A26" s="33" t="s">
        <v>47</v>
      </c>
      <c r="B26" s="33" t="s">
        <v>26</v>
      </c>
      <c r="C26" s="33" t="s">
        <v>27</v>
      </c>
      <c r="D26" s="34">
        <v>9.358586764E7</v>
      </c>
      <c r="E26" s="34">
        <v>1.006207876E7</v>
      </c>
      <c r="F26" s="34">
        <v>0.7232749421912879</v>
      </c>
      <c r="G26" s="32">
        <v>0.0</v>
      </c>
      <c r="H26" s="32">
        <v>1.23321999E8</v>
      </c>
      <c r="I26" s="32">
        <f t="shared" ref="I26:I29" si="72">+G26/11</f>
        <v>0</v>
      </c>
      <c r="J26" s="32">
        <v>0.0</v>
      </c>
      <c r="K26" s="32">
        <f t="shared" ref="K26:K29" si="73">+F26*J26</f>
        <v>0</v>
      </c>
      <c r="L26" s="29">
        <f t="shared" ref="L26:L29" si="74">IF(D26-Q26&gt;1,D26-Q26,0)</f>
        <v>0</v>
      </c>
      <c r="M26" s="35">
        <v>1.423310117E9</v>
      </c>
      <c r="N26" s="35">
        <f t="shared" ref="N26:N29" si="75">+M26/11</f>
        <v>129391828.8</v>
      </c>
      <c r="O26" s="32"/>
      <c r="P26" s="32">
        <f t="shared" ref="P26:P29" si="76">+D26-K26</f>
        <v>93585867.64</v>
      </c>
      <c r="Q26" s="32">
        <f t="shared" ref="Q26:Q29" si="77">+ROUND(P26,0)</f>
        <v>93585868</v>
      </c>
      <c r="R26" s="32">
        <f t="shared" ref="R26:R29" si="78">+L26+Q26</f>
        <v>93585868</v>
      </c>
      <c r="S26" s="32">
        <f t="shared" si="10"/>
        <v>0</v>
      </c>
      <c r="T26" s="32">
        <f t="shared" ref="T26:T29" si="79">+Q26</f>
        <v>93585868</v>
      </c>
      <c r="U26" s="33"/>
      <c r="V26" s="33"/>
      <c r="W26" s="33"/>
      <c r="X26" s="33"/>
      <c r="Y26" s="33"/>
      <c r="Z26" s="33"/>
      <c r="AA26" s="33"/>
    </row>
    <row r="27" ht="15.75" customHeight="1" outlineLevel="2">
      <c r="A27" s="33" t="s">
        <v>47</v>
      </c>
      <c r="B27" s="33" t="s">
        <v>34</v>
      </c>
      <c r="C27" s="33" t="s">
        <v>35</v>
      </c>
      <c r="D27" s="34">
        <v>2.389897704E7</v>
      </c>
      <c r="E27" s="34">
        <v>2569548.11</v>
      </c>
      <c r="F27" s="34">
        <v>0.1847023666386229</v>
      </c>
      <c r="G27" s="32">
        <v>0.0</v>
      </c>
      <c r="H27" s="32"/>
      <c r="I27" s="32">
        <f t="shared" si="72"/>
        <v>0</v>
      </c>
      <c r="J27" s="32">
        <v>0.0</v>
      </c>
      <c r="K27" s="32">
        <f t="shared" si="73"/>
        <v>0</v>
      </c>
      <c r="L27" s="29">
        <f t="shared" si="74"/>
        <v>0</v>
      </c>
      <c r="M27" s="35"/>
      <c r="N27" s="35">
        <f t="shared" si="75"/>
        <v>0</v>
      </c>
      <c r="O27" s="32"/>
      <c r="P27" s="32">
        <f t="shared" si="76"/>
        <v>23898977.04</v>
      </c>
      <c r="Q27" s="32">
        <f t="shared" si="77"/>
        <v>23898977</v>
      </c>
      <c r="R27" s="32">
        <f t="shared" si="78"/>
        <v>23898977</v>
      </c>
      <c r="S27" s="32">
        <f t="shared" si="10"/>
        <v>0</v>
      </c>
      <c r="T27" s="32">
        <f t="shared" si="79"/>
        <v>23898977</v>
      </c>
      <c r="U27" s="33"/>
      <c r="V27" s="33"/>
      <c r="W27" s="33"/>
      <c r="X27" s="33"/>
      <c r="Y27" s="33"/>
      <c r="Z27" s="33"/>
      <c r="AA27" s="33"/>
    </row>
    <row r="28" ht="15.75" customHeight="1" outlineLevel="2">
      <c r="A28" s="33" t="s">
        <v>47</v>
      </c>
      <c r="B28" s="33" t="s">
        <v>48</v>
      </c>
      <c r="C28" s="33" t="s">
        <v>49</v>
      </c>
      <c r="D28" s="34">
        <v>0.0</v>
      </c>
      <c r="E28" s="34">
        <v>0.0</v>
      </c>
      <c r="F28" s="34">
        <v>0.0</v>
      </c>
      <c r="G28" s="32">
        <v>0.0</v>
      </c>
      <c r="H28" s="32"/>
      <c r="I28" s="32">
        <f t="shared" si="72"/>
        <v>0</v>
      </c>
      <c r="J28" s="32">
        <v>0.0</v>
      </c>
      <c r="K28" s="32">
        <f t="shared" si="73"/>
        <v>0</v>
      </c>
      <c r="L28" s="29">
        <f t="shared" si="74"/>
        <v>0</v>
      </c>
      <c r="M28" s="35"/>
      <c r="N28" s="35">
        <f t="shared" si="75"/>
        <v>0</v>
      </c>
      <c r="O28" s="32"/>
      <c r="P28" s="32">
        <f t="shared" si="76"/>
        <v>0</v>
      </c>
      <c r="Q28" s="32">
        <f t="shared" si="77"/>
        <v>0</v>
      </c>
      <c r="R28" s="32">
        <f t="shared" si="78"/>
        <v>0</v>
      </c>
      <c r="S28" s="32">
        <f t="shared" si="10"/>
        <v>0</v>
      </c>
      <c r="T28" s="32">
        <f t="shared" si="79"/>
        <v>0</v>
      </c>
      <c r="U28" s="33"/>
      <c r="V28" s="33"/>
      <c r="W28" s="33"/>
      <c r="X28" s="33"/>
      <c r="Y28" s="33"/>
      <c r="Z28" s="33"/>
      <c r="AA28" s="33"/>
    </row>
    <row r="29" ht="15.75" customHeight="1" outlineLevel="2">
      <c r="A29" s="33" t="s">
        <v>47</v>
      </c>
      <c r="B29" s="33" t="s">
        <v>50</v>
      </c>
      <c r="C29" s="33" t="s">
        <v>51</v>
      </c>
      <c r="D29" s="34">
        <v>1.190698432E7</v>
      </c>
      <c r="E29" s="34">
        <v>1280204.13</v>
      </c>
      <c r="F29" s="34">
        <v>0.09202269117008927</v>
      </c>
      <c r="G29" s="32">
        <v>0.0</v>
      </c>
      <c r="H29" s="32"/>
      <c r="I29" s="32">
        <f t="shared" si="72"/>
        <v>0</v>
      </c>
      <c r="J29" s="32">
        <v>0.0</v>
      </c>
      <c r="K29" s="32">
        <f t="shared" si="73"/>
        <v>0</v>
      </c>
      <c r="L29" s="29">
        <f t="shared" si="74"/>
        <v>0</v>
      </c>
      <c r="M29" s="35"/>
      <c r="N29" s="35">
        <f t="shared" si="75"/>
        <v>0</v>
      </c>
      <c r="O29" s="32"/>
      <c r="P29" s="32">
        <f t="shared" si="76"/>
        <v>11906984.32</v>
      </c>
      <c r="Q29" s="32">
        <f t="shared" si="77"/>
        <v>11906984</v>
      </c>
      <c r="R29" s="32">
        <f t="shared" si="78"/>
        <v>11906984</v>
      </c>
      <c r="S29" s="32">
        <f t="shared" si="10"/>
        <v>0</v>
      </c>
      <c r="T29" s="32">
        <f t="shared" si="79"/>
        <v>11906984</v>
      </c>
      <c r="U29" s="33"/>
      <c r="V29" s="33"/>
      <c r="W29" s="33"/>
      <c r="X29" s="33"/>
      <c r="Y29" s="33"/>
      <c r="Z29" s="33"/>
      <c r="AA29" s="33"/>
    </row>
    <row r="30" ht="15.75" customHeight="1" outlineLevel="1">
      <c r="A30" s="36" t="s">
        <v>52</v>
      </c>
      <c r="B30" s="36"/>
      <c r="C30" s="36"/>
      <c r="D30" s="37">
        <f t="shared" ref="D30:E30" si="80">SUBTOTAL(9,D26:D29)</f>
        <v>129391829</v>
      </c>
      <c r="E30" s="37">
        <f t="shared" si="80"/>
        <v>13911831</v>
      </c>
      <c r="F30" s="37">
        <v>1.0</v>
      </c>
      <c r="G30" s="38">
        <f t="shared" ref="G30:I30" si="81">SUBTOTAL(9,G26:G29)</f>
        <v>0</v>
      </c>
      <c r="H30" s="38">
        <f t="shared" si="81"/>
        <v>123321999</v>
      </c>
      <c r="I30" s="38">
        <f t="shared" si="81"/>
        <v>0</v>
      </c>
      <c r="J30" s="38"/>
      <c r="K30" s="38">
        <f t="shared" ref="K30:M30" si="82">SUBTOTAL(9,K26:K29)</f>
        <v>0</v>
      </c>
      <c r="L30" s="38">
        <f t="shared" si="82"/>
        <v>0</v>
      </c>
      <c r="M30" s="39">
        <f t="shared" si="82"/>
        <v>1423310117</v>
      </c>
      <c r="N30" s="39"/>
      <c r="O30" s="38"/>
      <c r="P30" s="38">
        <f t="shared" ref="P30:R30" si="83">SUBTOTAL(9,P26:P29)</f>
        <v>129391829</v>
      </c>
      <c r="Q30" s="38">
        <f t="shared" si="83"/>
        <v>129391829</v>
      </c>
      <c r="R30" s="38">
        <f t="shared" si="83"/>
        <v>129391829</v>
      </c>
      <c r="S30" s="32">
        <f t="shared" si="10"/>
        <v>0</v>
      </c>
      <c r="T30" s="38">
        <f>SUBTOTAL(9,T26:T29)</f>
        <v>129391829</v>
      </c>
      <c r="U30" s="36"/>
      <c r="V30" s="36"/>
      <c r="W30" s="36"/>
      <c r="X30" s="36"/>
      <c r="Y30" s="36"/>
      <c r="Z30" s="36"/>
      <c r="AA30" s="36"/>
    </row>
    <row r="31" ht="15.75" customHeight="1" outlineLevel="2">
      <c r="A31" s="33" t="s">
        <v>53</v>
      </c>
      <c r="B31" s="33" t="s">
        <v>34</v>
      </c>
      <c r="C31" s="33" t="s">
        <v>35</v>
      </c>
      <c r="D31" s="34">
        <v>67903.74</v>
      </c>
      <c r="E31" s="34">
        <v>6539.31</v>
      </c>
      <c r="F31" s="34">
        <v>0.0034111271973934197</v>
      </c>
      <c r="G31" s="32">
        <v>1274681.0</v>
      </c>
      <c r="H31" s="32">
        <v>1.7679814E7</v>
      </c>
      <c r="I31" s="32">
        <f t="shared" ref="I31:I32" si="84">+G31/11</f>
        <v>115880.0909</v>
      </c>
      <c r="J31" s="32">
        <v>115880.09090909091</v>
      </c>
      <c r="K31" s="32">
        <f t="shared" ref="K31:K32" si="85">+F31*J31</f>
        <v>395.2817297</v>
      </c>
      <c r="L31" s="29">
        <f t="shared" ref="L31:L32" si="86">IF(D31-Q31&gt;1,D31-Q31,0)</f>
        <v>67903.74</v>
      </c>
      <c r="M31" s="35">
        <v>2.1769726E8</v>
      </c>
      <c r="N31" s="35">
        <f t="shared" ref="N31:N32" si="87">+M31/11</f>
        <v>19790660</v>
      </c>
      <c r="O31" s="32"/>
      <c r="P31" s="32">
        <v>0.0</v>
      </c>
      <c r="Q31" s="32">
        <f t="shared" ref="Q31:Q32" si="88">+ROUND(P31,0)</f>
        <v>0</v>
      </c>
      <c r="R31" s="32">
        <f t="shared" ref="R31:R32" si="89">+L31+Q31</f>
        <v>67903.74</v>
      </c>
      <c r="S31" s="32">
        <f t="shared" si="10"/>
        <v>0</v>
      </c>
      <c r="T31" s="32">
        <f t="shared" ref="T31:T32" si="90">+Q31</f>
        <v>0</v>
      </c>
      <c r="U31" s="33"/>
      <c r="V31" s="33"/>
      <c r="W31" s="33"/>
      <c r="X31" s="33"/>
      <c r="Y31" s="33"/>
      <c r="Z31" s="33"/>
      <c r="AA31" s="33"/>
    </row>
    <row r="32" ht="15.75" customHeight="1" outlineLevel="2">
      <c r="A32" s="33" t="s">
        <v>53</v>
      </c>
      <c r="B32" s="33" t="s">
        <v>50</v>
      </c>
      <c r="C32" s="33" t="s">
        <v>51</v>
      </c>
      <c r="D32" s="34">
        <v>1.983863626E7</v>
      </c>
      <c r="E32" s="34">
        <v>1910511.69</v>
      </c>
      <c r="F32" s="34">
        <v>0.9965888728026067</v>
      </c>
      <c r="G32" s="32">
        <v>0.0</v>
      </c>
      <c r="H32" s="32"/>
      <c r="I32" s="32">
        <f t="shared" si="84"/>
        <v>0</v>
      </c>
      <c r="J32" s="32">
        <v>115880.09090909091</v>
      </c>
      <c r="K32" s="32">
        <f t="shared" si="85"/>
        <v>115484.8092</v>
      </c>
      <c r="L32" s="29">
        <f t="shared" si="86"/>
        <v>47976.26</v>
      </c>
      <c r="M32" s="35"/>
      <c r="N32" s="35">
        <f t="shared" si="87"/>
        <v>0</v>
      </c>
      <c r="O32" s="32"/>
      <c r="P32" s="32">
        <v>1.979065990909091E7</v>
      </c>
      <c r="Q32" s="32">
        <f t="shared" si="88"/>
        <v>19790660</v>
      </c>
      <c r="R32" s="32">
        <f t="shared" si="89"/>
        <v>19838636.26</v>
      </c>
      <c r="S32" s="32">
        <f t="shared" si="10"/>
        <v>0</v>
      </c>
      <c r="T32" s="32">
        <f t="shared" si="90"/>
        <v>19790660</v>
      </c>
      <c r="U32" s="33"/>
      <c r="V32" s="33"/>
      <c r="W32" s="33"/>
      <c r="X32" s="33"/>
      <c r="Y32" s="33"/>
      <c r="Z32" s="33"/>
      <c r="AA32" s="33"/>
    </row>
    <row r="33" ht="15.75" customHeight="1" outlineLevel="1">
      <c r="A33" s="36" t="s">
        <v>54</v>
      </c>
      <c r="B33" s="36"/>
      <c r="C33" s="36"/>
      <c r="D33" s="37">
        <f t="shared" ref="D33:E33" si="91">SUBTOTAL(9,D31:D32)</f>
        <v>19906540</v>
      </c>
      <c r="E33" s="37">
        <f t="shared" si="91"/>
        <v>1917051</v>
      </c>
      <c r="F33" s="37">
        <v>1.0</v>
      </c>
      <c r="G33" s="38">
        <f t="shared" ref="G33:I33" si="92">SUBTOTAL(9,G31:G32)</f>
        <v>1274681</v>
      </c>
      <c r="H33" s="38">
        <f t="shared" si="92"/>
        <v>17679814</v>
      </c>
      <c r="I33" s="38">
        <f t="shared" si="92"/>
        <v>115880.0909</v>
      </c>
      <c r="J33" s="38"/>
      <c r="K33" s="38">
        <f t="shared" ref="K33:M33" si="93">SUBTOTAL(9,K31:K32)</f>
        <v>115880.0909</v>
      </c>
      <c r="L33" s="38">
        <f t="shared" si="93"/>
        <v>115880</v>
      </c>
      <c r="M33" s="39">
        <f t="shared" si="93"/>
        <v>217697260</v>
      </c>
      <c r="N33" s="39"/>
      <c r="O33" s="38"/>
      <c r="P33" s="38">
        <f t="shared" ref="P33:R33" si="94">SUBTOTAL(9,P31:P32)</f>
        <v>19790659.91</v>
      </c>
      <c r="Q33" s="38">
        <f t="shared" si="94"/>
        <v>19790660</v>
      </c>
      <c r="R33" s="38">
        <f t="shared" si="94"/>
        <v>19906540</v>
      </c>
      <c r="S33" s="32">
        <f t="shared" si="10"/>
        <v>0</v>
      </c>
      <c r="T33" s="38">
        <f>SUBTOTAL(9,T31:T32)</f>
        <v>19790660</v>
      </c>
      <c r="U33" s="36"/>
      <c r="V33" s="36"/>
      <c r="W33" s="36"/>
      <c r="X33" s="36"/>
      <c r="Y33" s="36"/>
      <c r="Z33" s="36"/>
      <c r="AA33" s="36"/>
    </row>
    <row r="34" ht="15.75" customHeight="1" outlineLevel="2">
      <c r="A34" s="33" t="s">
        <v>55</v>
      </c>
      <c r="B34" s="33" t="s">
        <v>34</v>
      </c>
      <c r="C34" s="33" t="s">
        <v>35</v>
      </c>
      <c r="D34" s="34">
        <v>3814341.91</v>
      </c>
      <c r="E34" s="34">
        <v>265340.33</v>
      </c>
      <c r="F34" s="34">
        <v>0.08594764968444674</v>
      </c>
      <c r="G34" s="32">
        <v>0.0</v>
      </c>
      <c r="H34" s="32">
        <v>4.7863486E7</v>
      </c>
      <c r="I34" s="32">
        <f t="shared" ref="I34:I35" si="95">+G34/11</f>
        <v>0</v>
      </c>
      <c r="J34" s="32">
        <v>0.0</v>
      </c>
      <c r="K34" s="32">
        <f t="shared" ref="K34:K35" si="96">+F34*J34</f>
        <v>0</v>
      </c>
      <c r="L34" s="29">
        <f t="shared" ref="L34:L35" si="97">IF(D34-Q34&gt;1,D34-Q34,0)</f>
        <v>0</v>
      </c>
      <c r="M34" s="35">
        <v>4.88178104E8</v>
      </c>
      <c r="N34" s="35">
        <f t="shared" ref="N34:N35" si="98">+M34/11</f>
        <v>44379827.64</v>
      </c>
      <c r="O34" s="32"/>
      <c r="P34" s="32">
        <f t="shared" ref="P34:P35" si="99">+D34-K34</f>
        <v>3814341.91</v>
      </c>
      <c r="Q34" s="32">
        <f t="shared" ref="Q34:Q35" si="100">+ROUND(P34,0)</f>
        <v>3814342</v>
      </c>
      <c r="R34" s="32">
        <f t="shared" ref="R34:R35" si="101">+L34+Q34</f>
        <v>3814342</v>
      </c>
      <c r="S34" s="32">
        <f t="shared" si="10"/>
        <v>0</v>
      </c>
      <c r="T34" s="32">
        <f t="shared" ref="T34:T35" si="102">+Q34</f>
        <v>3814342</v>
      </c>
      <c r="U34" s="33"/>
      <c r="V34" s="33"/>
      <c r="W34" s="33"/>
      <c r="X34" s="33"/>
      <c r="Y34" s="33"/>
      <c r="Z34" s="33"/>
      <c r="AA34" s="33"/>
    </row>
    <row r="35" ht="15.75" customHeight="1" outlineLevel="2">
      <c r="A35" s="33" t="s">
        <v>55</v>
      </c>
      <c r="B35" s="33" t="s">
        <v>36</v>
      </c>
      <c r="C35" s="33" t="s">
        <v>37</v>
      </c>
      <c r="D35" s="34">
        <v>4.056548609E7</v>
      </c>
      <c r="E35" s="34">
        <v>2821891.67</v>
      </c>
      <c r="F35" s="34">
        <v>0.9140523503155533</v>
      </c>
      <c r="G35" s="32">
        <v>0.0</v>
      </c>
      <c r="H35" s="32"/>
      <c r="I35" s="32">
        <f t="shared" si="95"/>
        <v>0</v>
      </c>
      <c r="J35" s="32">
        <v>0.0</v>
      </c>
      <c r="K35" s="32">
        <f t="shared" si="96"/>
        <v>0</v>
      </c>
      <c r="L35" s="29">
        <f t="shared" si="97"/>
        <v>0</v>
      </c>
      <c r="M35" s="35"/>
      <c r="N35" s="35">
        <f t="shared" si="98"/>
        <v>0</v>
      </c>
      <c r="O35" s="32"/>
      <c r="P35" s="32">
        <f t="shared" si="99"/>
        <v>40565486.09</v>
      </c>
      <c r="Q35" s="32">
        <f t="shared" si="100"/>
        <v>40565486</v>
      </c>
      <c r="R35" s="32">
        <f t="shared" si="101"/>
        <v>40565486</v>
      </c>
      <c r="S35" s="32">
        <f t="shared" si="10"/>
        <v>0</v>
      </c>
      <c r="T35" s="32">
        <f t="shared" si="102"/>
        <v>40565486</v>
      </c>
      <c r="U35" s="33"/>
      <c r="V35" s="33"/>
      <c r="W35" s="33"/>
      <c r="X35" s="33"/>
      <c r="Y35" s="33"/>
      <c r="Z35" s="33"/>
      <c r="AA35" s="33"/>
    </row>
    <row r="36" ht="15.75" customHeight="1" outlineLevel="1">
      <c r="A36" s="36" t="s">
        <v>56</v>
      </c>
      <c r="B36" s="36"/>
      <c r="C36" s="36"/>
      <c r="D36" s="37">
        <f t="shared" ref="D36:E36" si="103">SUBTOTAL(9,D34:D35)</f>
        <v>44379828</v>
      </c>
      <c r="E36" s="37">
        <f t="shared" si="103"/>
        <v>3087232</v>
      </c>
      <c r="F36" s="37">
        <v>1.0</v>
      </c>
      <c r="G36" s="38">
        <f t="shared" ref="G36:I36" si="104">SUBTOTAL(9,G34:G35)</f>
        <v>0</v>
      </c>
      <c r="H36" s="38">
        <f t="shared" si="104"/>
        <v>47863486</v>
      </c>
      <c r="I36" s="38">
        <f t="shared" si="104"/>
        <v>0</v>
      </c>
      <c r="J36" s="38"/>
      <c r="K36" s="38">
        <f t="shared" ref="K36:M36" si="105">SUBTOTAL(9,K34:K35)</f>
        <v>0</v>
      </c>
      <c r="L36" s="38">
        <f t="shared" si="105"/>
        <v>0</v>
      </c>
      <c r="M36" s="39">
        <f t="shared" si="105"/>
        <v>488178104</v>
      </c>
      <c r="N36" s="39"/>
      <c r="O36" s="38"/>
      <c r="P36" s="38">
        <f t="shared" ref="P36:R36" si="106">SUBTOTAL(9,P34:P35)</f>
        <v>44379828</v>
      </c>
      <c r="Q36" s="38">
        <f t="shared" si="106"/>
        <v>44379828</v>
      </c>
      <c r="R36" s="38">
        <f t="shared" si="106"/>
        <v>44379828</v>
      </c>
      <c r="S36" s="32">
        <f t="shared" si="10"/>
        <v>0</v>
      </c>
      <c r="T36" s="38">
        <f>SUBTOTAL(9,T34:T35)</f>
        <v>44379828</v>
      </c>
      <c r="U36" s="36"/>
      <c r="V36" s="36"/>
      <c r="W36" s="36"/>
      <c r="X36" s="36"/>
      <c r="Y36" s="36"/>
      <c r="Z36" s="36"/>
      <c r="AA36" s="36"/>
    </row>
    <row r="37" ht="15.75" customHeight="1" outlineLevel="2">
      <c r="A37" s="33" t="s">
        <v>57</v>
      </c>
      <c r="B37" s="33" t="s">
        <v>26</v>
      </c>
      <c r="C37" s="33" t="s">
        <v>27</v>
      </c>
      <c r="D37" s="34">
        <v>1.815374275E7</v>
      </c>
      <c r="E37" s="34">
        <v>584598.39</v>
      </c>
      <c r="F37" s="34">
        <v>0.19263446118903368</v>
      </c>
      <c r="G37" s="32">
        <v>0.0</v>
      </c>
      <c r="H37" s="32">
        <v>4.0109836E7</v>
      </c>
      <c r="I37" s="32">
        <f t="shared" ref="I37:I40" si="107">+G37/11</f>
        <v>0</v>
      </c>
      <c r="J37" s="32">
        <v>0.0</v>
      </c>
      <c r="K37" s="32">
        <f t="shared" ref="K37:K40" si="108">+F37*J37</f>
        <v>0</v>
      </c>
      <c r="L37" s="29">
        <f t="shared" ref="L37:L40" si="109">IF(D37-Q37&gt;1,D37-Q37,0)</f>
        <v>0</v>
      </c>
      <c r="M37" s="35">
        <v>1.036632643E9</v>
      </c>
      <c r="N37" s="35">
        <f t="shared" ref="N37:N40" si="110">+M37/11</f>
        <v>94239331.18</v>
      </c>
      <c r="O37" s="32"/>
      <c r="P37" s="32">
        <f t="shared" ref="P37:P40" si="111">+D37-K37</f>
        <v>18153742.75</v>
      </c>
      <c r="Q37" s="32">
        <f t="shared" ref="Q37:Q40" si="112">+ROUND(P37,0)</f>
        <v>18153743</v>
      </c>
      <c r="R37" s="32">
        <f t="shared" ref="R37:R40" si="113">+L37+Q37</f>
        <v>18153743</v>
      </c>
      <c r="S37" s="32">
        <f t="shared" si="10"/>
        <v>0</v>
      </c>
      <c r="T37" s="32">
        <f t="shared" ref="T37:T40" si="114">+Q37</f>
        <v>18153743</v>
      </c>
      <c r="U37" s="33"/>
      <c r="V37" s="33"/>
      <c r="W37" s="33"/>
      <c r="X37" s="33"/>
      <c r="Y37" s="33"/>
      <c r="Z37" s="33"/>
      <c r="AA37" s="33"/>
    </row>
    <row r="38" ht="15.75" customHeight="1" outlineLevel="2">
      <c r="A38" s="33" t="s">
        <v>57</v>
      </c>
      <c r="B38" s="33" t="s">
        <v>34</v>
      </c>
      <c r="C38" s="33" t="s">
        <v>35</v>
      </c>
      <c r="D38" s="34">
        <v>2.136842875E7</v>
      </c>
      <c r="E38" s="34">
        <v>688119.76</v>
      </c>
      <c r="F38" s="34">
        <v>0.22674639689451956</v>
      </c>
      <c r="G38" s="32">
        <v>0.0</v>
      </c>
      <c r="H38" s="32"/>
      <c r="I38" s="32">
        <f t="shared" si="107"/>
        <v>0</v>
      </c>
      <c r="J38" s="32">
        <v>0.0</v>
      </c>
      <c r="K38" s="32">
        <f t="shared" si="108"/>
        <v>0</v>
      </c>
      <c r="L38" s="29">
        <f t="shared" si="109"/>
        <v>0</v>
      </c>
      <c r="M38" s="35"/>
      <c r="N38" s="35">
        <f t="shared" si="110"/>
        <v>0</v>
      </c>
      <c r="O38" s="32"/>
      <c r="P38" s="32">
        <f t="shared" si="111"/>
        <v>21368428.75</v>
      </c>
      <c r="Q38" s="32">
        <f t="shared" si="112"/>
        <v>21368429</v>
      </c>
      <c r="R38" s="32">
        <f t="shared" si="113"/>
        <v>21368429</v>
      </c>
      <c r="S38" s="32">
        <f t="shared" si="10"/>
        <v>0</v>
      </c>
      <c r="T38" s="32">
        <f t="shared" si="114"/>
        <v>21368429</v>
      </c>
      <c r="U38" s="33"/>
      <c r="V38" s="33"/>
      <c r="W38" s="33"/>
      <c r="X38" s="33"/>
      <c r="Y38" s="33"/>
      <c r="Z38" s="33"/>
      <c r="AA38" s="33"/>
    </row>
    <row r="39" ht="15.75" customHeight="1" outlineLevel="2">
      <c r="A39" s="33" t="s">
        <v>57</v>
      </c>
      <c r="B39" s="33" t="s">
        <v>30</v>
      </c>
      <c r="C39" s="33" t="s">
        <v>31</v>
      </c>
      <c r="D39" s="34">
        <v>0.0</v>
      </c>
      <c r="E39" s="34">
        <v>0.0</v>
      </c>
      <c r="F39" s="34">
        <v>0.0</v>
      </c>
      <c r="G39" s="32">
        <v>0.0</v>
      </c>
      <c r="H39" s="32"/>
      <c r="I39" s="32">
        <f t="shared" si="107"/>
        <v>0</v>
      </c>
      <c r="J39" s="32">
        <v>0.0</v>
      </c>
      <c r="K39" s="32">
        <f t="shared" si="108"/>
        <v>0</v>
      </c>
      <c r="L39" s="29">
        <f t="shared" si="109"/>
        <v>0</v>
      </c>
      <c r="M39" s="35"/>
      <c r="N39" s="35">
        <f t="shared" si="110"/>
        <v>0</v>
      </c>
      <c r="O39" s="32"/>
      <c r="P39" s="32">
        <f t="shared" si="111"/>
        <v>0</v>
      </c>
      <c r="Q39" s="32">
        <f t="shared" si="112"/>
        <v>0</v>
      </c>
      <c r="R39" s="32">
        <f t="shared" si="113"/>
        <v>0</v>
      </c>
      <c r="S39" s="32">
        <f t="shared" si="10"/>
        <v>0</v>
      </c>
      <c r="T39" s="32">
        <f t="shared" si="114"/>
        <v>0</v>
      </c>
      <c r="U39" s="33"/>
      <c r="V39" s="33"/>
      <c r="W39" s="33"/>
      <c r="X39" s="33"/>
      <c r="Y39" s="33"/>
      <c r="Z39" s="33"/>
      <c r="AA39" s="33"/>
    </row>
    <row r="40" ht="15.75" customHeight="1" outlineLevel="2">
      <c r="A40" s="33" t="s">
        <v>57</v>
      </c>
      <c r="B40" s="33" t="s">
        <v>36</v>
      </c>
      <c r="C40" s="33" t="s">
        <v>37</v>
      </c>
      <c r="D40" s="34">
        <v>5.47171595E7</v>
      </c>
      <c r="E40" s="34">
        <v>1762036.85</v>
      </c>
      <c r="F40" s="34">
        <v>0.5806191419164467</v>
      </c>
      <c r="G40" s="32">
        <v>0.0</v>
      </c>
      <c r="H40" s="32"/>
      <c r="I40" s="32">
        <f t="shared" si="107"/>
        <v>0</v>
      </c>
      <c r="J40" s="32">
        <v>0.0</v>
      </c>
      <c r="K40" s="32">
        <f t="shared" si="108"/>
        <v>0</v>
      </c>
      <c r="L40" s="29">
        <f t="shared" si="109"/>
        <v>0</v>
      </c>
      <c r="M40" s="35"/>
      <c r="N40" s="35">
        <f t="shared" si="110"/>
        <v>0</v>
      </c>
      <c r="O40" s="32"/>
      <c r="P40" s="32">
        <f t="shared" si="111"/>
        <v>54717159.5</v>
      </c>
      <c r="Q40" s="32">
        <f t="shared" si="112"/>
        <v>54717160</v>
      </c>
      <c r="R40" s="32">
        <f t="shared" si="113"/>
        <v>54717160</v>
      </c>
      <c r="S40" s="32">
        <f t="shared" si="10"/>
        <v>0</v>
      </c>
      <c r="T40" s="32">
        <f t="shared" si="114"/>
        <v>54717160</v>
      </c>
      <c r="U40" s="33"/>
      <c r="V40" s="33"/>
      <c r="W40" s="33"/>
      <c r="X40" s="33"/>
      <c r="Y40" s="33"/>
      <c r="Z40" s="33"/>
      <c r="AA40" s="33"/>
    </row>
    <row r="41" ht="15.75" customHeight="1" outlineLevel="1">
      <c r="A41" s="36" t="s">
        <v>58</v>
      </c>
      <c r="B41" s="36"/>
      <c r="C41" s="36"/>
      <c r="D41" s="37">
        <f t="shared" ref="D41:E41" si="115">SUBTOTAL(9,D37:D40)</f>
        <v>94239331</v>
      </c>
      <c r="E41" s="37">
        <f t="shared" si="115"/>
        <v>3034755</v>
      </c>
      <c r="F41" s="37">
        <v>1.0</v>
      </c>
      <c r="G41" s="38">
        <f t="shared" ref="G41:I41" si="116">SUBTOTAL(9,G37:G40)</f>
        <v>0</v>
      </c>
      <c r="H41" s="38">
        <f t="shared" si="116"/>
        <v>40109836</v>
      </c>
      <c r="I41" s="38">
        <f t="shared" si="116"/>
        <v>0</v>
      </c>
      <c r="J41" s="38"/>
      <c r="K41" s="38">
        <f t="shared" ref="K41:M41" si="117">SUBTOTAL(9,K37:K40)</f>
        <v>0</v>
      </c>
      <c r="L41" s="38">
        <f t="shared" si="117"/>
        <v>0</v>
      </c>
      <c r="M41" s="39">
        <f t="shared" si="117"/>
        <v>1036632643</v>
      </c>
      <c r="N41" s="39"/>
      <c r="O41" s="38"/>
      <c r="P41" s="38">
        <f t="shared" ref="P41:R41" si="118">SUBTOTAL(9,P37:P40)</f>
        <v>94239331</v>
      </c>
      <c r="Q41" s="38">
        <f t="shared" si="118"/>
        <v>94239332</v>
      </c>
      <c r="R41" s="38">
        <f t="shared" si="118"/>
        <v>94239332</v>
      </c>
      <c r="S41" s="32">
        <f t="shared" si="10"/>
        <v>0</v>
      </c>
      <c r="T41" s="38">
        <f>SUBTOTAL(9,T37:T40)</f>
        <v>94239332</v>
      </c>
      <c r="U41" s="36"/>
      <c r="V41" s="36"/>
      <c r="W41" s="36"/>
      <c r="X41" s="36"/>
      <c r="Y41" s="36"/>
      <c r="Z41" s="36"/>
      <c r="AA41" s="36"/>
    </row>
    <row r="42" ht="15.75" customHeight="1" outlineLevel="2">
      <c r="A42" s="33" t="s">
        <v>59</v>
      </c>
      <c r="B42" s="33" t="s">
        <v>26</v>
      </c>
      <c r="C42" s="33" t="s">
        <v>27</v>
      </c>
      <c r="D42" s="34">
        <v>3.893937696E7</v>
      </c>
      <c r="E42" s="34">
        <v>3319597.33</v>
      </c>
      <c r="F42" s="34">
        <v>0.43909750374713247</v>
      </c>
      <c r="G42" s="32">
        <v>1.1376858E7</v>
      </c>
      <c r="H42" s="32">
        <v>8.4622695E7</v>
      </c>
      <c r="I42" s="32">
        <f t="shared" ref="I42:I45" si="119">+G42/11</f>
        <v>1034259.818</v>
      </c>
      <c r="J42" s="32">
        <v>1034259.8181818182</v>
      </c>
      <c r="K42" s="32">
        <f t="shared" ref="K42:K45" si="120">+F42*J42</f>
        <v>454140.9044</v>
      </c>
      <c r="L42" s="29">
        <f t="shared" ref="L42:L45" si="121">IF(D42-Q42&gt;1,D42-Q42,0)</f>
        <v>454140.96</v>
      </c>
      <c r="M42" s="35">
        <v>9.64108407E8</v>
      </c>
      <c r="N42" s="35">
        <f t="shared" ref="N42:N45" si="122">+M42/11</f>
        <v>87646218.82</v>
      </c>
      <c r="O42" s="32"/>
      <c r="P42" s="32">
        <f t="shared" ref="P42:P45" si="123">+D42-K42</f>
        <v>38485236.06</v>
      </c>
      <c r="Q42" s="32">
        <f t="shared" ref="Q42:Q45" si="124">+ROUND(P42,0)</f>
        <v>38485236</v>
      </c>
      <c r="R42" s="32">
        <f t="shared" ref="R42:R45" si="125">+L42+Q42</f>
        <v>38939376.96</v>
      </c>
      <c r="S42" s="32">
        <f t="shared" si="10"/>
        <v>0</v>
      </c>
      <c r="T42" s="32">
        <f t="shared" ref="T42:T45" si="126">+Q42</f>
        <v>38485236</v>
      </c>
      <c r="U42" s="33"/>
      <c r="V42" s="33"/>
      <c r="W42" s="33"/>
      <c r="X42" s="33"/>
      <c r="Y42" s="33"/>
      <c r="Z42" s="33"/>
      <c r="AA42" s="33"/>
    </row>
    <row r="43" ht="15.75" customHeight="1" outlineLevel="2">
      <c r="A43" s="33" t="s">
        <v>59</v>
      </c>
      <c r="B43" s="33" t="s">
        <v>48</v>
      </c>
      <c r="C43" s="33" t="s">
        <v>49</v>
      </c>
      <c r="D43" s="34">
        <v>0.0</v>
      </c>
      <c r="E43" s="34">
        <v>0.0</v>
      </c>
      <c r="F43" s="34">
        <v>0.0</v>
      </c>
      <c r="G43" s="32">
        <v>0.0</v>
      </c>
      <c r="H43" s="32"/>
      <c r="I43" s="32">
        <f t="shared" si="119"/>
        <v>0</v>
      </c>
      <c r="J43" s="32">
        <v>1034259.8181818182</v>
      </c>
      <c r="K43" s="32">
        <f t="shared" si="120"/>
        <v>0</v>
      </c>
      <c r="L43" s="29">
        <f t="shared" si="121"/>
        <v>0</v>
      </c>
      <c r="M43" s="35"/>
      <c r="N43" s="35">
        <f t="shared" si="122"/>
        <v>0</v>
      </c>
      <c r="O43" s="32"/>
      <c r="P43" s="32">
        <f t="shared" si="123"/>
        <v>0</v>
      </c>
      <c r="Q43" s="32">
        <f t="shared" si="124"/>
        <v>0</v>
      </c>
      <c r="R43" s="32">
        <f t="shared" si="125"/>
        <v>0</v>
      </c>
      <c r="S43" s="32">
        <f t="shared" si="10"/>
        <v>0</v>
      </c>
      <c r="T43" s="32">
        <f t="shared" si="126"/>
        <v>0</v>
      </c>
      <c r="U43" s="33"/>
      <c r="V43" s="33"/>
      <c r="W43" s="33"/>
      <c r="X43" s="33"/>
      <c r="Y43" s="33"/>
      <c r="Z43" s="33"/>
      <c r="AA43" s="33"/>
    </row>
    <row r="44" ht="15.75" customHeight="1" outlineLevel="2">
      <c r="A44" s="33" t="s">
        <v>59</v>
      </c>
      <c r="B44" s="33" t="s">
        <v>36</v>
      </c>
      <c r="C44" s="33" t="s">
        <v>37</v>
      </c>
      <c r="D44" s="34">
        <v>4.840141541E7</v>
      </c>
      <c r="E44" s="34">
        <v>4126239.85</v>
      </c>
      <c r="F44" s="34">
        <v>0.5457956018708469</v>
      </c>
      <c r="G44" s="32">
        <v>0.0</v>
      </c>
      <c r="H44" s="32"/>
      <c r="I44" s="32">
        <f t="shared" si="119"/>
        <v>0</v>
      </c>
      <c r="J44" s="32">
        <v>1034259.8181818182</v>
      </c>
      <c r="K44" s="32">
        <f t="shared" si="120"/>
        <v>564494.46</v>
      </c>
      <c r="L44" s="29">
        <f t="shared" si="121"/>
        <v>564494.41</v>
      </c>
      <c r="M44" s="35"/>
      <c r="N44" s="35">
        <f t="shared" si="122"/>
        <v>0</v>
      </c>
      <c r="O44" s="32"/>
      <c r="P44" s="32">
        <f t="shared" si="123"/>
        <v>47836920.95</v>
      </c>
      <c r="Q44" s="32">
        <f t="shared" si="124"/>
        <v>47836921</v>
      </c>
      <c r="R44" s="32">
        <f t="shared" si="125"/>
        <v>48401415.41</v>
      </c>
      <c r="S44" s="32">
        <f t="shared" si="10"/>
        <v>0</v>
      </c>
      <c r="T44" s="32">
        <f t="shared" si="126"/>
        <v>47836921</v>
      </c>
      <c r="U44" s="33"/>
      <c r="V44" s="33"/>
      <c r="W44" s="33"/>
      <c r="X44" s="33"/>
      <c r="Y44" s="33"/>
      <c r="Z44" s="33"/>
      <c r="AA44" s="33"/>
    </row>
    <row r="45" ht="15.75" customHeight="1" outlineLevel="2">
      <c r="A45" s="33" t="s">
        <v>59</v>
      </c>
      <c r="B45" s="33" t="s">
        <v>50</v>
      </c>
      <c r="C45" s="33" t="s">
        <v>51</v>
      </c>
      <c r="D45" s="34">
        <v>1339686.63</v>
      </c>
      <c r="E45" s="34">
        <v>114208.82</v>
      </c>
      <c r="F45" s="34">
        <v>0.015106894382020647</v>
      </c>
      <c r="G45" s="32">
        <v>0.0</v>
      </c>
      <c r="H45" s="32"/>
      <c r="I45" s="32">
        <f t="shared" si="119"/>
        <v>0</v>
      </c>
      <c r="J45" s="32">
        <v>1034259.8181818182</v>
      </c>
      <c r="K45" s="32">
        <f t="shared" si="120"/>
        <v>15624.45384</v>
      </c>
      <c r="L45" s="29">
        <f t="shared" si="121"/>
        <v>15624.63</v>
      </c>
      <c r="M45" s="35"/>
      <c r="N45" s="35">
        <f t="shared" si="122"/>
        <v>0</v>
      </c>
      <c r="O45" s="32"/>
      <c r="P45" s="32">
        <f t="shared" si="123"/>
        <v>1324062.176</v>
      </c>
      <c r="Q45" s="32">
        <f t="shared" si="124"/>
        <v>1324062</v>
      </c>
      <c r="R45" s="32">
        <f t="shared" si="125"/>
        <v>1339686.63</v>
      </c>
      <c r="S45" s="32">
        <f t="shared" si="10"/>
        <v>0</v>
      </c>
      <c r="T45" s="32">
        <f t="shared" si="126"/>
        <v>1324062</v>
      </c>
      <c r="U45" s="33"/>
      <c r="V45" s="33"/>
      <c r="W45" s="33"/>
      <c r="X45" s="33"/>
      <c r="Y45" s="33"/>
      <c r="Z45" s="33"/>
      <c r="AA45" s="33"/>
    </row>
    <row r="46" ht="15.75" customHeight="1" outlineLevel="1">
      <c r="A46" s="36" t="s">
        <v>60</v>
      </c>
      <c r="B46" s="36"/>
      <c r="C46" s="36"/>
      <c r="D46" s="37">
        <f t="shared" ref="D46:E46" si="127">SUBTOTAL(9,D42:D45)</f>
        <v>88680479</v>
      </c>
      <c r="E46" s="37">
        <f t="shared" si="127"/>
        <v>7560046</v>
      </c>
      <c r="F46" s="37">
        <v>0.9999999999999999</v>
      </c>
      <c r="G46" s="38">
        <f t="shared" ref="G46:I46" si="128">SUBTOTAL(9,G42:G45)</f>
        <v>11376858</v>
      </c>
      <c r="H46" s="38">
        <f t="shared" si="128"/>
        <v>84622695</v>
      </c>
      <c r="I46" s="38">
        <f t="shared" si="128"/>
        <v>1034259.818</v>
      </c>
      <c r="J46" s="38"/>
      <c r="K46" s="38">
        <f t="shared" ref="K46:M46" si="129">SUBTOTAL(9,K42:K45)</f>
        <v>1034259.818</v>
      </c>
      <c r="L46" s="38">
        <f t="shared" si="129"/>
        <v>1034260</v>
      </c>
      <c r="M46" s="39">
        <f t="shared" si="129"/>
        <v>964108407</v>
      </c>
      <c r="N46" s="39"/>
      <c r="O46" s="38"/>
      <c r="P46" s="38">
        <f t="shared" ref="P46:R46" si="130">SUBTOTAL(9,P42:P45)</f>
        <v>87646219.18</v>
      </c>
      <c r="Q46" s="38">
        <f t="shared" si="130"/>
        <v>87646219</v>
      </c>
      <c r="R46" s="38">
        <f t="shared" si="130"/>
        <v>88680479</v>
      </c>
      <c r="S46" s="32">
        <f t="shared" si="10"/>
        <v>0</v>
      </c>
      <c r="T46" s="38">
        <f>SUBTOTAL(9,T42:T45)</f>
        <v>87646219</v>
      </c>
      <c r="U46" s="36"/>
      <c r="V46" s="36"/>
      <c r="W46" s="36"/>
      <c r="X46" s="36"/>
      <c r="Y46" s="36"/>
      <c r="Z46" s="36"/>
      <c r="AA46" s="36"/>
    </row>
    <row r="47" ht="15.75" customHeight="1" outlineLevel="2">
      <c r="A47" s="33" t="s">
        <v>61</v>
      </c>
      <c r="B47" s="33" t="s">
        <v>26</v>
      </c>
      <c r="C47" s="33" t="s">
        <v>27</v>
      </c>
      <c r="D47" s="34">
        <v>0.0</v>
      </c>
      <c r="E47" s="34">
        <v>1790236.0</v>
      </c>
      <c r="F47" s="33">
        <v>0.0</v>
      </c>
      <c r="G47" s="32">
        <v>0.0</v>
      </c>
      <c r="H47" s="32">
        <v>3.4697696E7</v>
      </c>
      <c r="I47" s="32">
        <f>+G47/11</f>
        <v>0</v>
      </c>
      <c r="J47" s="32">
        <v>0.0</v>
      </c>
      <c r="K47" s="32">
        <f>+F47*J47</f>
        <v>0</v>
      </c>
      <c r="L47" s="29">
        <f>IF(D47-Q47&gt;1,D47-Q47,0)</f>
        <v>0</v>
      </c>
      <c r="M47" s="35">
        <v>0.0</v>
      </c>
      <c r="N47" s="35">
        <f>+M47/11</f>
        <v>0</v>
      </c>
      <c r="O47" s="32"/>
      <c r="P47" s="32">
        <f>+D47-K47</f>
        <v>0</v>
      </c>
      <c r="Q47" s="32">
        <f>+ROUND(P47,0)</f>
        <v>0</v>
      </c>
      <c r="R47" s="32">
        <f>+L47+Q47</f>
        <v>0</v>
      </c>
      <c r="S47" s="32">
        <f t="shared" si="10"/>
        <v>0</v>
      </c>
      <c r="T47" s="32">
        <f>+Q47</f>
        <v>0</v>
      </c>
      <c r="U47" s="33"/>
      <c r="V47" s="33"/>
      <c r="W47" s="33"/>
      <c r="X47" s="33"/>
      <c r="Y47" s="33"/>
      <c r="Z47" s="33"/>
      <c r="AA47" s="33"/>
    </row>
    <row r="48" ht="15.75" customHeight="1" outlineLevel="1">
      <c r="A48" s="36" t="s">
        <v>62</v>
      </c>
      <c r="B48" s="36"/>
      <c r="C48" s="36"/>
      <c r="D48" s="41">
        <f t="shared" ref="D48:E48" si="131">SUBTOTAL(9,D47)</f>
        <v>0</v>
      </c>
      <c r="E48" s="37">
        <f t="shared" si="131"/>
        <v>1790236</v>
      </c>
      <c r="F48" s="37">
        <v>1.0</v>
      </c>
      <c r="G48" s="38">
        <f t="shared" ref="G48:I48" si="132">SUBTOTAL(9,G47)</f>
        <v>0</v>
      </c>
      <c r="H48" s="38">
        <f t="shared" si="132"/>
        <v>34697696</v>
      </c>
      <c r="I48" s="38">
        <f t="shared" si="132"/>
        <v>0</v>
      </c>
      <c r="J48" s="38"/>
      <c r="K48" s="38">
        <f t="shared" ref="K48:M48" si="133">SUBTOTAL(9,K47)</f>
        <v>0</v>
      </c>
      <c r="L48" s="38">
        <f t="shared" si="133"/>
        <v>0</v>
      </c>
      <c r="M48" s="39">
        <f t="shared" si="133"/>
        <v>0</v>
      </c>
      <c r="N48" s="39"/>
      <c r="O48" s="38"/>
      <c r="P48" s="38">
        <f t="shared" ref="P48:R48" si="134">SUBTOTAL(9,P47)</f>
        <v>0</v>
      </c>
      <c r="Q48" s="38">
        <f t="shared" si="134"/>
        <v>0</v>
      </c>
      <c r="R48" s="38">
        <f t="shared" si="134"/>
        <v>0</v>
      </c>
      <c r="S48" s="32">
        <f t="shared" si="10"/>
        <v>0</v>
      </c>
      <c r="T48" s="38">
        <f>SUBTOTAL(9,T47)</f>
        <v>0</v>
      </c>
      <c r="U48" s="36"/>
      <c r="V48" s="36"/>
      <c r="W48" s="36"/>
      <c r="X48" s="36"/>
      <c r="Y48" s="36"/>
      <c r="Z48" s="36"/>
      <c r="AA48" s="36"/>
    </row>
    <row r="49" ht="15.75" customHeight="1" outlineLevel="2">
      <c r="A49" s="33" t="s">
        <v>63</v>
      </c>
      <c r="B49" s="33" t="s">
        <v>26</v>
      </c>
      <c r="C49" s="33" t="s">
        <v>27</v>
      </c>
      <c r="D49" s="34">
        <v>4.0909905148E8</v>
      </c>
      <c r="E49" s="34">
        <v>2.096405101E7</v>
      </c>
      <c r="F49" s="34">
        <v>0.9436663110498101</v>
      </c>
      <c r="G49" s="32">
        <v>1.4311283E7</v>
      </c>
      <c r="H49" s="32">
        <v>2.58870467E8</v>
      </c>
      <c r="I49" s="32">
        <f t="shared" ref="I49:I54" si="135">+G49/11</f>
        <v>1301025.727</v>
      </c>
      <c r="J49" s="32">
        <v>1301025.7272727273</v>
      </c>
      <c r="K49" s="32">
        <f t="shared" ref="K49:K54" si="136">+F49*J49</f>
        <v>1227734.149</v>
      </c>
      <c r="L49" s="29">
        <f t="shared" ref="L49:L54" si="137">IF(D49-Q49&gt;1,D49-Q49,0)</f>
        <v>1227734.48</v>
      </c>
      <c r="M49" s="35">
        <v>4.754418419E9</v>
      </c>
      <c r="N49" s="35">
        <f t="shared" ref="N49:N54" si="138">+M49/11</f>
        <v>432219856.3</v>
      </c>
      <c r="O49" s="32"/>
      <c r="P49" s="32">
        <f t="shared" ref="P49:P54" si="139">+D49-K49</f>
        <v>407871317.3</v>
      </c>
      <c r="Q49" s="32">
        <f t="shared" ref="Q49:Q54" si="140">+ROUND(P49,0)</f>
        <v>407871317</v>
      </c>
      <c r="R49" s="32">
        <f t="shared" ref="R49:R54" si="141">+L49+Q49</f>
        <v>409099051.5</v>
      </c>
      <c r="S49" s="32">
        <f t="shared" si="10"/>
        <v>0</v>
      </c>
      <c r="T49" s="32">
        <f t="shared" ref="T49:T54" si="142">+Q49</f>
        <v>407871317</v>
      </c>
      <c r="U49" s="33"/>
      <c r="V49" s="33"/>
      <c r="W49" s="33"/>
      <c r="X49" s="33"/>
      <c r="Y49" s="33"/>
      <c r="Z49" s="33"/>
      <c r="AA49" s="33"/>
    </row>
    <row r="50" ht="15.75" customHeight="1" outlineLevel="2">
      <c r="A50" s="33" t="s">
        <v>63</v>
      </c>
      <c r="B50" s="33" t="s">
        <v>34</v>
      </c>
      <c r="C50" s="33" t="s">
        <v>35</v>
      </c>
      <c r="D50" s="34">
        <v>1.885284946E7</v>
      </c>
      <c r="E50" s="34">
        <v>966103.68</v>
      </c>
      <c r="F50" s="34">
        <v>0.04348775397628943</v>
      </c>
      <c r="G50" s="32">
        <v>0.0</v>
      </c>
      <c r="H50" s="32"/>
      <c r="I50" s="32">
        <f t="shared" si="135"/>
        <v>0</v>
      </c>
      <c r="J50" s="32">
        <v>1301025.7272727273</v>
      </c>
      <c r="K50" s="32">
        <f t="shared" si="136"/>
        <v>56578.68674</v>
      </c>
      <c r="L50" s="29">
        <f t="shared" si="137"/>
        <v>56578.46</v>
      </c>
      <c r="M50" s="35"/>
      <c r="N50" s="35">
        <f t="shared" si="138"/>
        <v>0</v>
      </c>
      <c r="O50" s="32"/>
      <c r="P50" s="32">
        <f t="shared" si="139"/>
        <v>18796270.77</v>
      </c>
      <c r="Q50" s="32">
        <f t="shared" si="140"/>
        <v>18796271</v>
      </c>
      <c r="R50" s="32">
        <f t="shared" si="141"/>
        <v>18852849.46</v>
      </c>
      <c r="S50" s="32">
        <f t="shared" si="10"/>
        <v>0</v>
      </c>
      <c r="T50" s="32">
        <f t="shared" si="142"/>
        <v>18796271</v>
      </c>
      <c r="U50" s="33"/>
      <c r="V50" s="33"/>
      <c r="W50" s="33"/>
      <c r="X50" s="33"/>
      <c r="Y50" s="33"/>
      <c r="Z50" s="33"/>
      <c r="AA50" s="33"/>
    </row>
    <row r="51" ht="15.75" customHeight="1" outlineLevel="2">
      <c r="A51" s="33" t="s">
        <v>63</v>
      </c>
      <c r="B51" s="33" t="s">
        <v>64</v>
      </c>
      <c r="C51" s="33" t="s">
        <v>65</v>
      </c>
      <c r="D51" s="34">
        <v>0.0</v>
      </c>
      <c r="E51" s="34">
        <v>0.0</v>
      </c>
      <c r="F51" s="34">
        <v>0.0</v>
      </c>
      <c r="G51" s="32">
        <v>0.0</v>
      </c>
      <c r="H51" s="32"/>
      <c r="I51" s="32">
        <f t="shared" si="135"/>
        <v>0</v>
      </c>
      <c r="J51" s="32">
        <v>1301025.7272727273</v>
      </c>
      <c r="K51" s="32">
        <f t="shared" si="136"/>
        <v>0</v>
      </c>
      <c r="L51" s="29">
        <f t="shared" si="137"/>
        <v>0</v>
      </c>
      <c r="M51" s="35"/>
      <c r="N51" s="35">
        <f t="shared" si="138"/>
        <v>0</v>
      </c>
      <c r="O51" s="32"/>
      <c r="P51" s="32">
        <f t="shared" si="139"/>
        <v>0</v>
      </c>
      <c r="Q51" s="32">
        <f t="shared" si="140"/>
        <v>0</v>
      </c>
      <c r="R51" s="32">
        <f t="shared" si="141"/>
        <v>0</v>
      </c>
      <c r="S51" s="32">
        <f t="shared" si="10"/>
        <v>0</v>
      </c>
      <c r="T51" s="32">
        <f t="shared" si="142"/>
        <v>0</v>
      </c>
      <c r="U51" s="33"/>
      <c r="V51" s="33"/>
      <c r="W51" s="33"/>
      <c r="X51" s="33"/>
      <c r="Y51" s="33"/>
      <c r="Z51" s="33"/>
      <c r="AA51" s="33"/>
    </row>
    <row r="52" ht="15.75" customHeight="1" outlineLevel="2">
      <c r="A52" s="33" t="s">
        <v>63</v>
      </c>
      <c r="B52" s="33" t="s">
        <v>66</v>
      </c>
      <c r="C52" s="33" t="s">
        <v>67</v>
      </c>
      <c r="D52" s="34">
        <v>5568981.06</v>
      </c>
      <c r="E52" s="34">
        <v>285379.31</v>
      </c>
      <c r="F52" s="34">
        <v>0.012845934973900517</v>
      </c>
      <c r="G52" s="32">
        <v>0.0</v>
      </c>
      <c r="H52" s="32"/>
      <c r="I52" s="32">
        <f t="shared" si="135"/>
        <v>0</v>
      </c>
      <c r="J52" s="32">
        <v>1301025.7272727273</v>
      </c>
      <c r="K52" s="32">
        <f t="shared" si="136"/>
        <v>16712.89189</v>
      </c>
      <c r="L52" s="29">
        <f t="shared" si="137"/>
        <v>16713.06</v>
      </c>
      <c r="M52" s="35"/>
      <c r="N52" s="35">
        <f t="shared" si="138"/>
        <v>0</v>
      </c>
      <c r="O52" s="32"/>
      <c r="P52" s="32">
        <f t="shared" si="139"/>
        <v>5552268.168</v>
      </c>
      <c r="Q52" s="32">
        <f t="shared" si="140"/>
        <v>5552268</v>
      </c>
      <c r="R52" s="32">
        <f t="shared" si="141"/>
        <v>5568981.06</v>
      </c>
      <c r="S52" s="32">
        <f t="shared" si="10"/>
        <v>0</v>
      </c>
      <c r="T52" s="32">
        <f t="shared" si="142"/>
        <v>5552268</v>
      </c>
      <c r="U52" s="33"/>
      <c r="V52" s="33"/>
      <c r="W52" s="33"/>
      <c r="X52" s="33"/>
      <c r="Y52" s="33"/>
      <c r="Z52" s="33"/>
      <c r="AA52" s="33"/>
    </row>
    <row r="53" ht="15.75" customHeight="1" outlineLevel="2">
      <c r="A53" s="33" t="s">
        <v>63</v>
      </c>
      <c r="B53" s="33" t="s">
        <v>48</v>
      </c>
      <c r="C53" s="33" t="s">
        <v>49</v>
      </c>
      <c r="D53" s="34">
        <v>0.0</v>
      </c>
      <c r="E53" s="34">
        <v>0.0</v>
      </c>
      <c r="F53" s="34">
        <v>0.0</v>
      </c>
      <c r="G53" s="32">
        <v>0.0</v>
      </c>
      <c r="H53" s="32"/>
      <c r="I53" s="32">
        <f t="shared" si="135"/>
        <v>0</v>
      </c>
      <c r="J53" s="32">
        <v>1301025.7272727273</v>
      </c>
      <c r="K53" s="32">
        <f t="shared" si="136"/>
        <v>0</v>
      </c>
      <c r="L53" s="29">
        <f t="shared" si="137"/>
        <v>0</v>
      </c>
      <c r="M53" s="35"/>
      <c r="N53" s="35">
        <f t="shared" si="138"/>
        <v>0</v>
      </c>
      <c r="O53" s="32"/>
      <c r="P53" s="32">
        <f t="shared" si="139"/>
        <v>0</v>
      </c>
      <c r="Q53" s="32">
        <f t="shared" si="140"/>
        <v>0</v>
      </c>
      <c r="R53" s="32">
        <f t="shared" si="141"/>
        <v>0</v>
      </c>
      <c r="S53" s="32">
        <f t="shared" si="10"/>
        <v>0</v>
      </c>
      <c r="T53" s="32">
        <f t="shared" si="142"/>
        <v>0</v>
      </c>
      <c r="U53" s="33"/>
      <c r="V53" s="33"/>
      <c r="W53" s="33"/>
      <c r="X53" s="33"/>
      <c r="Y53" s="33"/>
      <c r="Z53" s="33"/>
      <c r="AA53" s="33"/>
    </row>
    <row r="54" ht="15.75" customHeight="1" outlineLevel="2">
      <c r="A54" s="33" t="s">
        <v>63</v>
      </c>
      <c r="B54" s="33" t="s">
        <v>30</v>
      </c>
      <c r="C54" s="33" t="s">
        <v>31</v>
      </c>
      <c r="D54" s="34">
        <v>0.0</v>
      </c>
      <c r="E54" s="34">
        <v>0.0</v>
      </c>
      <c r="F54" s="34">
        <v>0.0</v>
      </c>
      <c r="G54" s="32">
        <v>0.0</v>
      </c>
      <c r="H54" s="32"/>
      <c r="I54" s="32">
        <f t="shared" si="135"/>
        <v>0</v>
      </c>
      <c r="J54" s="32">
        <v>1301025.72727273</v>
      </c>
      <c r="K54" s="32">
        <f t="shared" si="136"/>
        <v>0</v>
      </c>
      <c r="L54" s="29">
        <f t="shared" si="137"/>
        <v>0</v>
      </c>
      <c r="M54" s="35"/>
      <c r="N54" s="35">
        <f t="shared" si="138"/>
        <v>0</v>
      </c>
      <c r="O54" s="32"/>
      <c r="P54" s="32">
        <f t="shared" si="139"/>
        <v>0</v>
      </c>
      <c r="Q54" s="32">
        <f t="shared" si="140"/>
        <v>0</v>
      </c>
      <c r="R54" s="32">
        <f t="shared" si="141"/>
        <v>0</v>
      </c>
      <c r="S54" s="32">
        <f t="shared" si="10"/>
        <v>0</v>
      </c>
      <c r="T54" s="32">
        <f t="shared" si="142"/>
        <v>0</v>
      </c>
      <c r="U54" s="33"/>
      <c r="V54" s="33"/>
      <c r="W54" s="33"/>
      <c r="X54" s="33"/>
      <c r="Y54" s="33"/>
      <c r="Z54" s="33"/>
      <c r="AA54" s="33"/>
    </row>
    <row r="55" ht="15.75" customHeight="1" outlineLevel="1">
      <c r="A55" s="36" t="s">
        <v>68</v>
      </c>
      <c r="B55" s="36"/>
      <c r="C55" s="36"/>
      <c r="D55" s="37">
        <f t="shared" ref="D55:E55" si="143">SUBTOTAL(9,D49:D54)</f>
        <v>433520882</v>
      </c>
      <c r="E55" s="37">
        <f t="shared" si="143"/>
        <v>22215534</v>
      </c>
      <c r="F55" s="37">
        <v>1.0</v>
      </c>
      <c r="G55" s="38">
        <f t="shared" ref="G55:I55" si="144">SUBTOTAL(9,G49:G54)</f>
        <v>14311283</v>
      </c>
      <c r="H55" s="38">
        <f t="shared" si="144"/>
        <v>258870467</v>
      </c>
      <c r="I55" s="38">
        <f t="shared" si="144"/>
        <v>1301025.727</v>
      </c>
      <c r="J55" s="38"/>
      <c r="K55" s="38">
        <f t="shared" ref="K55:M55" si="145">SUBTOTAL(9,K49:K54)</f>
        <v>1301025.727</v>
      </c>
      <c r="L55" s="38">
        <f t="shared" si="145"/>
        <v>1301026</v>
      </c>
      <c r="M55" s="39">
        <f t="shared" si="145"/>
        <v>4754418419</v>
      </c>
      <c r="N55" s="39"/>
      <c r="O55" s="38"/>
      <c r="P55" s="38">
        <f t="shared" ref="P55:R55" si="146">SUBTOTAL(9,P49:P54)</f>
        <v>432219856.3</v>
      </c>
      <c r="Q55" s="38">
        <f t="shared" si="146"/>
        <v>432219856</v>
      </c>
      <c r="R55" s="38">
        <f t="shared" si="146"/>
        <v>433520882</v>
      </c>
      <c r="S55" s="32">
        <f t="shared" si="10"/>
        <v>0</v>
      </c>
      <c r="T55" s="38">
        <f>SUBTOTAL(9,T49:T54)</f>
        <v>432219856</v>
      </c>
      <c r="U55" s="36"/>
      <c r="V55" s="36"/>
      <c r="W55" s="36"/>
      <c r="X55" s="36"/>
      <c r="Y55" s="36"/>
      <c r="Z55" s="36"/>
      <c r="AA55" s="36"/>
    </row>
    <row r="56" ht="15.75" customHeight="1" outlineLevel="2">
      <c r="A56" s="33" t="s">
        <v>69</v>
      </c>
      <c r="B56" s="33" t="s">
        <v>26</v>
      </c>
      <c r="C56" s="33" t="s">
        <v>27</v>
      </c>
      <c r="D56" s="34">
        <v>2.0596382772E8</v>
      </c>
      <c r="E56" s="34">
        <v>5324624.57</v>
      </c>
      <c r="F56" s="34">
        <v>0.9267727542567366</v>
      </c>
      <c r="G56" s="32">
        <v>0.0</v>
      </c>
      <c r="H56" s="32">
        <v>1.12802379E8</v>
      </c>
      <c r="I56" s="32">
        <f t="shared" ref="I56:I59" si="147">+G56/11</f>
        <v>0</v>
      </c>
      <c r="J56" s="32">
        <v>0.0</v>
      </c>
      <c r="K56" s="32">
        <f t="shared" ref="K56:K59" si="148">+F56*J56</f>
        <v>0</v>
      </c>
      <c r="L56" s="29">
        <f t="shared" ref="L56:L59" si="149">IF(D56-Q56&gt;1,D56-Q56,0)</f>
        <v>0</v>
      </c>
      <c r="M56" s="35">
        <v>2.444614492E9</v>
      </c>
      <c r="N56" s="35">
        <f t="shared" ref="N56:N59" si="150">+M56/11</f>
        <v>222237681.1</v>
      </c>
      <c r="O56" s="32"/>
      <c r="P56" s="32">
        <f t="shared" ref="P56:P59" si="151">+D56-K56</f>
        <v>205963827.7</v>
      </c>
      <c r="Q56" s="32">
        <f t="shared" ref="Q56:Q59" si="152">+ROUND(P56,0)</f>
        <v>205963828</v>
      </c>
      <c r="R56" s="32">
        <f t="shared" ref="R56:R59" si="153">+L56+Q56</f>
        <v>205963828</v>
      </c>
      <c r="S56" s="32">
        <f t="shared" si="10"/>
        <v>0</v>
      </c>
      <c r="T56" s="32">
        <f t="shared" ref="T56:T59" si="154">+Q56</f>
        <v>205963828</v>
      </c>
      <c r="U56" s="33"/>
      <c r="V56" s="33"/>
      <c r="W56" s="33"/>
      <c r="X56" s="33"/>
      <c r="Y56" s="33"/>
      <c r="Z56" s="33"/>
      <c r="AA56" s="33"/>
    </row>
    <row r="57" ht="15.75" customHeight="1" outlineLevel="2">
      <c r="A57" s="33" t="s">
        <v>69</v>
      </c>
      <c r="B57" s="33" t="s">
        <v>34</v>
      </c>
      <c r="C57" s="33" t="s">
        <v>35</v>
      </c>
      <c r="D57" s="34">
        <v>4900415.48</v>
      </c>
      <c r="E57" s="34">
        <v>126686.68</v>
      </c>
      <c r="F57" s="34">
        <v>0.022050335739419457</v>
      </c>
      <c r="G57" s="32">
        <v>0.0</v>
      </c>
      <c r="H57" s="32"/>
      <c r="I57" s="32">
        <f t="shared" si="147"/>
        <v>0</v>
      </c>
      <c r="J57" s="32">
        <v>0.0</v>
      </c>
      <c r="K57" s="32">
        <f t="shared" si="148"/>
        <v>0</v>
      </c>
      <c r="L57" s="29">
        <f t="shared" si="149"/>
        <v>0</v>
      </c>
      <c r="M57" s="35"/>
      <c r="N57" s="35">
        <f t="shared" si="150"/>
        <v>0</v>
      </c>
      <c r="O57" s="32"/>
      <c r="P57" s="32">
        <f t="shared" si="151"/>
        <v>4900415.48</v>
      </c>
      <c r="Q57" s="32">
        <f t="shared" si="152"/>
        <v>4900415</v>
      </c>
      <c r="R57" s="32">
        <f t="shared" si="153"/>
        <v>4900415</v>
      </c>
      <c r="S57" s="32">
        <f t="shared" si="10"/>
        <v>0</v>
      </c>
      <c r="T57" s="32">
        <f t="shared" si="154"/>
        <v>4900415</v>
      </c>
      <c r="U57" s="33"/>
      <c r="V57" s="33"/>
      <c r="W57" s="33"/>
      <c r="X57" s="33"/>
      <c r="Y57" s="33"/>
      <c r="Z57" s="33"/>
      <c r="AA57" s="33"/>
    </row>
    <row r="58" ht="15.75" customHeight="1" outlineLevel="2">
      <c r="A58" s="33" t="s">
        <v>69</v>
      </c>
      <c r="B58" s="33" t="s">
        <v>66</v>
      </c>
      <c r="C58" s="33" t="s">
        <v>67</v>
      </c>
      <c r="D58" s="34">
        <v>1.13734378E7</v>
      </c>
      <c r="E58" s="34">
        <v>294028.75</v>
      </c>
      <c r="F58" s="34">
        <v>0.05117691000384404</v>
      </c>
      <c r="G58" s="32">
        <v>0.0</v>
      </c>
      <c r="H58" s="32"/>
      <c r="I58" s="32">
        <f t="shared" si="147"/>
        <v>0</v>
      </c>
      <c r="J58" s="32">
        <v>0.0</v>
      </c>
      <c r="K58" s="32">
        <f t="shared" si="148"/>
        <v>0</v>
      </c>
      <c r="L58" s="29">
        <f t="shared" si="149"/>
        <v>0</v>
      </c>
      <c r="M58" s="35"/>
      <c r="N58" s="35">
        <f t="shared" si="150"/>
        <v>0</v>
      </c>
      <c r="O58" s="32"/>
      <c r="P58" s="32">
        <f t="shared" si="151"/>
        <v>11373437.8</v>
      </c>
      <c r="Q58" s="32">
        <f t="shared" si="152"/>
        <v>11373438</v>
      </c>
      <c r="R58" s="32">
        <f t="shared" si="153"/>
        <v>11373438</v>
      </c>
      <c r="S58" s="32">
        <f t="shared" si="10"/>
        <v>0</v>
      </c>
      <c r="T58" s="32">
        <f t="shared" si="154"/>
        <v>11373438</v>
      </c>
      <c r="U58" s="33"/>
      <c r="V58" s="33"/>
      <c r="W58" s="33"/>
      <c r="X58" s="33"/>
      <c r="Y58" s="33"/>
      <c r="Z58" s="33"/>
      <c r="AA58" s="33"/>
    </row>
    <row r="59" ht="15.75" customHeight="1" outlineLevel="2">
      <c r="A59" s="33" t="s">
        <v>69</v>
      </c>
      <c r="B59" s="33" t="s">
        <v>30</v>
      </c>
      <c r="C59" s="33" t="s">
        <v>31</v>
      </c>
      <c r="D59" s="34">
        <v>0.0</v>
      </c>
      <c r="E59" s="34">
        <v>0.0</v>
      </c>
      <c r="F59" s="34">
        <v>0.0</v>
      </c>
      <c r="G59" s="32">
        <v>0.0</v>
      </c>
      <c r="H59" s="32"/>
      <c r="I59" s="32">
        <f t="shared" si="147"/>
        <v>0</v>
      </c>
      <c r="J59" s="32">
        <v>0.0</v>
      </c>
      <c r="K59" s="32">
        <f t="shared" si="148"/>
        <v>0</v>
      </c>
      <c r="L59" s="29">
        <f t="shared" si="149"/>
        <v>0</v>
      </c>
      <c r="M59" s="35"/>
      <c r="N59" s="35">
        <f t="shared" si="150"/>
        <v>0</v>
      </c>
      <c r="O59" s="32"/>
      <c r="P59" s="32">
        <f t="shared" si="151"/>
        <v>0</v>
      </c>
      <c r="Q59" s="32">
        <f t="shared" si="152"/>
        <v>0</v>
      </c>
      <c r="R59" s="32">
        <f t="shared" si="153"/>
        <v>0</v>
      </c>
      <c r="S59" s="32">
        <f t="shared" si="10"/>
        <v>0</v>
      </c>
      <c r="T59" s="32">
        <f t="shared" si="154"/>
        <v>0</v>
      </c>
      <c r="U59" s="33"/>
      <c r="V59" s="33"/>
      <c r="W59" s="33"/>
      <c r="X59" s="33"/>
      <c r="Y59" s="33"/>
      <c r="Z59" s="33"/>
      <c r="AA59" s="33"/>
    </row>
    <row r="60" ht="15.75" customHeight="1" outlineLevel="1">
      <c r="A60" s="36" t="s">
        <v>70</v>
      </c>
      <c r="B60" s="36"/>
      <c r="C60" s="36"/>
      <c r="D60" s="37">
        <f t="shared" ref="D60:E60" si="155">SUBTOTAL(9,D56:D59)</f>
        <v>222237681</v>
      </c>
      <c r="E60" s="37">
        <f t="shared" si="155"/>
        <v>5745340</v>
      </c>
      <c r="F60" s="37">
        <v>1.0</v>
      </c>
      <c r="G60" s="38">
        <f t="shared" ref="G60:I60" si="156">SUBTOTAL(9,G56:G59)</f>
        <v>0</v>
      </c>
      <c r="H60" s="38">
        <f t="shared" si="156"/>
        <v>112802379</v>
      </c>
      <c r="I60" s="38">
        <f t="shared" si="156"/>
        <v>0</v>
      </c>
      <c r="J60" s="38"/>
      <c r="K60" s="38">
        <f t="shared" ref="K60:M60" si="157">SUBTOTAL(9,K56:K59)</f>
        <v>0</v>
      </c>
      <c r="L60" s="38">
        <f t="shared" si="157"/>
        <v>0</v>
      </c>
      <c r="M60" s="39">
        <f t="shared" si="157"/>
        <v>2444614492</v>
      </c>
      <c r="N60" s="39"/>
      <c r="O60" s="38"/>
      <c r="P60" s="38">
        <f t="shared" ref="P60:R60" si="158">SUBTOTAL(9,P56:P59)</f>
        <v>222237681</v>
      </c>
      <c r="Q60" s="38">
        <f t="shared" si="158"/>
        <v>222237681</v>
      </c>
      <c r="R60" s="38">
        <f t="shared" si="158"/>
        <v>222237681</v>
      </c>
      <c r="S60" s="32">
        <f t="shared" si="10"/>
        <v>0</v>
      </c>
      <c r="T60" s="38">
        <f>SUBTOTAL(9,T56:T59)</f>
        <v>222237681</v>
      </c>
      <c r="U60" s="36"/>
      <c r="V60" s="36"/>
      <c r="W60" s="36"/>
      <c r="X60" s="36"/>
      <c r="Y60" s="36"/>
      <c r="Z60" s="36"/>
      <c r="AA60" s="36"/>
    </row>
    <row r="61" ht="15.75" customHeight="1" outlineLevel="2">
      <c r="A61" s="33" t="s">
        <v>71</v>
      </c>
      <c r="B61" s="33" t="s">
        <v>26</v>
      </c>
      <c r="C61" s="33" t="s">
        <v>27</v>
      </c>
      <c r="D61" s="34">
        <v>1.472376381E7</v>
      </c>
      <c r="E61" s="34">
        <v>887249.28</v>
      </c>
      <c r="F61" s="34">
        <v>0.5698084307690807</v>
      </c>
      <c r="G61" s="32">
        <v>0.0</v>
      </c>
      <c r="H61" s="32">
        <v>4.4370177E7</v>
      </c>
      <c r="I61" s="32">
        <f t="shared" ref="I61:I63" si="159">+G61/11</f>
        <v>0</v>
      </c>
      <c r="J61" s="32">
        <v>0.0</v>
      </c>
      <c r="K61" s="32">
        <f t="shared" ref="K61:K63" si="160">+F61*J61</f>
        <v>0</v>
      </c>
      <c r="L61" s="29">
        <f t="shared" ref="L61:L63" si="161">IF(D61-Q61&gt;1,D61-Q61,0)</f>
        <v>0</v>
      </c>
      <c r="M61" s="35">
        <v>2.84238338E8</v>
      </c>
      <c r="N61" s="35">
        <f t="shared" ref="N61:N63" si="162">+M61/11</f>
        <v>25839848.91</v>
      </c>
      <c r="O61" s="32"/>
      <c r="P61" s="32">
        <f t="shared" ref="P61:P63" si="163">+D61-K61</f>
        <v>14723763.81</v>
      </c>
      <c r="Q61" s="32">
        <f t="shared" ref="Q61:Q63" si="164">+ROUND(P61,0)</f>
        <v>14723764</v>
      </c>
      <c r="R61" s="32">
        <f t="shared" ref="R61:R63" si="165">+L61+Q61</f>
        <v>14723764</v>
      </c>
      <c r="S61" s="32">
        <f t="shared" si="10"/>
        <v>0</v>
      </c>
      <c r="T61" s="32">
        <f t="shared" ref="T61:T63" si="166">+Q61</f>
        <v>14723764</v>
      </c>
      <c r="U61" s="33"/>
      <c r="V61" s="33"/>
      <c r="W61" s="33"/>
      <c r="X61" s="33"/>
      <c r="Y61" s="33"/>
      <c r="Z61" s="33"/>
      <c r="AA61" s="33"/>
    </row>
    <row r="62" ht="15.75" customHeight="1" outlineLevel="2">
      <c r="A62" s="33" t="s">
        <v>71</v>
      </c>
      <c r="B62" s="33" t="s">
        <v>34</v>
      </c>
      <c r="C62" s="33" t="s">
        <v>35</v>
      </c>
      <c r="D62" s="34">
        <v>2204346.35</v>
      </c>
      <c r="E62" s="34">
        <v>132833.2</v>
      </c>
      <c r="F62" s="34">
        <v>0.08530801979531692</v>
      </c>
      <c r="G62" s="32">
        <v>0.0</v>
      </c>
      <c r="H62" s="32"/>
      <c r="I62" s="32">
        <f t="shared" si="159"/>
        <v>0</v>
      </c>
      <c r="J62" s="32">
        <v>0.0</v>
      </c>
      <c r="K62" s="32">
        <f t="shared" si="160"/>
        <v>0</v>
      </c>
      <c r="L62" s="29">
        <f t="shared" si="161"/>
        <v>0</v>
      </c>
      <c r="M62" s="35"/>
      <c r="N62" s="35">
        <f t="shared" si="162"/>
        <v>0</v>
      </c>
      <c r="O62" s="32"/>
      <c r="P62" s="32">
        <f t="shared" si="163"/>
        <v>2204346.35</v>
      </c>
      <c r="Q62" s="32">
        <f t="shared" si="164"/>
        <v>2204346</v>
      </c>
      <c r="R62" s="32">
        <f t="shared" si="165"/>
        <v>2204346</v>
      </c>
      <c r="S62" s="32">
        <f t="shared" si="10"/>
        <v>0</v>
      </c>
      <c r="T62" s="32">
        <f t="shared" si="166"/>
        <v>2204346</v>
      </c>
      <c r="U62" s="33"/>
      <c r="V62" s="33"/>
      <c r="W62" s="33"/>
      <c r="X62" s="33"/>
      <c r="Y62" s="33"/>
      <c r="Z62" s="33"/>
      <c r="AA62" s="33"/>
    </row>
    <row r="63" ht="15.75" customHeight="1" outlineLevel="2">
      <c r="A63" s="33" t="s">
        <v>71</v>
      </c>
      <c r="B63" s="33" t="s">
        <v>72</v>
      </c>
      <c r="C63" s="33" t="s">
        <v>73</v>
      </c>
      <c r="D63" s="34">
        <v>8911738.84</v>
      </c>
      <c r="E63" s="34">
        <v>537018.52</v>
      </c>
      <c r="F63" s="34">
        <v>0.34488354943560234</v>
      </c>
      <c r="G63" s="32">
        <v>0.0</v>
      </c>
      <c r="H63" s="32"/>
      <c r="I63" s="32">
        <f t="shared" si="159"/>
        <v>0</v>
      </c>
      <c r="J63" s="32">
        <v>0.0</v>
      </c>
      <c r="K63" s="32">
        <f t="shared" si="160"/>
        <v>0</v>
      </c>
      <c r="L63" s="29">
        <f t="shared" si="161"/>
        <v>0</v>
      </c>
      <c r="M63" s="35"/>
      <c r="N63" s="35">
        <f t="shared" si="162"/>
        <v>0</v>
      </c>
      <c r="O63" s="32"/>
      <c r="P63" s="32">
        <f t="shared" si="163"/>
        <v>8911738.84</v>
      </c>
      <c r="Q63" s="32">
        <f t="shared" si="164"/>
        <v>8911739</v>
      </c>
      <c r="R63" s="32">
        <f t="shared" si="165"/>
        <v>8911739</v>
      </c>
      <c r="S63" s="32">
        <f t="shared" si="10"/>
        <v>0</v>
      </c>
      <c r="T63" s="32">
        <f t="shared" si="166"/>
        <v>8911739</v>
      </c>
      <c r="U63" s="33"/>
      <c r="V63" s="33"/>
      <c r="W63" s="33"/>
      <c r="X63" s="33"/>
      <c r="Y63" s="33"/>
      <c r="Z63" s="33"/>
      <c r="AA63" s="33"/>
    </row>
    <row r="64" ht="15.75" customHeight="1" outlineLevel="1">
      <c r="A64" s="36" t="s">
        <v>74</v>
      </c>
      <c r="B64" s="36"/>
      <c r="C64" s="36"/>
      <c r="D64" s="37">
        <f t="shared" ref="D64:E64" si="167">SUBTOTAL(9,D61:D63)</f>
        <v>25839849</v>
      </c>
      <c r="E64" s="37">
        <f t="shared" si="167"/>
        <v>1557101</v>
      </c>
      <c r="F64" s="37">
        <v>1.0</v>
      </c>
      <c r="G64" s="38">
        <f t="shared" ref="G64:I64" si="168">SUBTOTAL(9,G61:G63)</f>
        <v>0</v>
      </c>
      <c r="H64" s="38">
        <f t="shared" si="168"/>
        <v>44370177</v>
      </c>
      <c r="I64" s="38">
        <f t="shared" si="168"/>
        <v>0</v>
      </c>
      <c r="J64" s="38"/>
      <c r="K64" s="38">
        <f t="shared" ref="K64:M64" si="169">SUBTOTAL(9,K61:K63)</f>
        <v>0</v>
      </c>
      <c r="L64" s="38">
        <f t="shared" si="169"/>
        <v>0</v>
      </c>
      <c r="M64" s="39">
        <f t="shared" si="169"/>
        <v>284238338</v>
      </c>
      <c r="N64" s="39"/>
      <c r="O64" s="38"/>
      <c r="P64" s="38">
        <f t="shared" ref="P64:R64" si="170">SUBTOTAL(9,P61:P63)</f>
        <v>25839849</v>
      </c>
      <c r="Q64" s="38">
        <f t="shared" si="170"/>
        <v>25839849</v>
      </c>
      <c r="R64" s="38">
        <f t="shared" si="170"/>
        <v>25839849</v>
      </c>
      <c r="S64" s="32">
        <f t="shared" si="10"/>
        <v>0</v>
      </c>
      <c r="T64" s="38">
        <f>SUBTOTAL(9,T61:T63)</f>
        <v>25839849</v>
      </c>
      <c r="U64" s="36"/>
      <c r="V64" s="36"/>
      <c r="W64" s="36"/>
      <c r="X64" s="36"/>
      <c r="Y64" s="36"/>
      <c r="Z64" s="36"/>
      <c r="AA64" s="36"/>
    </row>
    <row r="65" ht="15.75" customHeight="1" outlineLevel="2">
      <c r="A65" s="33" t="s">
        <v>75</v>
      </c>
      <c r="B65" s="33" t="s">
        <v>26</v>
      </c>
      <c r="C65" s="33" t="s">
        <v>27</v>
      </c>
      <c r="D65" s="34">
        <v>2322952.26</v>
      </c>
      <c r="E65" s="34">
        <v>253123.3</v>
      </c>
      <c r="F65" s="34">
        <v>0.22738921277861623</v>
      </c>
      <c r="G65" s="32">
        <v>0.0</v>
      </c>
      <c r="H65" s="32">
        <v>9921370.0</v>
      </c>
      <c r="I65" s="32">
        <f t="shared" ref="I65:I67" si="171">+G65/11</f>
        <v>0</v>
      </c>
      <c r="J65" s="32">
        <v>0.0</v>
      </c>
      <c r="K65" s="32">
        <f t="shared" ref="K65:K67" si="172">+F65*J65</f>
        <v>0</v>
      </c>
      <c r="L65" s="29">
        <f>IF(D65-Q65&gt;1,D65-Q65,0)</f>
        <v>0</v>
      </c>
      <c r="M65" s="35">
        <v>1.12373297E8</v>
      </c>
      <c r="N65" s="35">
        <f t="shared" ref="N65:N67" si="173">+M65/11</f>
        <v>10215754.27</v>
      </c>
      <c r="O65" s="32"/>
      <c r="P65" s="32">
        <f>+D65-K65</f>
        <v>2322952.26</v>
      </c>
      <c r="Q65" s="32">
        <f t="shared" ref="Q65:Q67" si="174">+ROUND(P65,0)</f>
        <v>2322952</v>
      </c>
      <c r="R65" s="32">
        <f t="shared" ref="R65:R67" si="175">+L65+Q65</f>
        <v>2322952</v>
      </c>
      <c r="S65" s="32">
        <f t="shared" si="10"/>
        <v>0</v>
      </c>
      <c r="T65" s="32">
        <f t="shared" ref="T65:T67" si="176">+Q65</f>
        <v>2322952</v>
      </c>
      <c r="U65" s="33"/>
      <c r="V65" s="33"/>
      <c r="W65" s="33"/>
      <c r="X65" s="33"/>
      <c r="Y65" s="33"/>
      <c r="Z65" s="33"/>
      <c r="AA65" s="33"/>
    </row>
    <row r="66" ht="15.75" customHeight="1" outlineLevel="2">
      <c r="A66" s="33" t="s">
        <v>75</v>
      </c>
      <c r="B66" s="33" t="s">
        <v>76</v>
      </c>
      <c r="C66" s="33" t="s">
        <v>77</v>
      </c>
      <c r="D66" s="34">
        <v>6531.98</v>
      </c>
      <c r="E66" s="34">
        <v>711.76</v>
      </c>
      <c r="F66" s="34">
        <v>6.394026324439684E-4</v>
      </c>
      <c r="G66" s="32">
        <v>0.0</v>
      </c>
      <c r="H66" s="32"/>
      <c r="I66" s="32">
        <f t="shared" si="171"/>
        <v>0</v>
      </c>
      <c r="J66" s="32">
        <v>0.0</v>
      </c>
      <c r="K66" s="32">
        <f t="shared" si="172"/>
        <v>0</v>
      </c>
      <c r="L66" s="29">
        <v>0.0</v>
      </c>
      <c r="M66" s="35"/>
      <c r="N66" s="35">
        <f t="shared" si="173"/>
        <v>0</v>
      </c>
      <c r="O66" s="32"/>
      <c r="P66" s="40">
        <v>0.0</v>
      </c>
      <c r="Q66" s="32">
        <f t="shared" si="174"/>
        <v>0</v>
      </c>
      <c r="R66" s="32">
        <f t="shared" si="175"/>
        <v>0</v>
      </c>
      <c r="S66" s="32">
        <f t="shared" si="10"/>
        <v>6531.98</v>
      </c>
      <c r="T66" s="32">
        <f t="shared" si="176"/>
        <v>0</v>
      </c>
      <c r="U66" s="33"/>
      <c r="V66" s="33"/>
      <c r="W66" s="33"/>
      <c r="X66" s="33"/>
      <c r="Y66" s="33"/>
      <c r="Z66" s="33"/>
      <c r="AA66" s="33"/>
    </row>
    <row r="67" ht="15.75" customHeight="1" outlineLevel="2">
      <c r="A67" s="33" t="s">
        <v>75</v>
      </c>
      <c r="B67" s="33" t="s">
        <v>36</v>
      </c>
      <c r="C67" s="33" t="s">
        <v>37</v>
      </c>
      <c r="D67" s="34">
        <v>7886269.76</v>
      </c>
      <c r="E67" s="34">
        <v>859336.94</v>
      </c>
      <c r="F67" s="34">
        <v>0.7719713845889398</v>
      </c>
      <c r="G67" s="32">
        <v>0.0</v>
      </c>
      <c r="H67" s="32"/>
      <c r="I67" s="32">
        <f t="shared" si="171"/>
        <v>0</v>
      </c>
      <c r="J67" s="32">
        <v>0.0</v>
      </c>
      <c r="K67" s="32">
        <f t="shared" si="172"/>
        <v>0</v>
      </c>
      <c r="L67" s="29">
        <f>IF(D67-Q67&gt;1,D67-Q67,0)</f>
        <v>0</v>
      </c>
      <c r="M67" s="35"/>
      <c r="N67" s="35">
        <f t="shared" si="173"/>
        <v>0</v>
      </c>
      <c r="O67" s="32"/>
      <c r="P67" s="32">
        <f>+D67-K67</f>
        <v>7886269.76</v>
      </c>
      <c r="Q67" s="32">
        <f t="shared" si="174"/>
        <v>7886270</v>
      </c>
      <c r="R67" s="32">
        <f t="shared" si="175"/>
        <v>7886270</v>
      </c>
      <c r="S67" s="32">
        <f t="shared" si="10"/>
        <v>0</v>
      </c>
      <c r="T67" s="32">
        <f t="shared" si="176"/>
        <v>7886270</v>
      </c>
      <c r="U67" s="33"/>
      <c r="V67" s="33"/>
      <c r="W67" s="33"/>
      <c r="X67" s="33"/>
      <c r="Y67" s="33"/>
      <c r="Z67" s="33"/>
      <c r="AA67" s="33"/>
    </row>
    <row r="68" ht="15.75" customHeight="1" outlineLevel="1">
      <c r="A68" s="36" t="s">
        <v>78</v>
      </c>
      <c r="B68" s="36"/>
      <c r="C68" s="36"/>
      <c r="D68" s="37">
        <f t="shared" ref="D68:E68" si="177">SUBTOTAL(9,D65:D67)</f>
        <v>10215754</v>
      </c>
      <c r="E68" s="37">
        <f t="shared" si="177"/>
        <v>1113172</v>
      </c>
      <c r="F68" s="37">
        <v>1.0</v>
      </c>
      <c r="G68" s="38">
        <f t="shared" ref="G68:I68" si="178">SUBTOTAL(9,G65:G67)</f>
        <v>0</v>
      </c>
      <c r="H68" s="38">
        <f t="shared" si="178"/>
        <v>9921370</v>
      </c>
      <c r="I68" s="38">
        <f t="shared" si="178"/>
        <v>0</v>
      </c>
      <c r="J68" s="38"/>
      <c r="K68" s="38">
        <f t="shared" ref="K68:M68" si="179">SUBTOTAL(9,K65:K67)</f>
        <v>0</v>
      </c>
      <c r="L68" s="38">
        <f t="shared" si="179"/>
        <v>0</v>
      </c>
      <c r="M68" s="39">
        <f t="shared" si="179"/>
        <v>112373297</v>
      </c>
      <c r="N68" s="39"/>
      <c r="O68" s="38"/>
      <c r="P68" s="38">
        <f t="shared" ref="P68:R68" si="180">SUBTOTAL(9,P65:P67)</f>
        <v>10209222.02</v>
      </c>
      <c r="Q68" s="38">
        <f t="shared" si="180"/>
        <v>10209222</v>
      </c>
      <c r="R68" s="38">
        <f t="shared" si="180"/>
        <v>10209222</v>
      </c>
      <c r="S68" s="32">
        <f t="shared" si="10"/>
        <v>6532</v>
      </c>
      <c r="T68" s="38">
        <f>SUBTOTAL(9,T65:T67)</f>
        <v>10209222</v>
      </c>
      <c r="U68" s="36"/>
      <c r="V68" s="36"/>
      <c r="W68" s="36"/>
      <c r="X68" s="36"/>
      <c r="Y68" s="36"/>
      <c r="Z68" s="36"/>
      <c r="AA68" s="36"/>
    </row>
    <row r="69" ht="15.75" customHeight="1" outlineLevel="2">
      <c r="A69" s="33" t="s">
        <v>79</v>
      </c>
      <c r="B69" s="33" t="s">
        <v>26</v>
      </c>
      <c r="C69" s="33" t="s">
        <v>27</v>
      </c>
      <c r="D69" s="34">
        <v>4.5436554E7</v>
      </c>
      <c r="E69" s="34">
        <v>1.5695405E7</v>
      </c>
      <c r="F69" s="34">
        <v>1.0</v>
      </c>
      <c r="G69" s="32">
        <v>3.4701504E7</v>
      </c>
      <c r="H69" s="32">
        <v>1.80399803E8</v>
      </c>
      <c r="I69" s="32">
        <f t="shared" ref="I69:I70" si="181">+G69/11</f>
        <v>3154682.182</v>
      </c>
      <c r="J69" s="32">
        <v>3154682.1818181816</v>
      </c>
      <c r="K69" s="32">
        <f t="shared" ref="K69:K70" si="182">+F69*J69</f>
        <v>3154682.182</v>
      </c>
      <c r="L69" s="29">
        <f t="shared" ref="L69:L70" si="183">IF(D69-Q69&gt;1,D69-Q69,0)</f>
        <v>3154682</v>
      </c>
      <c r="M69" s="35">
        <v>4.65100589E8</v>
      </c>
      <c r="N69" s="35">
        <f t="shared" ref="N69:N70" si="184">+M69/11</f>
        <v>42281871.73</v>
      </c>
      <c r="O69" s="32"/>
      <c r="P69" s="32">
        <f t="shared" ref="P69:P70" si="185">+D69-K69</f>
        <v>42281871.82</v>
      </c>
      <c r="Q69" s="32">
        <f t="shared" ref="Q69:Q70" si="186">+ROUND(P69,0)</f>
        <v>42281872</v>
      </c>
      <c r="R69" s="32">
        <f t="shared" ref="R69:R70" si="187">+L69+Q69</f>
        <v>45436554</v>
      </c>
      <c r="S69" s="32">
        <f t="shared" si="10"/>
        <v>0</v>
      </c>
      <c r="T69" s="32">
        <f t="shared" ref="T69:T70" si="188">+Q69</f>
        <v>42281872</v>
      </c>
      <c r="U69" s="33"/>
      <c r="V69" s="33"/>
      <c r="W69" s="33"/>
      <c r="X69" s="33"/>
      <c r="Y69" s="33"/>
      <c r="Z69" s="33"/>
      <c r="AA69" s="33"/>
    </row>
    <row r="70" ht="15.75" customHeight="1" outlineLevel="2">
      <c r="A70" s="33" t="s">
        <v>79</v>
      </c>
      <c r="B70" s="33" t="s">
        <v>48</v>
      </c>
      <c r="C70" s="33" t="s">
        <v>49</v>
      </c>
      <c r="D70" s="34">
        <v>0.0</v>
      </c>
      <c r="E70" s="34">
        <v>0.0</v>
      </c>
      <c r="F70" s="34">
        <v>0.0</v>
      </c>
      <c r="G70" s="32">
        <v>0.0</v>
      </c>
      <c r="H70" s="32"/>
      <c r="I70" s="32">
        <f t="shared" si="181"/>
        <v>0</v>
      </c>
      <c r="J70" s="32">
        <v>3154682.1818181816</v>
      </c>
      <c r="K70" s="32">
        <f t="shared" si="182"/>
        <v>0</v>
      </c>
      <c r="L70" s="29">
        <f t="shared" si="183"/>
        <v>0</v>
      </c>
      <c r="M70" s="35"/>
      <c r="N70" s="35">
        <f t="shared" si="184"/>
        <v>0</v>
      </c>
      <c r="O70" s="32"/>
      <c r="P70" s="32">
        <f t="shared" si="185"/>
        <v>0</v>
      </c>
      <c r="Q70" s="32">
        <f t="shared" si="186"/>
        <v>0</v>
      </c>
      <c r="R70" s="32">
        <f t="shared" si="187"/>
        <v>0</v>
      </c>
      <c r="S70" s="32">
        <f t="shared" si="10"/>
        <v>0</v>
      </c>
      <c r="T70" s="32">
        <f t="shared" si="188"/>
        <v>0</v>
      </c>
      <c r="U70" s="33"/>
      <c r="V70" s="33"/>
      <c r="W70" s="33"/>
      <c r="X70" s="33"/>
      <c r="Y70" s="33"/>
      <c r="Z70" s="33"/>
      <c r="AA70" s="33"/>
    </row>
    <row r="71" ht="15.75" customHeight="1" outlineLevel="1">
      <c r="A71" s="36" t="s">
        <v>80</v>
      </c>
      <c r="B71" s="36"/>
      <c r="C71" s="36"/>
      <c r="D71" s="37">
        <f t="shared" ref="D71:E71" si="189">SUBTOTAL(9,D69:D70)</f>
        <v>45436554</v>
      </c>
      <c r="E71" s="37">
        <f t="shared" si="189"/>
        <v>15695405</v>
      </c>
      <c r="F71" s="37">
        <v>1.0</v>
      </c>
      <c r="G71" s="38">
        <f t="shared" ref="G71:I71" si="190">SUBTOTAL(9,G69:G70)</f>
        <v>34701504</v>
      </c>
      <c r="H71" s="38">
        <f t="shared" si="190"/>
        <v>180399803</v>
      </c>
      <c r="I71" s="38">
        <f t="shared" si="190"/>
        <v>3154682.182</v>
      </c>
      <c r="J71" s="38"/>
      <c r="K71" s="38">
        <f t="shared" ref="K71:M71" si="191">SUBTOTAL(9,K69:K70)</f>
        <v>3154682.182</v>
      </c>
      <c r="L71" s="38">
        <f t="shared" si="191"/>
        <v>3154682</v>
      </c>
      <c r="M71" s="39">
        <f t="shared" si="191"/>
        <v>465100589</v>
      </c>
      <c r="N71" s="39"/>
      <c r="O71" s="38"/>
      <c r="P71" s="38">
        <f t="shared" ref="P71:R71" si="192">SUBTOTAL(9,P69:P70)</f>
        <v>42281871.82</v>
      </c>
      <c r="Q71" s="38">
        <f t="shared" si="192"/>
        <v>42281872</v>
      </c>
      <c r="R71" s="38">
        <f t="shared" si="192"/>
        <v>45436554</v>
      </c>
      <c r="S71" s="32">
        <f t="shared" si="10"/>
        <v>0</v>
      </c>
      <c r="T71" s="38">
        <f>SUBTOTAL(9,T69:T70)</f>
        <v>42281872</v>
      </c>
      <c r="U71" s="36"/>
      <c r="V71" s="36"/>
      <c r="W71" s="36"/>
      <c r="X71" s="36"/>
      <c r="Y71" s="36"/>
      <c r="Z71" s="36"/>
      <c r="AA71" s="36"/>
    </row>
    <row r="72" ht="15.75" customHeight="1" outlineLevel="2">
      <c r="A72" s="33" t="s">
        <v>81</v>
      </c>
      <c r="B72" s="33" t="s">
        <v>26</v>
      </c>
      <c r="C72" s="33" t="s">
        <v>27</v>
      </c>
      <c r="D72" s="34">
        <v>4.2798926E7</v>
      </c>
      <c r="E72" s="34">
        <v>608138.0</v>
      </c>
      <c r="F72" s="34">
        <v>1.0</v>
      </c>
      <c r="G72" s="32">
        <v>0.0</v>
      </c>
      <c r="H72" s="32">
        <v>8173372.0</v>
      </c>
      <c r="I72" s="32">
        <f>+G72/11</f>
        <v>0</v>
      </c>
      <c r="J72" s="32">
        <v>0.0</v>
      </c>
      <c r="K72" s="32">
        <f>+F72*J72</f>
        <v>0</v>
      </c>
      <c r="L72" s="29">
        <f>IF(D72-Q72&gt;1,D72-Q72,0)</f>
        <v>0</v>
      </c>
      <c r="M72" s="35">
        <v>4.70788191E8</v>
      </c>
      <c r="N72" s="35">
        <f>+M72/11</f>
        <v>42798926.45</v>
      </c>
      <c r="O72" s="32"/>
      <c r="P72" s="32">
        <f>+D72-K72</f>
        <v>42798926</v>
      </c>
      <c r="Q72" s="32">
        <f>+ROUND(P72,0)</f>
        <v>42798926</v>
      </c>
      <c r="R72" s="32">
        <f>+L72+Q72</f>
        <v>42798926</v>
      </c>
      <c r="S72" s="32">
        <f t="shared" si="10"/>
        <v>0</v>
      </c>
      <c r="T72" s="32">
        <f>+Q72</f>
        <v>42798926</v>
      </c>
      <c r="U72" s="33"/>
      <c r="V72" s="33"/>
      <c r="W72" s="33"/>
      <c r="X72" s="33"/>
      <c r="Y72" s="33"/>
      <c r="Z72" s="33"/>
      <c r="AA72" s="33"/>
    </row>
    <row r="73" ht="15.75" customHeight="1" outlineLevel="1">
      <c r="A73" s="36" t="s">
        <v>82</v>
      </c>
      <c r="B73" s="36"/>
      <c r="C73" s="36"/>
      <c r="D73" s="37">
        <f t="shared" ref="D73:E73" si="193">SUBTOTAL(9,D72)</f>
        <v>42798926</v>
      </c>
      <c r="E73" s="37">
        <f t="shared" si="193"/>
        <v>608138</v>
      </c>
      <c r="F73" s="37">
        <v>1.0</v>
      </c>
      <c r="G73" s="38">
        <f t="shared" ref="G73:I73" si="194">SUBTOTAL(9,G72)</f>
        <v>0</v>
      </c>
      <c r="H73" s="38">
        <f t="shared" si="194"/>
        <v>8173372</v>
      </c>
      <c r="I73" s="38">
        <f t="shared" si="194"/>
        <v>0</v>
      </c>
      <c r="J73" s="38"/>
      <c r="K73" s="38">
        <f t="shared" ref="K73:M73" si="195">SUBTOTAL(9,K72)</f>
        <v>0</v>
      </c>
      <c r="L73" s="38">
        <f t="shared" si="195"/>
        <v>0</v>
      </c>
      <c r="M73" s="39">
        <f t="shared" si="195"/>
        <v>470788191</v>
      </c>
      <c r="N73" s="39"/>
      <c r="O73" s="38"/>
      <c r="P73" s="38">
        <f t="shared" ref="P73:R73" si="196">SUBTOTAL(9,P72)</f>
        <v>42798926</v>
      </c>
      <c r="Q73" s="38">
        <f t="shared" si="196"/>
        <v>42798926</v>
      </c>
      <c r="R73" s="38">
        <f t="shared" si="196"/>
        <v>42798926</v>
      </c>
      <c r="S73" s="32">
        <f t="shared" si="10"/>
        <v>0</v>
      </c>
      <c r="T73" s="38">
        <f>SUBTOTAL(9,T72)</f>
        <v>42798926</v>
      </c>
      <c r="U73" s="36"/>
      <c r="V73" s="36"/>
      <c r="W73" s="36"/>
      <c r="X73" s="36"/>
      <c r="Y73" s="36"/>
      <c r="Z73" s="36"/>
      <c r="AA73" s="36"/>
    </row>
    <row r="74" ht="15.75" customHeight="1" outlineLevel="2">
      <c r="A74" s="33" t="s">
        <v>83</v>
      </c>
      <c r="B74" s="33" t="s">
        <v>26</v>
      </c>
      <c r="C74" s="33" t="s">
        <v>27</v>
      </c>
      <c r="D74" s="34">
        <v>1.074884964E7</v>
      </c>
      <c r="E74" s="34">
        <v>4.825852661E7</v>
      </c>
      <c r="F74" s="34">
        <v>0.8202280920719486</v>
      </c>
      <c r="G74" s="32">
        <v>1.44151786E8</v>
      </c>
      <c r="H74" s="32">
        <v>7.42584956E8</v>
      </c>
      <c r="I74" s="32">
        <f t="shared" ref="I74:I76" si="197">+G74/11</f>
        <v>13104707.82</v>
      </c>
      <c r="J74" s="32">
        <v>1.3104707818181818E7</v>
      </c>
      <c r="K74" s="32">
        <f t="shared" ref="K74:K76" si="198">+F74*J74</f>
        <v>10748849.49</v>
      </c>
      <c r="L74" s="29">
        <f t="shared" ref="L74:L76" si="199">IF(D74-Q74&gt;1,D74-Q74,0)</f>
        <v>10748849.64</v>
      </c>
      <c r="M74" s="35">
        <v>0.0</v>
      </c>
      <c r="N74" s="35">
        <f t="shared" ref="N74:N76" si="200">+M74/11</f>
        <v>0</v>
      </c>
      <c r="O74" s="32"/>
      <c r="P74" s="32">
        <f t="shared" ref="P74:P76" si="201">+D74-K74</f>
        <v>0.1491323803</v>
      </c>
      <c r="Q74" s="32">
        <f t="shared" ref="Q74:Q76" si="202">+ROUND(P74,0)</f>
        <v>0</v>
      </c>
      <c r="R74" s="32">
        <f t="shared" ref="R74:R76" si="203">+L74+Q74</f>
        <v>10748849.64</v>
      </c>
      <c r="S74" s="32">
        <f t="shared" si="10"/>
        <v>0</v>
      </c>
      <c r="T74" s="32">
        <f t="shared" ref="T74:T76" si="204">+Q74</f>
        <v>0</v>
      </c>
      <c r="U74" s="33"/>
      <c r="V74" s="33"/>
      <c r="W74" s="33"/>
      <c r="X74" s="33"/>
      <c r="Y74" s="33"/>
      <c r="Z74" s="33"/>
      <c r="AA74" s="33"/>
    </row>
    <row r="75" ht="15.75" customHeight="1" outlineLevel="2">
      <c r="A75" s="33" t="s">
        <v>83</v>
      </c>
      <c r="B75" s="33" t="s">
        <v>34</v>
      </c>
      <c r="C75" s="33" t="s">
        <v>35</v>
      </c>
      <c r="D75" s="34">
        <v>2355858.36</v>
      </c>
      <c r="E75" s="34">
        <v>1.057696939E7</v>
      </c>
      <c r="F75" s="34">
        <v>0.1797719079280515</v>
      </c>
      <c r="G75" s="32">
        <v>0.0</v>
      </c>
      <c r="H75" s="32"/>
      <c r="I75" s="32">
        <f t="shared" si="197"/>
        <v>0</v>
      </c>
      <c r="J75" s="32">
        <v>1.3104707818181818E7</v>
      </c>
      <c r="K75" s="32">
        <f t="shared" si="198"/>
        <v>2355858.327</v>
      </c>
      <c r="L75" s="29">
        <f t="shared" si="199"/>
        <v>2355858.36</v>
      </c>
      <c r="M75" s="35"/>
      <c r="N75" s="35">
        <f t="shared" si="200"/>
        <v>0</v>
      </c>
      <c r="O75" s="32"/>
      <c r="P75" s="32">
        <f t="shared" si="201"/>
        <v>0.03268580139</v>
      </c>
      <c r="Q75" s="32">
        <f t="shared" si="202"/>
        <v>0</v>
      </c>
      <c r="R75" s="32">
        <f t="shared" si="203"/>
        <v>2355858.36</v>
      </c>
      <c r="S75" s="32">
        <f t="shared" si="10"/>
        <v>0</v>
      </c>
      <c r="T75" s="32">
        <f t="shared" si="204"/>
        <v>0</v>
      </c>
      <c r="U75" s="33"/>
      <c r="V75" s="33"/>
      <c r="W75" s="33"/>
      <c r="X75" s="33"/>
      <c r="Y75" s="33"/>
      <c r="Z75" s="33"/>
      <c r="AA75" s="33"/>
    </row>
    <row r="76" ht="15.75" customHeight="1" outlineLevel="2">
      <c r="A76" s="33" t="s">
        <v>83</v>
      </c>
      <c r="B76" s="33" t="s">
        <v>48</v>
      </c>
      <c r="C76" s="33" t="s">
        <v>49</v>
      </c>
      <c r="D76" s="34">
        <v>0.0</v>
      </c>
      <c r="E76" s="34">
        <v>0.0</v>
      </c>
      <c r="F76" s="34">
        <v>0.0</v>
      </c>
      <c r="G76" s="32">
        <v>0.0</v>
      </c>
      <c r="H76" s="32"/>
      <c r="I76" s="32">
        <f t="shared" si="197"/>
        <v>0</v>
      </c>
      <c r="J76" s="32">
        <v>1.3104707818181818E7</v>
      </c>
      <c r="K76" s="32">
        <f t="shared" si="198"/>
        <v>0</v>
      </c>
      <c r="L76" s="29">
        <f t="shared" si="199"/>
        <v>0</v>
      </c>
      <c r="M76" s="35"/>
      <c r="N76" s="35">
        <f t="shared" si="200"/>
        <v>0</v>
      </c>
      <c r="O76" s="32"/>
      <c r="P76" s="32">
        <f t="shared" si="201"/>
        <v>0</v>
      </c>
      <c r="Q76" s="32">
        <f t="shared" si="202"/>
        <v>0</v>
      </c>
      <c r="R76" s="32">
        <f t="shared" si="203"/>
        <v>0</v>
      </c>
      <c r="S76" s="32">
        <f t="shared" si="10"/>
        <v>0</v>
      </c>
      <c r="T76" s="32">
        <f t="shared" si="204"/>
        <v>0</v>
      </c>
      <c r="U76" s="33"/>
      <c r="V76" s="33"/>
      <c r="W76" s="33"/>
      <c r="X76" s="33"/>
      <c r="Y76" s="33"/>
      <c r="Z76" s="33"/>
      <c r="AA76" s="33"/>
    </row>
    <row r="77" ht="15.75" customHeight="1" outlineLevel="1">
      <c r="A77" s="36" t="s">
        <v>84</v>
      </c>
      <c r="B77" s="36"/>
      <c r="C77" s="36"/>
      <c r="D77" s="37">
        <f t="shared" ref="D77:E77" si="205">SUBTOTAL(9,D74:D76)</f>
        <v>13104708</v>
      </c>
      <c r="E77" s="37">
        <f t="shared" si="205"/>
        <v>58835496</v>
      </c>
      <c r="F77" s="37">
        <v>1.0</v>
      </c>
      <c r="G77" s="38">
        <f t="shared" ref="G77:I77" si="206">SUBTOTAL(9,G74:G76)</f>
        <v>144151786</v>
      </c>
      <c r="H77" s="38">
        <f t="shared" si="206"/>
        <v>742584956</v>
      </c>
      <c r="I77" s="38">
        <f t="shared" si="206"/>
        <v>13104707.82</v>
      </c>
      <c r="J77" s="38"/>
      <c r="K77" s="38">
        <f t="shared" ref="K77:M77" si="207">SUBTOTAL(9,K74:K76)</f>
        <v>13104707.82</v>
      </c>
      <c r="L77" s="38">
        <f t="shared" si="207"/>
        <v>13104708</v>
      </c>
      <c r="M77" s="39">
        <f t="shared" si="207"/>
        <v>0</v>
      </c>
      <c r="N77" s="39"/>
      <c r="O77" s="38"/>
      <c r="P77" s="38">
        <f t="shared" ref="P77:R77" si="208">SUBTOTAL(9,P74:P76)</f>
        <v>0.1818181816</v>
      </c>
      <c r="Q77" s="38">
        <f t="shared" si="208"/>
        <v>0</v>
      </c>
      <c r="R77" s="38">
        <f t="shared" si="208"/>
        <v>13104708</v>
      </c>
      <c r="S77" s="32">
        <f t="shared" si="10"/>
        <v>0</v>
      </c>
      <c r="T77" s="38">
        <f>SUBTOTAL(9,T74:T76)</f>
        <v>0</v>
      </c>
      <c r="U77" s="36"/>
      <c r="V77" s="36"/>
      <c r="W77" s="36"/>
      <c r="X77" s="36"/>
      <c r="Y77" s="36"/>
      <c r="Z77" s="36"/>
      <c r="AA77" s="36"/>
    </row>
    <row r="78" ht="15.75" customHeight="1" outlineLevel="2">
      <c r="A78" s="33" t="s">
        <v>85</v>
      </c>
      <c r="B78" s="33" t="s">
        <v>26</v>
      </c>
      <c r="C78" s="33" t="s">
        <v>27</v>
      </c>
      <c r="D78" s="34">
        <v>2.073758504E7</v>
      </c>
      <c r="E78" s="34">
        <v>1841862.19</v>
      </c>
      <c r="F78" s="34">
        <v>0.527928319249617</v>
      </c>
      <c r="G78" s="32">
        <v>2.3167274E7</v>
      </c>
      <c r="H78" s="32">
        <v>5.1095726E7</v>
      </c>
      <c r="I78" s="32">
        <f t="shared" ref="I78:I81" si="209">+G78/11</f>
        <v>2106115.818</v>
      </c>
      <c r="J78" s="32">
        <v>2106115.8181818184</v>
      </c>
      <c r="K78" s="32">
        <f t="shared" ref="K78:K81" si="210">+F78*J78</f>
        <v>1111878.184</v>
      </c>
      <c r="L78" s="29">
        <f t="shared" ref="L78:L81" si="211">IF(D78-Q78&gt;1,D78-Q78,0)</f>
        <v>1111878.04</v>
      </c>
      <c r="M78" s="35">
        <v>4.08924403E8</v>
      </c>
      <c r="N78" s="35">
        <f t="shared" ref="N78:N81" si="212">+M78/11</f>
        <v>37174945.73</v>
      </c>
      <c r="O78" s="32"/>
      <c r="P78" s="32">
        <f>+D78-K78</f>
        <v>19625706.86</v>
      </c>
      <c r="Q78" s="32">
        <f t="shared" ref="Q78:Q81" si="213">+ROUND(P78,0)</f>
        <v>19625707</v>
      </c>
      <c r="R78" s="32">
        <f t="shared" ref="R78:R81" si="214">+L78+Q78</f>
        <v>20737585.04</v>
      </c>
      <c r="S78" s="32">
        <f t="shared" si="10"/>
        <v>0</v>
      </c>
      <c r="T78" s="32">
        <f t="shared" ref="T78:T81" si="215">+Q78</f>
        <v>19625707</v>
      </c>
      <c r="U78" s="33"/>
      <c r="V78" s="33"/>
      <c r="W78" s="33"/>
      <c r="X78" s="33"/>
      <c r="Y78" s="33"/>
      <c r="Z78" s="33"/>
      <c r="AA78" s="33"/>
    </row>
    <row r="79" ht="15.75" customHeight="1" outlineLevel="2">
      <c r="A79" s="33" t="s">
        <v>85</v>
      </c>
      <c r="B79" s="33" t="s">
        <v>34</v>
      </c>
      <c r="C79" s="33" t="s">
        <v>35</v>
      </c>
      <c r="D79" s="34">
        <v>5039.03</v>
      </c>
      <c r="E79" s="34">
        <v>447.55</v>
      </c>
      <c r="F79" s="34">
        <v>1.2828140949957005E-4</v>
      </c>
      <c r="G79" s="32">
        <v>0.0</v>
      </c>
      <c r="H79" s="32"/>
      <c r="I79" s="32">
        <f t="shared" si="209"/>
        <v>0</v>
      </c>
      <c r="J79" s="32">
        <v>2106115.8181818184</v>
      </c>
      <c r="K79" s="32">
        <f t="shared" si="210"/>
        <v>270.1755057</v>
      </c>
      <c r="L79" s="29">
        <f t="shared" si="211"/>
        <v>5039.03</v>
      </c>
      <c r="M79" s="35"/>
      <c r="N79" s="35">
        <f t="shared" si="212"/>
        <v>0</v>
      </c>
      <c r="O79" s="32"/>
      <c r="P79" s="32">
        <v>0.0</v>
      </c>
      <c r="Q79" s="32">
        <f t="shared" si="213"/>
        <v>0</v>
      </c>
      <c r="R79" s="32">
        <f t="shared" si="214"/>
        <v>5039.03</v>
      </c>
      <c r="S79" s="32">
        <f t="shared" si="10"/>
        <v>0</v>
      </c>
      <c r="T79" s="32">
        <f t="shared" si="215"/>
        <v>0</v>
      </c>
      <c r="U79" s="33"/>
      <c r="V79" s="33"/>
      <c r="W79" s="33"/>
      <c r="X79" s="33"/>
      <c r="Y79" s="33"/>
      <c r="Z79" s="33"/>
      <c r="AA79" s="33"/>
    </row>
    <row r="80" ht="15.75" customHeight="1" outlineLevel="2">
      <c r="A80" s="33" t="s">
        <v>85</v>
      </c>
      <c r="B80" s="33" t="s">
        <v>48</v>
      </c>
      <c r="C80" s="33" t="s">
        <v>49</v>
      </c>
      <c r="D80" s="34">
        <v>0.0</v>
      </c>
      <c r="E80" s="34">
        <v>0.0</v>
      </c>
      <c r="F80" s="34">
        <v>0.0</v>
      </c>
      <c r="G80" s="32">
        <v>0.0</v>
      </c>
      <c r="H80" s="32"/>
      <c r="I80" s="32">
        <f t="shared" si="209"/>
        <v>0</v>
      </c>
      <c r="J80" s="32">
        <v>2106115.8181818184</v>
      </c>
      <c r="K80" s="32">
        <f t="shared" si="210"/>
        <v>0</v>
      </c>
      <c r="L80" s="29">
        <f t="shared" si="211"/>
        <v>0</v>
      </c>
      <c r="M80" s="35"/>
      <c r="N80" s="35">
        <f t="shared" si="212"/>
        <v>0</v>
      </c>
      <c r="O80" s="32"/>
      <c r="P80" s="32">
        <f>+D80-K80</f>
        <v>0</v>
      </c>
      <c r="Q80" s="32">
        <f t="shared" si="213"/>
        <v>0</v>
      </c>
      <c r="R80" s="32">
        <f t="shared" si="214"/>
        <v>0</v>
      </c>
      <c r="S80" s="32">
        <f t="shared" si="10"/>
        <v>0</v>
      </c>
      <c r="T80" s="32">
        <f t="shared" si="215"/>
        <v>0</v>
      </c>
      <c r="U80" s="33"/>
      <c r="V80" s="33"/>
      <c r="W80" s="33"/>
      <c r="X80" s="33"/>
      <c r="Y80" s="33"/>
      <c r="Z80" s="33"/>
      <c r="AA80" s="33"/>
    </row>
    <row r="81" ht="15.75" customHeight="1" outlineLevel="2">
      <c r="A81" s="33" t="s">
        <v>85</v>
      </c>
      <c r="B81" s="33" t="s">
        <v>50</v>
      </c>
      <c r="C81" s="33" t="s">
        <v>51</v>
      </c>
      <c r="D81" s="34">
        <v>1.853843793E7</v>
      </c>
      <c r="E81" s="34">
        <v>1646539.26</v>
      </c>
      <c r="F81" s="34">
        <v>0.4719433993408834</v>
      </c>
      <c r="G81" s="32">
        <v>0.0</v>
      </c>
      <c r="H81" s="32"/>
      <c r="I81" s="32">
        <f t="shared" si="209"/>
        <v>0</v>
      </c>
      <c r="J81" s="32">
        <v>2106115.8181818184</v>
      </c>
      <c r="K81" s="32">
        <f t="shared" si="210"/>
        <v>993967.4586</v>
      </c>
      <c r="L81" s="29">
        <f t="shared" si="211"/>
        <v>989198.93</v>
      </c>
      <c r="M81" s="35"/>
      <c r="N81" s="35">
        <f t="shared" si="212"/>
        <v>0</v>
      </c>
      <c r="O81" s="32"/>
      <c r="P81" s="32">
        <v>1.754923932585594E7</v>
      </c>
      <c r="Q81" s="32">
        <f t="shared" si="213"/>
        <v>17549239</v>
      </c>
      <c r="R81" s="32">
        <f t="shared" si="214"/>
        <v>18538437.93</v>
      </c>
      <c r="S81" s="32">
        <f t="shared" si="10"/>
        <v>0</v>
      </c>
      <c r="T81" s="32">
        <f t="shared" si="215"/>
        <v>17549239</v>
      </c>
      <c r="U81" s="33"/>
      <c r="V81" s="33"/>
      <c r="W81" s="33"/>
      <c r="X81" s="33"/>
      <c r="Y81" s="33"/>
      <c r="Z81" s="33"/>
      <c r="AA81" s="33"/>
    </row>
    <row r="82" ht="15.75" customHeight="1" outlineLevel="1">
      <c r="A82" s="36" t="s">
        <v>86</v>
      </c>
      <c r="B82" s="36"/>
      <c r="C82" s="36"/>
      <c r="D82" s="37">
        <f t="shared" ref="D82:E82" si="216">SUBTOTAL(9,D78:D81)</f>
        <v>39281062</v>
      </c>
      <c r="E82" s="37">
        <f t="shared" si="216"/>
        <v>3488849</v>
      </c>
      <c r="F82" s="37">
        <v>1.0</v>
      </c>
      <c r="G82" s="38">
        <f t="shared" ref="G82:I82" si="217">SUBTOTAL(9,G78:G81)</f>
        <v>23167274</v>
      </c>
      <c r="H82" s="38">
        <f t="shared" si="217"/>
        <v>51095726</v>
      </c>
      <c r="I82" s="38">
        <f t="shared" si="217"/>
        <v>2106115.818</v>
      </c>
      <c r="J82" s="38"/>
      <c r="K82" s="38">
        <f t="shared" ref="K82:M82" si="218">SUBTOTAL(9,K78:K81)</f>
        <v>2106115.818</v>
      </c>
      <c r="L82" s="38">
        <f t="shared" si="218"/>
        <v>2106116</v>
      </c>
      <c r="M82" s="39">
        <f t="shared" si="218"/>
        <v>408924403</v>
      </c>
      <c r="N82" s="39"/>
      <c r="O82" s="38"/>
      <c r="P82" s="38">
        <f t="shared" ref="P82:R82" si="219">SUBTOTAL(9,P78:P81)</f>
        <v>37174946.18</v>
      </c>
      <c r="Q82" s="38">
        <f t="shared" si="219"/>
        <v>37174946</v>
      </c>
      <c r="R82" s="38">
        <f t="shared" si="219"/>
        <v>39281062</v>
      </c>
      <c r="S82" s="32">
        <f t="shared" si="10"/>
        <v>0</v>
      </c>
      <c r="T82" s="38">
        <f>SUBTOTAL(9,T78:T81)</f>
        <v>37174946</v>
      </c>
      <c r="U82" s="36"/>
      <c r="V82" s="36"/>
      <c r="W82" s="36"/>
      <c r="X82" s="36"/>
      <c r="Y82" s="36"/>
      <c r="Z82" s="36"/>
      <c r="AA82" s="36"/>
    </row>
    <row r="83" ht="15.75" customHeight="1" outlineLevel="2">
      <c r="A83" s="33" t="s">
        <v>87</v>
      </c>
      <c r="B83" s="33" t="s">
        <v>26</v>
      </c>
      <c r="C83" s="33" t="s">
        <v>27</v>
      </c>
      <c r="D83" s="34">
        <v>5.684447077E7</v>
      </c>
      <c r="E83" s="34">
        <v>5261659.96</v>
      </c>
      <c r="F83" s="34">
        <v>0.9671537898753462</v>
      </c>
      <c r="G83" s="32">
        <v>2.9982128E7</v>
      </c>
      <c r="H83" s="32">
        <v>7.2094731E7</v>
      </c>
      <c r="I83" s="32">
        <f t="shared" ref="I83:I85" si="220">+G83/11</f>
        <v>2725648</v>
      </c>
      <c r="J83" s="32">
        <v>2725648.0</v>
      </c>
      <c r="K83" s="32">
        <f t="shared" ref="K83:K85" si="221">+F83*J83</f>
        <v>2636120.793</v>
      </c>
      <c r="L83" s="29">
        <f t="shared" ref="L83:L85" si="222">IF(D83-Q83&gt;1,D83-Q83,0)</f>
        <v>2636120.77</v>
      </c>
      <c r="M83" s="35">
        <v>6.16542944E8</v>
      </c>
      <c r="N83" s="35">
        <f t="shared" ref="N83:N85" si="223">+M83/11</f>
        <v>56049358.55</v>
      </c>
      <c r="O83" s="32"/>
      <c r="P83" s="32">
        <f t="shared" ref="P83:P85" si="224">+D83-K83</f>
        <v>54208349.98</v>
      </c>
      <c r="Q83" s="32">
        <f t="shared" ref="Q83:Q85" si="225">+ROUND(P83,0)</f>
        <v>54208350</v>
      </c>
      <c r="R83" s="32">
        <f t="shared" ref="R83:R85" si="226">+L83+Q83</f>
        <v>56844470.77</v>
      </c>
      <c r="S83" s="32">
        <f t="shared" si="10"/>
        <v>0</v>
      </c>
      <c r="T83" s="32">
        <f t="shared" ref="T83:T85" si="227">+Q83</f>
        <v>54208350</v>
      </c>
      <c r="U83" s="33"/>
      <c r="V83" s="33"/>
      <c r="W83" s="33"/>
      <c r="X83" s="33"/>
      <c r="Y83" s="33"/>
      <c r="Z83" s="33"/>
      <c r="AA83" s="33"/>
    </row>
    <row r="84" ht="15.75" customHeight="1" outlineLevel="2">
      <c r="A84" s="33" t="s">
        <v>87</v>
      </c>
      <c r="B84" s="33" t="s">
        <v>34</v>
      </c>
      <c r="C84" s="33" t="s">
        <v>35</v>
      </c>
      <c r="D84" s="34">
        <v>1930536.23</v>
      </c>
      <c r="E84" s="34">
        <v>178695.04</v>
      </c>
      <c r="F84" s="34">
        <v>0.03284621012465384</v>
      </c>
      <c r="G84" s="32">
        <v>0.0</v>
      </c>
      <c r="H84" s="32"/>
      <c r="I84" s="32">
        <f t="shared" si="220"/>
        <v>0</v>
      </c>
      <c r="J84" s="32">
        <v>2725648.0</v>
      </c>
      <c r="K84" s="32">
        <f t="shared" si="221"/>
        <v>89527.20693</v>
      </c>
      <c r="L84" s="29">
        <f t="shared" si="222"/>
        <v>89527.23</v>
      </c>
      <c r="M84" s="35"/>
      <c r="N84" s="35">
        <f t="shared" si="223"/>
        <v>0</v>
      </c>
      <c r="O84" s="32"/>
      <c r="P84" s="32">
        <f t="shared" si="224"/>
        <v>1841009.023</v>
      </c>
      <c r="Q84" s="32">
        <f t="shared" si="225"/>
        <v>1841009</v>
      </c>
      <c r="R84" s="32">
        <f t="shared" si="226"/>
        <v>1930536.23</v>
      </c>
      <c r="S84" s="32">
        <f t="shared" si="10"/>
        <v>0</v>
      </c>
      <c r="T84" s="32">
        <f t="shared" si="227"/>
        <v>1841009</v>
      </c>
      <c r="U84" s="33"/>
      <c r="V84" s="33"/>
      <c r="W84" s="33"/>
      <c r="X84" s="33"/>
      <c r="Y84" s="33"/>
      <c r="Z84" s="33"/>
      <c r="AA84" s="33"/>
    </row>
    <row r="85" ht="15.75" customHeight="1" outlineLevel="2">
      <c r="A85" s="33" t="s">
        <v>87</v>
      </c>
      <c r="B85" s="33" t="s">
        <v>48</v>
      </c>
      <c r="C85" s="33" t="s">
        <v>49</v>
      </c>
      <c r="D85" s="34">
        <v>0.0</v>
      </c>
      <c r="E85" s="34">
        <v>0.0</v>
      </c>
      <c r="F85" s="34">
        <v>0.0</v>
      </c>
      <c r="G85" s="32">
        <v>0.0</v>
      </c>
      <c r="H85" s="32"/>
      <c r="I85" s="32">
        <f t="shared" si="220"/>
        <v>0</v>
      </c>
      <c r="J85" s="32">
        <v>2725648.0</v>
      </c>
      <c r="K85" s="32">
        <f t="shared" si="221"/>
        <v>0</v>
      </c>
      <c r="L85" s="29">
        <f t="shared" si="222"/>
        <v>0</v>
      </c>
      <c r="M85" s="35"/>
      <c r="N85" s="35">
        <f t="shared" si="223"/>
        <v>0</v>
      </c>
      <c r="O85" s="32"/>
      <c r="P85" s="32">
        <f t="shared" si="224"/>
        <v>0</v>
      </c>
      <c r="Q85" s="32">
        <f t="shared" si="225"/>
        <v>0</v>
      </c>
      <c r="R85" s="32">
        <f t="shared" si="226"/>
        <v>0</v>
      </c>
      <c r="S85" s="32">
        <f t="shared" si="10"/>
        <v>0</v>
      </c>
      <c r="T85" s="32">
        <f t="shared" si="227"/>
        <v>0</v>
      </c>
      <c r="U85" s="33"/>
      <c r="V85" s="33"/>
      <c r="W85" s="33"/>
      <c r="X85" s="33"/>
      <c r="Y85" s="33"/>
      <c r="Z85" s="33"/>
      <c r="AA85" s="33"/>
    </row>
    <row r="86" ht="15.75" customHeight="1" outlineLevel="1">
      <c r="A86" s="36" t="s">
        <v>88</v>
      </c>
      <c r="B86" s="36"/>
      <c r="C86" s="36"/>
      <c r="D86" s="37">
        <f t="shared" ref="D86:E86" si="228">SUBTOTAL(9,D83:D85)</f>
        <v>58775007</v>
      </c>
      <c r="E86" s="37">
        <f t="shared" si="228"/>
        <v>5440355</v>
      </c>
      <c r="F86" s="37">
        <v>1.0</v>
      </c>
      <c r="G86" s="38">
        <f t="shared" ref="G86:I86" si="229">SUBTOTAL(9,G83:G85)</f>
        <v>29982128</v>
      </c>
      <c r="H86" s="38">
        <f t="shared" si="229"/>
        <v>72094731</v>
      </c>
      <c r="I86" s="38">
        <f t="shared" si="229"/>
        <v>2725648</v>
      </c>
      <c r="J86" s="38"/>
      <c r="K86" s="38">
        <f t="shared" ref="K86:M86" si="230">SUBTOTAL(9,K83:K85)</f>
        <v>2725648</v>
      </c>
      <c r="L86" s="38">
        <f t="shared" si="230"/>
        <v>2725648</v>
      </c>
      <c r="M86" s="39">
        <f t="shared" si="230"/>
        <v>616542944</v>
      </c>
      <c r="N86" s="39"/>
      <c r="O86" s="38"/>
      <c r="P86" s="38">
        <f t="shared" ref="P86:R86" si="231">SUBTOTAL(9,P83:P85)</f>
        <v>56049359</v>
      </c>
      <c r="Q86" s="38">
        <f t="shared" si="231"/>
        <v>56049359</v>
      </c>
      <c r="R86" s="38">
        <f t="shared" si="231"/>
        <v>58775007</v>
      </c>
      <c r="S86" s="32">
        <f t="shared" si="10"/>
        <v>0</v>
      </c>
      <c r="T86" s="38">
        <f>SUBTOTAL(9,T83:T85)</f>
        <v>56049359</v>
      </c>
      <c r="U86" s="36"/>
      <c r="V86" s="36"/>
      <c r="W86" s="36"/>
      <c r="X86" s="36"/>
      <c r="Y86" s="36"/>
      <c r="Z86" s="36"/>
      <c r="AA86" s="36"/>
    </row>
    <row r="87" ht="15.75" customHeight="1" outlineLevel="2">
      <c r="A87" s="33" t="s">
        <v>89</v>
      </c>
      <c r="B87" s="33" t="s">
        <v>26</v>
      </c>
      <c r="C87" s="33" t="s">
        <v>27</v>
      </c>
      <c r="D87" s="34">
        <v>3.736772692E7</v>
      </c>
      <c r="E87" s="34">
        <v>2348855.2</v>
      </c>
      <c r="F87" s="34">
        <v>0.41549008479949084</v>
      </c>
      <c r="G87" s="32">
        <v>0.0</v>
      </c>
      <c r="H87" s="32">
        <v>9.7508623E7</v>
      </c>
      <c r="I87" s="32">
        <f t="shared" ref="I87:I90" si="232">+G87/11</f>
        <v>0</v>
      </c>
      <c r="J87" s="32">
        <v>0.0</v>
      </c>
      <c r="K87" s="32">
        <f t="shared" ref="K87:K90" si="233">+F87*J87</f>
        <v>0</v>
      </c>
      <c r="L87" s="29">
        <f t="shared" ref="L87:L90" si="234">IF(D87-Q87&gt;1,D87-Q87,0)</f>
        <v>0</v>
      </c>
      <c r="M87" s="35">
        <v>9.89301576E8</v>
      </c>
      <c r="N87" s="35">
        <f t="shared" ref="N87:N90" si="235">+M87/11</f>
        <v>89936506.91</v>
      </c>
      <c r="O87" s="32"/>
      <c r="P87" s="32">
        <f t="shared" ref="P87:P90" si="236">+D87-K87</f>
        <v>37367726.92</v>
      </c>
      <c r="Q87" s="32">
        <f t="shared" ref="Q87:Q90" si="237">+ROUND(P87,0)</f>
        <v>37367727</v>
      </c>
      <c r="R87" s="32">
        <f t="shared" ref="R87:R90" si="238">+L87+Q87</f>
        <v>37367727</v>
      </c>
      <c r="S87" s="32">
        <f t="shared" si="10"/>
        <v>0</v>
      </c>
      <c r="T87" s="32">
        <f t="shared" ref="T87:T90" si="239">+Q87</f>
        <v>37367727</v>
      </c>
      <c r="U87" s="33"/>
      <c r="V87" s="33"/>
      <c r="W87" s="33"/>
      <c r="X87" s="33"/>
      <c r="Y87" s="33"/>
      <c r="Z87" s="33"/>
      <c r="AA87" s="33"/>
    </row>
    <row r="88" ht="15.75" customHeight="1" outlineLevel="2">
      <c r="A88" s="33" t="s">
        <v>89</v>
      </c>
      <c r="B88" s="33" t="s">
        <v>34</v>
      </c>
      <c r="C88" s="33" t="s">
        <v>35</v>
      </c>
      <c r="D88" s="34">
        <v>8843699.62</v>
      </c>
      <c r="E88" s="34">
        <v>555896.0</v>
      </c>
      <c r="F88" s="34">
        <v>0.0983327006462459</v>
      </c>
      <c r="G88" s="32">
        <v>0.0</v>
      </c>
      <c r="H88" s="32"/>
      <c r="I88" s="32">
        <f t="shared" si="232"/>
        <v>0</v>
      </c>
      <c r="J88" s="32">
        <v>0.0</v>
      </c>
      <c r="K88" s="32">
        <f t="shared" si="233"/>
        <v>0</v>
      </c>
      <c r="L88" s="29">
        <f t="shared" si="234"/>
        <v>0</v>
      </c>
      <c r="M88" s="35"/>
      <c r="N88" s="35">
        <f t="shared" si="235"/>
        <v>0</v>
      </c>
      <c r="O88" s="32"/>
      <c r="P88" s="32">
        <f t="shared" si="236"/>
        <v>8843699.62</v>
      </c>
      <c r="Q88" s="32">
        <f t="shared" si="237"/>
        <v>8843700</v>
      </c>
      <c r="R88" s="32">
        <f t="shared" si="238"/>
        <v>8843700</v>
      </c>
      <c r="S88" s="32">
        <f t="shared" si="10"/>
        <v>0</v>
      </c>
      <c r="T88" s="32">
        <f t="shared" si="239"/>
        <v>8843700</v>
      </c>
      <c r="U88" s="33"/>
      <c r="V88" s="33"/>
      <c r="W88" s="33"/>
      <c r="X88" s="33"/>
      <c r="Y88" s="33"/>
      <c r="Z88" s="33"/>
      <c r="AA88" s="33"/>
    </row>
    <row r="89" ht="15.75" customHeight="1" outlineLevel="2">
      <c r="A89" s="33" t="s">
        <v>89</v>
      </c>
      <c r="B89" s="33" t="s">
        <v>48</v>
      </c>
      <c r="C89" s="33" t="s">
        <v>49</v>
      </c>
      <c r="D89" s="34">
        <v>0.0</v>
      </c>
      <c r="E89" s="34">
        <v>0.0</v>
      </c>
      <c r="F89" s="34">
        <v>0.0</v>
      </c>
      <c r="G89" s="32">
        <v>0.0</v>
      </c>
      <c r="H89" s="32"/>
      <c r="I89" s="32">
        <f t="shared" si="232"/>
        <v>0</v>
      </c>
      <c r="J89" s="32">
        <v>0.0</v>
      </c>
      <c r="K89" s="32">
        <f t="shared" si="233"/>
        <v>0</v>
      </c>
      <c r="L89" s="29">
        <f t="shared" si="234"/>
        <v>0</v>
      </c>
      <c r="M89" s="35"/>
      <c r="N89" s="35">
        <f t="shared" si="235"/>
        <v>0</v>
      </c>
      <c r="O89" s="32"/>
      <c r="P89" s="32">
        <f t="shared" si="236"/>
        <v>0</v>
      </c>
      <c r="Q89" s="32">
        <f t="shared" si="237"/>
        <v>0</v>
      </c>
      <c r="R89" s="32">
        <f t="shared" si="238"/>
        <v>0</v>
      </c>
      <c r="S89" s="32">
        <f t="shared" si="10"/>
        <v>0</v>
      </c>
      <c r="T89" s="32">
        <f t="shared" si="239"/>
        <v>0</v>
      </c>
      <c r="U89" s="33"/>
      <c r="V89" s="33"/>
      <c r="W89" s="33"/>
      <c r="X89" s="33"/>
      <c r="Y89" s="33"/>
      <c r="Z89" s="33"/>
      <c r="AA89" s="33"/>
    </row>
    <row r="90" ht="15.75" customHeight="1" outlineLevel="2">
      <c r="A90" s="33" t="s">
        <v>89</v>
      </c>
      <c r="B90" s="33" t="s">
        <v>36</v>
      </c>
      <c r="C90" s="33" t="s">
        <v>37</v>
      </c>
      <c r="D90" s="34">
        <v>4.372508046E7</v>
      </c>
      <c r="E90" s="34">
        <v>2748464.8</v>
      </c>
      <c r="F90" s="34">
        <v>0.48617721455426327</v>
      </c>
      <c r="G90" s="32">
        <v>0.0</v>
      </c>
      <c r="H90" s="32"/>
      <c r="I90" s="32">
        <f t="shared" si="232"/>
        <v>0</v>
      </c>
      <c r="J90" s="32">
        <v>0.0</v>
      </c>
      <c r="K90" s="32">
        <f t="shared" si="233"/>
        <v>0</v>
      </c>
      <c r="L90" s="29">
        <f t="shared" si="234"/>
        <v>0</v>
      </c>
      <c r="M90" s="35"/>
      <c r="N90" s="35">
        <f t="shared" si="235"/>
        <v>0</v>
      </c>
      <c r="O90" s="32"/>
      <c r="P90" s="32">
        <f t="shared" si="236"/>
        <v>43725080.46</v>
      </c>
      <c r="Q90" s="32">
        <f t="shared" si="237"/>
        <v>43725080</v>
      </c>
      <c r="R90" s="32">
        <f t="shared" si="238"/>
        <v>43725080</v>
      </c>
      <c r="S90" s="32">
        <f t="shared" si="10"/>
        <v>0</v>
      </c>
      <c r="T90" s="32">
        <f t="shared" si="239"/>
        <v>43725080</v>
      </c>
      <c r="U90" s="33"/>
      <c r="V90" s="33"/>
      <c r="W90" s="33"/>
      <c r="X90" s="33"/>
      <c r="Y90" s="33"/>
      <c r="Z90" s="33"/>
      <c r="AA90" s="33"/>
    </row>
    <row r="91" ht="15.75" customHeight="1" outlineLevel="1">
      <c r="A91" s="36" t="s">
        <v>90</v>
      </c>
      <c r="B91" s="36"/>
      <c r="C91" s="36"/>
      <c r="D91" s="37">
        <f t="shared" ref="D91:E91" si="240">SUBTOTAL(9,D87:D90)</f>
        <v>89936507</v>
      </c>
      <c r="E91" s="37">
        <f t="shared" si="240"/>
        <v>5653216</v>
      </c>
      <c r="F91" s="37">
        <v>1.0</v>
      </c>
      <c r="G91" s="38">
        <f t="shared" ref="G91:I91" si="241">SUBTOTAL(9,G87:G90)</f>
        <v>0</v>
      </c>
      <c r="H91" s="38">
        <f t="shared" si="241"/>
        <v>97508623</v>
      </c>
      <c r="I91" s="38">
        <f t="shared" si="241"/>
        <v>0</v>
      </c>
      <c r="J91" s="38"/>
      <c r="K91" s="38">
        <f t="shared" ref="K91:M91" si="242">SUBTOTAL(9,K87:K90)</f>
        <v>0</v>
      </c>
      <c r="L91" s="38">
        <f t="shared" si="242"/>
        <v>0</v>
      </c>
      <c r="M91" s="39">
        <f t="shared" si="242"/>
        <v>989301576</v>
      </c>
      <c r="N91" s="39"/>
      <c r="O91" s="38"/>
      <c r="P91" s="38">
        <f t="shared" ref="P91:R91" si="243">SUBTOTAL(9,P87:P90)</f>
        <v>89936507</v>
      </c>
      <c r="Q91" s="38">
        <f t="shared" si="243"/>
        <v>89936507</v>
      </c>
      <c r="R91" s="38">
        <f t="shared" si="243"/>
        <v>89936507</v>
      </c>
      <c r="S91" s="32">
        <f t="shared" si="10"/>
        <v>0</v>
      </c>
      <c r="T91" s="38">
        <f>SUBTOTAL(9,T87:T90)</f>
        <v>89936507</v>
      </c>
      <c r="U91" s="36"/>
      <c r="V91" s="36"/>
      <c r="W91" s="36"/>
      <c r="X91" s="36"/>
      <c r="Y91" s="36"/>
      <c r="Z91" s="36"/>
      <c r="AA91" s="36"/>
    </row>
    <row r="92" ht="15.75" customHeight="1" outlineLevel="2">
      <c r="A92" s="33" t="s">
        <v>91</v>
      </c>
      <c r="B92" s="33" t="s">
        <v>26</v>
      </c>
      <c r="C92" s="33" t="s">
        <v>27</v>
      </c>
      <c r="D92" s="34">
        <v>1.246672635E7</v>
      </c>
      <c r="E92" s="34">
        <v>520414.13</v>
      </c>
      <c r="F92" s="34">
        <v>0.34083298133839</v>
      </c>
      <c r="G92" s="32">
        <v>0.0</v>
      </c>
      <c r="H92" s="32">
        <v>1.26024178E8</v>
      </c>
      <c r="I92" s="32">
        <f t="shared" ref="I92:I94" si="244">+G92/11</f>
        <v>0</v>
      </c>
      <c r="J92" s="32">
        <v>0.0</v>
      </c>
      <c r="K92" s="32">
        <f t="shared" ref="K92:K94" si="245">+F92*J92</f>
        <v>0</v>
      </c>
      <c r="L92" s="29">
        <f t="shared" ref="L92:L94" si="246">IF(D92-Q92&gt;1,D92-Q92,0)</f>
        <v>0</v>
      </c>
      <c r="M92" s="35">
        <v>4.02349528E8</v>
      </c>
      <c r="N92" s="35">
        <f t="shared" ref="N92:N94" si="247">+M92/11</f>
        <v>36577229.82</v>
      </c>
      <c r="O92" s="32"/>
      <c r="P92" s="32">
        <f t="shared" ref="P92:P94" si="248">+D92-K92</f>
        <v>12466726.35</v>
      </c>
      <c r="Q92" s="32">
        <f t="shared" ref="Q92:Q94" si="249">+ROUND(P92,0)</f>
        <v>12466726</v>
      </c>
      <c r="R92" s="32">
        <f t="shared" ref="R92:R94" si="250">+L92+Q92</f>
        <v>12466726</v>
      </c>
      <c r="S92" s="32">
        <f t="shared" si="10"/>
        <v>0</v>
      </c>
      <c r="T92" s="32">
        <f t="shared" ref="T92:T94" si="251">+Q92</f>
        <v>12466726</v>
      </c>
      <c r="U92" s="33"/>
      <c r="V92" s="33"/>
      <c r="W92" s="33"/>
      <c r="X92" s="33"/>
      <c r="Y92" s="33"/>
      <c r="Z92" s="33"/>
      <c r="AA92" s="33"/>
    </row>
    <row r="93" ht="15.75" customHeight="1" outlineLevel="2">
      <c r="A93" s="33" t="s">
        <v>91</v>
      </c>
      <c r="B93" s="33" t="s">
        <v>34</v>
      </c>
      <c r="C93" s="33" t="s">
        <v>35</v>
      </c>
      <c r="D93" s="34">
        <v>3599186.38</v>
      </c>
      <c r="E93" s="34">
        <v>150245.33</v>
      </c>
      <c r="F93" s="34">
        <v>0.09839964316598059</v>
      </c>
      <c r="G93" s="32">
        <v>0.0</v>
      </c>
      <c r="H93" s="32"/>
      <c r="I93" s="32">
        <f t="shared" si="244"/>
        <v>0</v>
      </c>
      <c r="J93" s="32">
        <v>0.0</v>
      </c>
      <c r="K93" s="32">
        <f t="shared" si="245"/>
        <v>0</v>
      </c>
      <c r="L93" s="29">
        <f t="shared" si="246"/>
        <v>0</v>
      </c>
      <c r="M93" s="35"/>
      <c r="N93" s="35">
        <f t="shared" si="247"/>
        <v>0</v>
      </c>
      <c r="O93" s="32"/>
      <c r="P93" s="32">
        <f t="shared" si="248"/>
        <v>3599186.38</v>
      </c>
      <c r="Q93" s="32">
        <f t="shared" si="249"/>
        <v>3599186</v>
      </c>
      <c r="R93" s="32">
        <f t="shared" si="250"/>
        <v>3599186</v>
      </c>
      <c r="S93" s="32">
        <f t="shared" si="10"/>
        <v>0</v>
      </c>
      <c r="T93" s="32">
        <f t="shared" si="251"/>
        <v>3599186</v>
      </c>
      <c r="U93" s="33"/>
      <c r="V93" s="33"/>
      <c r="W93" s="33"/>
      <c r="X93" s="33"/>
      <c r="Y93" s="33"/>
      <c r="Z93" s="33"/>
      <c r="AA93" s="33"/>
    </row>
    <row r="94" ht="15.75" customHeight="1" outlineLevel="2">
      <c r="A94" s="33" t="s">
        <v>91</v>
      </c>
      <c r="B94" s="33" t="s">
        <v>36</v>
      </c>
      <c r="C94" s="33" t="s">
        <v>37</v>
      </c>
      <c r="D94" s="34">
        <v>2.051131727E7</v>
      </c>
      <c r="E94" s="34">
        <v>856229.54</v>
      </c>
      <c r="F94" s="34">
        <v>0.5607673754956294</v>
      </c>
      <c r="G94" s="32">
        <v>0.0</v>
      </c>
      <c r="H94" s="32"/>
      <c r="I94" s="32">
        <f t="shared" si="244"/>
        <v>0</v>
      </c>
      <c r="J94" s="32">
        <v>0.0</v>
      </c>
      <c r="K94" s="32">
        <f t="shared" si="245"/>
        <v>0</v>
      </c>
      <c r="L94" s="29">
        <f t="shared" si="246"/>
        <v>0</v>
      </c>
      <c r="M94" s="35"/>
      <c r="N94" s="35">
        <f t="shared" si="247"/>
        <v>0</v>
      </c>
      <c r="O94" s="32"/>
      <c r="P94" s="32">
        <f t="shared" si="248"/>
        <v>20511317.27</v>
      </c>
      <c r="Q94" s="32">
        <f t="shared" si="249"/>
        <v>20511317</v>
      </c>
      <c r="R94" s="32">
        <f t="shared" si="250"/>
        <v>20511317</v>
      </c>
      <c r="S94" s="32">
        <f t="shared" si="10"/>
        <v>0</v>
      </c>
      <c r="T94" s="32">
        <f t="shared" si="251"/>
        <v>20511317</v>
      </c>
      <c r="U94" s="33"/>
      <c r="V94" s="33"/>
      <c r="W94" s="33"/>
      <c r="X94" s="33"/>
      <c r="Y94" s="33"/>
      <c r="Z94" s="33"/>
      <c r="AA94" s="33"/>
    </row>
    <row r="95" ht="15.75" customHeight="1" outlineLevel="1">
      <c r="A95" s="36" t="s">
        <v>92</v>
      </c>
      <c r="B95" s="36"/>
      <c r="C95" s="36"/>
      <c r="D95" s="37">
        <f t="shared" ref="D95:E95" si="252">SUBTOTAL(9,D92:D94)</f>
        <v>36577230</v>
      </c>
      <c r="E95" s="37">
        <f t="shared" si="252"/>
        <v>1526889</v>
      </c>
      <c r="F95" s="37">
        <v>1.0</v>
      </c>
      <c r="G95" s="38">
        <f t="shared" ref="G95:I95" si="253">SUBTOTAL(9,G92:G94)</f>
        <v>0</v>
      </c>
      <c r="H95" s="38">
        <f t="shared" si="253"/>
        <v>126024178</v>
      </c>
      <c r="I95" s="38">
        <f t="shared" si="253"/>
        <v>0</v>
      </c>
      <c r="J95" s="38"/>
      <c r="K95" s="38">
        <f t="shared" ref="K95:M95" si="254">SUBTOTAL(9,K92:K94)</f>
        <v>0</v>
      </c>
      <c r="L95" s="38">
        <f t="shared" si="254"/>
        <v>0</v>
      </c>
      <c r="M95" s="39">
        <f t="shared" si="254"/>
        <v>402349528</v>
      </c>
      <c r="N95" s="39"/>
      <c r="O95" s="38"/>
      <c r="P95" s="38">
        <f t="shared" ref="P95:R95" si="255">SUBTOTAL(9,P92:P94)</f>
        <v>36577230</v>
      </c>
      <c r="Q95" s="38">
        <f t="shared" si="255"/>
        <v>36577229</v>
      </c>
      <c r="R95" s="38">
        <f t="shared" si="255"/>
        <v>36577229</v>
      </c>
      <c r="S95" s="32">
        <f t="shared" si="10"/>
        <v>0</v>
      </c>
      <c r="T95" s="38">
        <f>SUBTOTAL(9,T92:T94)</f>
        <v>36577229</v>
      </c>
      <c r="U95" s="36"/>
      <c r="V95" s="36"/>
      <c r="W95" s="36"/>
      <c r="X95" s="36"/>
      <c r="Y95" s="36"/>
      <c r="Z95" s="36"/>
      <c r="AA95" s="36"/>
    </row>
    <row r="96" ht="15.75" customHeight="1" outlineLevel="2">
      <c r="A96" s="33" t="s">
        <v>93</v>
      </c>
      <c r="B96" s="33" t="s">
        <v>26</v>
      </c>
      <c r="C96" s="33" t="s">
        <v>27</v>
      </c>
      <c r="D96" s="34">
        <v>1.9866487E7</v>
      </c>
      <c r="E96" s="34">
        <v>882890.31</v>
      </c>
      <c r="F96" s="34">
        <v>0.749230573469787</v>
      </c>
      <c r="G96" s="32">
        <v>0.0</v>
      </c>
      <c r="H96" s="32">
        <v>1.4420291E7</v>
      </c>
      <c r="I96" s="32">
        <f t="shared" ref="I96:I98" si="256">+G96/11</f>
        <v>0</v>
      </c>
      <c r="J96" s="32">
        <v>0.0</v>
      </c>
      <c r="K96" s="32">
        <f t="shared" ref="K96:K98" si="257">+F96*J96</f>
        <v>0</v>
      </c>
      <c r="L96" s="29">
        <f t="shared" ref="L96:L98" si="258">IF(D96-Q96&gt;1,D96-Q96,0)</f>
        <v>0</v>
      </c>
      <c r="M96" s="35">
        <v>2.91674368E8</v>
      </c>
      <c r="N96" s="35">
        <f t="shared" ref="N96:N98" si="259">+M96/11</f>
        <v>26515851.64</v>
      </c>
      <c r="O96" s="32"/>
      <c r="P96" s="32">
        <f t="shared" ref="P96:P98" si="260">+D96-K96</f>
        <v>19866487</v>
      </c>
      <c r="Q96" s="32">
        <f t="shared" ref="Q96:Q98" si="261">+ROUND(P96,0)</f>
        <v>19866487</v>
      </c>
      <c r="R96" s="32">
        <f t="shared" ref="R96:R98" si="262">+L96+Q96</f>
        <v>19866487</v>
      </c>
      <c r="S96" s="32">
        <f t="shared" si="10"/>
        <v>0</v>
      </c>
      <c r="T96" s="32">
        <f t="shared" ref="T96:T98" si="263">+Q96</f>
        <v>19866487</v>
      </c>
      <c r="U96" s="33"/>
      <c r="V96" s="33"/>
      <c r="W96" s="33"/>
      <c r="X96" s="33"/>
      <c r="Y96" s="33"/>
      <c r="Z96" s="33"/>
      <c r="AA96" s="33"/>
    </row>
    <row r="97" ht="15.75" customHeight="1" outlineLevel="2">
      <c r="A97" s="33" t="s">
        <v>93</v>
      </c>
      <c r="B97" s="33" t="s">
        <v>34</v>
      </c>
      <c r="C97" s="33" t="s">
        <v>35</v>
      </c>
      <c r="D97" s="34">
        <v>3281412.13</v>
      </c>
      <c r="E97" s="34">
        <v>145829.86</v>
      </c>
      <c r="F97" s="34">
        <v>0.12375284527911831</v>
      </c>
      <c r="G97" s="32">
        <v>0.0</v>
      </c>
      <c r="H97" s="32"/>
      <c r="I97" s="32">
        <f t="shared" si="256"/>
        <v>0</v>
      </c>
      <c r="J97" s="32">
        <v>0.0</v>
      </c>
      <c r="K97" s="32">
        <f t="shared" si="257"/>
        <v>0</v>
      </c>
      <c r="L97" s="29">
        <f t="shared" si="258"/>
        <v>0</v>
      </c>
      <c r="M97" s="35"/>
      <c r="N97" s="35">
        <f t="shared" si="259"/>
        <v>0</v>
      </c>
      <c r="O97" s="32"/>
      <c r="P97" s="32">
        <f t="shared" si="260"/>
        <v>3281412.13</v>
      </c>
      <c r="Q97" s="32">
        <f t="shared" si="261"/>
        <v>3281412</v>
      </c>
      <c r="R97" s="32">
        <f t="shared" si="262"/>
        <v>3281412</v>
      </c>
      <c r="S97" s="32">
        <f t="shared" si="10"/>
        <v>0</v>
      </c>
      <c r="T97" s="32">
        <f t="shared" si="263"/>
        <v>3281412</v>
      </c>
      <c r="U97" s="33"/>
      <c r="V97" s="33"/>
      <c r="W97" s="33"/>
      <c r="X97" s="33"/>
      <c r="Y97" s="33"/>
      <c r="Z97" s="33"/>
      <c r="AA97" s="33"/>
    </row>
    <row r="98" ht="15.75" customHeight="1" outlineLevel="2">
      <c r="A98" s="33" t="s">
        <v>93</v>
      </c>
      <c r="B98" s="33" t="s">
        <v>50</v>
      </c>
      <c r="C98" s="33" t="s">
        <v>51</v>
      </c>
      <c r="D98" s="34">
        <v>3367952.87</v>
      </c>
      <c r="E98" s="34">
        <v>149675.83</v>
      </c>
      <c r="F98" s="34">
        <v>0.12701658125109463</v>
      </c>
      <c r="G98" s="32">
        <v>0.0</v>
      </c>
      <c r="H98" s="32"/>
      <c r="I98" s="32">
        <f t="shared" si="256"/>
        <v>0</v>
      </c>
      <c r="J98" s="32">
        <v>0.0</v>
      </c>
      <c r="K98" s="32">
        <f t="shared" si="257"/>
        <v>0</v>
      </c>
      <c r="L98" s="29">
        <f t="shared" si="258"/>
        <v>0</v>
      </c>
      <c r="M98" s="35"/>
      <c r="N98" s="35">
        <f t="shared" si="259"/>
        <v>0</v>
      </c>
      <c r="O98" s="32"/>
      <c r="P98" s="32">
        <f t="shared" si="260"/>
        <v>3367952.87</v>
      </c>
      <c r="Q98" s="32">
        <f t="shared" si="261"/>
        <v>3367953</v>
      </c>
      <c r="R98" s="32">
        <f t="shared" si="262"/>
        <v>3367953</v>
      </c>
      <c r="S98" s="32">
        <f t="shared" si="10"/>
        <v>0</v>
      </c>
      <c r="T98" s="32">
        <f t="shared" si="263"/>
        <v>3367953</v>
      </c>
      <c r="U98" s="33"/>
      <c r="V98" s="33"/>
      <c r="W98" s="33"/>
      <c r="X98" s="33"/>
      <c r="Y98" s="33"/>
      <c r="Z98" s="33"/>
      <c r="AA98" s="33"/>
    </row>
    <row r="99" ht="15.75" customHeight="1" outlineLevel="1">
      <c r="A99" s="36" t="s">
        <v>94</v>
      </c>
      <c r="B99" s="36"/>
      <c r="C99" s="36"/>
      <c r="D99" s="37">
        <f t="shared" ref="D99:E99" si="264">SUBTOTAL(9,D96:D98)</f>
        <v>26515852</v>
      </c>
      <c r="E99" s="37">
        <f t="shared" si="264"/>
        <v>1178396</v>
      </c>
      <c r="F99" s="37">
        <v>1.0</v>
      </c>
      <c r="G99" s="38">
        <f t="shared" ref="G99:I99" si="265">SUBTOTAL(9,G96:G98)</f>
        <v>0</v>
      </c>
      <c r="H99" s="38">
        <f t="shared" si="265"/>
        <v>14420291</v>
      </c>
      <c r="I99" s="38">
        <f t="shared" si="265"/>
        <v>0</v>
      </c>
      <c r="J99" s="38"/>
      <c r="K99" s="38">
        <f t="shared" ref="K99:M99" si="266">SUBTOTAL(9,K96:K98)</f>
        <v>0</v>
      </c>
      <c r="L99" s="38">
        <f t="shared" si="266"/>
        <v>0</v>
      </c>
      <c r="M99" s="39">
        <f t="shared" si="266"/>
        <v>291674368</v>
      </c>
      <c r="N99" s="39"/>
      <c r="O99" s="38"/>
      <c r="P99" s="38">
        <f t="shared" ref="P99:R99" si="267">SUBTOTAL(9,P96:P98)</f>
        <v>26515852</v>
      </c>
      <c r="Q99" s="38">
        <f t="shared" si="267"/>
        <v>26515852</v>
      </c>
      <c r="R99" s="38">
        <f t="shared" si="267"/>
        <v>26515852</v>
      </c>
      <c r="S99" s="32">
        <f t="shared" si="10"/>
        <v>0</v>
      </c>
      <c r="T99" s="38">
        <f>SUBTOTAL(9,T96:T98)</f>
        <v>26515852</v>
      </c>
      <c r="U99" s="36"/>
      <c r="V99" s="36"/>
      <c r="W99" s="36"/>
      <c r="X99" s="36"/>
      <c r="Y99" s="36"/>
      <c r="Z99" s="36"/>
      <c r="AA99" s="36"/>
    </row>
    <row r="100" ht="15.75" customHeight="1" outlineLevel="2">
      <c r="A100" s="33" t="s">
        <v>95</v>
      </c>
      <c r="B100" s="33" t="s">
        <v>34</v>
      </c>
      <c r="C100" s="33" t="s">
        <v>35</v>
      </c>
      <c r="D100" s="34">
        <v>3.164934428E7</v>
      </c>
      <c r="E100" s="34">
        <v>1384453.78</v>
      </c>
      <c r="F100" s="34">
        <v>0.1985789875110366</v>
      </c>
      <c r="G100" s="32">
        <v>0.0</v>
      </c>
      <c r="H100" s="32">
        <v>1.76058129E8</v>
      </c>
      <c r="I100" s="32">
        <f t="shared" ref="I100:I103" si="268">+G100/11</f>
        <v>0</v>
      </c>
      <c r="J100" s="32">
        <v>0.0</v>
      </c>
      <c r="K100" s="32">
        <f t="shared" ref="K100:K103" si="269">+F100*J100</f>
        <v>0</v>
      </c>
      <c r="L100" s="29">
        <f t="shared" ref="L100:L103" si="270">IF(D100-Q100&gt;1,D100-Q100,0)</f>
        <v>0</v>
      </c>
      <c r="M100" s="35">
        <v>1.753170317E9</v>
      </c>
      <c r="N100" s="35">
        <f t="shared" ref="N100:N103" si="271">+M100/11</f>
        <v>159379119.7</v>
      </c>
      <c r="O100" s="32"/>
      <c r="P100" s="32">
        <f t="shared" ref="P100:P103" si="272">+D100-K100</f>
        <v>31649344.28</v>
      </c>
      <c r="Q100" s="32">
        <f t="shared" ref="Q100:Q103" si="273">+ROUND(P100,0)</f>
        <v>31649344</v>
      </c>
      <c r="R100" s="32">
        <f t="shared" ref="R100:R103" si="274">+L100+Q100</f>
        <v>31649344</v>
      </c>
      <c r="S100" s="32">
        <f t="shared" si="10"/>
        <v>0</v>
      </c>
      <c r="T100" s="32">
        <f t="shared" ref="T100:T103" si="275">+Q100</f>
        <v>31649344</v>
      </c>
      <c r="U100" s="33"/>
      <c r="V100" s="33"/>
      <c r="W100" s="33"/>
      <c r="X100" s="33"/>
      <c r="Y100" s="33"/>
      <c r="Z100" s="33"/>
      <c r="AA100" s="33"/>
    </row>
    <row r="101" ht="15.75" customHeight="1" outlineLevel="2">
      <c r="A101" s="33" t="s">
        <v>95</v>
      </c>
      <c r="B101" s="33" t="s">
        <v>96</v>
      </c>
      <c r="C101" s="33" t="s">
        <v>97</v>
      </c>
      <c r="D101" s="34">
        <v>0.0</v>
      </c>
      <c r="E101" s="34">
        <v>0.0</v>
      </c>
      <c r="F101" s="34">
        <v>0.0</v>
      </c>
      <c r="G101" s="32">
        <v>0.0</v>
      </c>
      <c r="H101" s="32"/>
      <c r="I101" s="32">
        <f t="shared" si="268"/>
        <v>0</v>
      </c>
      <c r="J101" s="32">
        <v>0.0</v>
      </c>
      <c r="K101" s="32">
        <f t="shared" si="269"/>
        <v>0</v>
      </c>
      <c r="L101" s="29">
        <f t="shared" si="270"/>
        <v>0</v>
      </c>
      <c r="M101" s="35"/>
      <c r="N101" s="35">
        <f t="shared" si="271"/>
        <v>0</v>
      </c>
      <c r="O101" s="32"/>
      <c r="P101" s="32">
        <f t="shared" si="272"/>
        <v>0</v>
      </c>
      <c r="Q101" s="32">
        <f t="shared" si="273"/>
        <v>0</v>
      </c>
      <c r="R101" s="32">
        <f t="shared" si="274"/>
        <v>0</v>
      </c>
      <c r="S101" s="32">
        <f t="shared" si="10"/>
        <v>0</v>
      </c>
      <c r="T101" s="32">
        <f t="shared" si="275"/>
        <v>0</v>
      </c>
      <c r="U101" s="33"/>
      <c r="V101" s="33"/>
      <c r="W101" s="33"/>
      <c r="X101" s="33"/>
      <c r="Y101" s="33"/>
      <c r="Z101" s="33"/>
      <c r="AA101" s="33"/>
    </row>
    <row r="102" ht="15.75" customHeight="1" outlineLevel="2">
      <c r="A102" s="33" t="s">
        <v>95</v>
      </c>
      <c r="B102" s="33" t="s">
        <v>66</v>
      </c>
      <c r="C102" s="33" t="s">
        <v>67</v>
      </c>
      <c r="D102" s="34">
        <v>9629188.11</v>
      </c>
      <c r="E102" s="34">
        <v>421214.6</v>
      </c>
      <c r="F102" s="34">
        <v>0.06041687336459129</v>
      </c>
      <c r="G102" s="32">
        <v>0.0</v>
      </c>
      <c r="H102" s="32"/>
      <c r="I102" s="32">
        <f t="shared" si="268"/>
        <v>0</v>
      </c>
      <c r="J102" s="32">
        <v>0.0</v>
      </c>
      <c r="K102" s="32">
        <f t="shared" si="269"/>
        <v>0</v>
      </c>
      <c r="L102" s="29">
        <f t="shared" si="270"/>
        <v>0</v>
      </c>
      <c r="M102" s="35"/>
      <c r="N102" s="35">
        <f t="shared" si="271"/>
        <v>0</v>
      </c>
      <c r="O102" s="32"/>
      <c r="P102" s="32">
        <f t="shared" si="272"/>
        <v>9629188.11</v>
      </c>
      <c r="Q102" s="32">
        <f t="shared" si="273"/>
        <v>9629188</v>
      </c>
      <c r="R102" s="32">
        <f t="shared" si="274"/>
        <v>9629188</v>
      </c>
      <c r="S102" s="32">
        <f t="shared" si="10"/>
        <v>0</v>
      </c>
      <c r="T102" s="32">
        <f t="shared" si="275"/>
        <v>9629188</v>
      </c>
      <c r="U102" s="33"/>
      <c r="V102" s="33"/>
      <c r="W102" s="33"/>
      <c r="X102" s="33"/>
      <c r="Y102" s="33"/>
      <c r="Z102" s="33"/>
      <c r="AA102" s="33"/>
    </row>
    <row r="103" ht="15.75" customHeight="1" outlineLevel="2">
      <c r="A103" s="33" t="s">
        <v>95</v>
      </c>
      <c r="B103" s="33" t="s">
        <v>36</v>
      </c>
      <c r="C103" s="33" t="s">
        <v>37</v>
      </c>
      <c r="D103" s="34">
        <v>1.1810058761E8</v>
      </c>
      <c r="E103" s="34">
        <v>5166135.62</v>
      </c>
      <c r="F103" s="34">
        <v>0.7410041391243721</v>
      </c>
      <c r="G103" s="32">
        <v>0.0</v>
      </c>
      <c r="H103" s="32"/>
      <c r="I103" s="32">
        <f t="shared" si="268"/>
        <v>0</v>
      </c>
      <c r="J103" s="32">
        <v>0.0</v>
      </c>
      <c r="K103" s="32">
        <f t="shared" si="269"/>
        <v>0</v>
      </c>
      <c r="L103" s="29">
        <f t="shared" si="270"/>
        <v>0</v>
      </c>
      <c r="M103" s="35"/>
      <c r="N103" s="35">
        <f t="shared" si="271"/>
        <v>0</v>
      </c>
      <c r="O103" s="32"/>
      <c r="P103" s="32">
        <f t="shared" si="272"/>
        <v>118100587.6</v>
      </c>
      <c r="Q103" s="32">
        <f t="shared" si="273"/>
        <v>118100588</v>
      </c>
      <c r="R103" s="32">
        <f t="shared" si="274"/>
        <v>118100588</v>
      </c>
      <c r="S103" s="32">
        <f t="shared" si="10"/>
        <v>0</v>
      </c>
      <c r="T103" s="32">
        <f t="shared" si="275"/>
        <v>118100588</v>
      </c>
      <c r="U103" s="33"/>
      <c r="V103" s="33"/>
      <c r="W103" s="33"/>
      <c r="X103" s="33"/>
      <c r="Y103" s="33"/>
      <c r="Z103" s="33"/>
      <c r="AA103" s="33"/>
    </row>
    <row r="104" ht="15.75" customHeight="1" outlineLevel="1">
      <c r="A104" s="36" t="s">
        <v>98</v>
      </c>
      <c r="B104" s="36"/>
      <c r="C104" s="36"/>
      <c r="D104" s="37">
        <f t="shared" ref="D104:E104" si="276">SUBTOTAL(9,D100:D103)</f>
        <v>159379120</v>
      </c>
      <c r="E104" s="37">
        <f t="shared" si="276"/>
        <v>6971804</v>
      </c>
      <c r="F104" s="37">
        <v>1.0</v>
      </c>
      <c r="G104" s="38">
        <f t="shared" ref="G104:I104" si="277">SUBTOTAL(9,G100:G103)</f>
        <v>0</v>
      </c>
      <c r="H104" s="38">
        <f t="shared" si="277"/>
        <v>176058129</v>
      </c>
      <c r="I104" s="38">
        <f t="shared" si="277"/>
        <v>0</v>
      </c>
      <c r="J104" s="38"/>
      <c r="K104" s="38">
        <f t="shared" ref="K104:M104" si="278">SUBTOTAL(9,K100:K103)</f>
        <v>0</v>
      </c>
      <c r="L104" s="38">
        <f t="shared" si="278"/>
        <v>0</v>
      </c>
      <c r="M104" s="39">
        <f t="shared" si="278"/>
        <v>1753170317</v>
      </c>
      <c r="N104" s="39"/>
      <c r="O104" s="38"/>
      <c r="P104" s="38">
        <f t="shared" ref="P104:R104" si="279">SUBTOTAL(9,P100:P103)</f>
        <v>159379120</v>
      </c>
      <c r="Q104" s="38">
        <f t="shared" si="279"/>
        <v>159379120</v>
      </c>
      <c r="R104" s="38">
        <f t="shared" si="279"/>
        <v>159379120</v>
      </c>
      <c r="S104" s="32">
        <f t="shared" si="10"/>
        <v>0</v>
      </c>
      <c r="T104" s="38">
        <f>SUBTOTAL(9,T100:T103)</f>
        <v>159379120</v>
      </c>
      <c r="U104" s="36"/>
      <c r="V104" s="36"/>
      <c r="W104" s="36"/>
      <c r="X104" s="36"/>
      <c r="Y104" s="36"/>
      <c r="Z104" s="36"/>
      <c r="AA104" s="36"/>
    </row>
    <row r="105" ht="15.75" customHeight="1" outlineLevel="2">
      <c r="A105" s="33" t="s">
        <v>99</v>
      </c>
      <c r="B105" s="33" t="s">
        <v>26</v>
      </c>
      <c r="C105" s="33" t="s">
        <v>27</v>
      </c>
      <c r="D105" s="34">
        <v>6.5663263E7</v>
      </c>
      <c r="E105" s="34">
        <v>2053857.0</v>
      </c>
      <c r="F105" s="34">
        <v>1.0</v>
      </c>
      <c r="G105" s="32">
        <v>0.0</v>
      </c>
      <c r="H105" s="32">
        <v>3.5674526E7</v>
      </c>
      <c r="I105" s="32">
        <f t="shared" ref="I105:I106" si="280">+G105/11</f>
        <v>0</v>
      </c>
      <c r="J105" s="32">
        <v>0.0</v>
      </c>
      <c r="K105" s="32">
        <f t="shared" ref="K105:K106" si="281">+F105*J105</f>
        <v>0</v>
      </c>
      <c r="L105" s="29">
        <f t="shared" ref="L105:L106" si="282">IF(D105-Q105&gt;1,D105-Q105,0)</f>
        <v>0</v>
      </c>
      <c r="M105" s="35">
        <v>7.22295888E8</v>
      </c>
      <c r="N105" s="35">
        <f t="shared" ref="N105:N106" si="283">+M105/11</f>
        <v>65663262.55</v>
      </c>
      <c r="O105" s="32"/>
      <c r="P105" s="32">
        <f t="shared" ref="P105:P106" si="284">+D105-K105</f>
        <v>65663263</v>
      </c>
      <c r="Q105" s="32">
        <f t="shared" ref="Q105:Q106" si="285">+ROUND(P105,0)</f>
        <v>65663263</v>
      </c>
      <c r="R105" s="32">
        <f t="shared" ref="R105:R106" si="286">+L105+Q105</f>
        <v>65663263</v>
      </c>
      <c r="S105" s="32">
        <f t="shared" si="10"/>
        <v>0</v>
      </c>
      <c r="T105" s="32">
        <f t="shared" ref="T105:T106" si="287">+Q105</f>
        <v>65663263</v>
      </c>
      <c r="U105" s="33"/>
      <c r="V105" s="33"/>
      <c r="W105" s="33"/>
      <c r="X105" s="33"/>
      <c r="Y105" s="33"/>
      <c r="Z105" s="33"/>
      <c r="AA105" s="33"/>
    </row>
    <row r="106" ht="15.75" customHeight="1" outlineLevel="2">
      <c r="A106" s="33" t="s">
        <v>99</v>
      </c>
      <c r="B106" s="33" t="s">
        <v>34</v>
      </c>
      <c r="C106" s="33" t="s">
        <v>35</v>
      </c>
      <c r="D106" s="34">
        <v>0.0</v>
      </c>
      <c r="E106" s="34">
        <v>0.0</v>
      </c>
      <c r="F106" s="34">
        <v>0.0</v>
      </c>
      <c r="G106" s="32">
        <v>0.0</v>
      </c>
      <c r="H106" s="32"/>
      <c r="I106" s="32">
        <f t="shared" si="280"/>
        <v>0</v>
      </c>
      <c r="J106" s="32">
        <v>0.0</v>
      </c>
      <c r="K106" s="32">
        <f t="shared" si="281"/>
        <v>0</v>
      </c>
      <c r="L106" s="29">
        <f t="shared" si="282"/>
        <v>0</v>
      </c>
      <c r="M106" s="35"/>
      <c r="N106" s="35">
        <f t="shared" si="283"/>
        <v>0</v>
      </c>
      <c r="O106" s="32"/>
      <c r="P106" s="32">
        <f t="shared" si="284"/>
        <v>0</v>
      </c>
      <c r="Q106" s="32">
        <f t="shared" si="285"/>
        <v>0</v>
      </c>
      <c r="R106" s="32">
        <f t="shared" si="286"/>
        <v>0</v>
      </c>
      <c r="S106" s="32">
        <f t="shared" si="10"/>
        <v>0</v>
      </c>
      <c r="T106" s="32">
        <f t="shared" si="287"/>
        <v>0</v>
      </c>
      <c r="U106" s="33"/>
      <c r="V106" s="33"/>
      <c r="W106" s="33"/>
      <c r="X106" s="33"/>
      <c r="Y106" s="33"/>
      <c r="Z106" s="33"/>
      <c r="AA106" s="33"/>
    </row>
    <row r="107" ht="15.75" customHeight="1" outlineLevel="1">
      <c r="A107" s="36" t="s">
        <v>100</v>
      </c>
      <c r="B107" s="36"/>
      <c r="C107" s="36"/>
      <c r="D107" s="37">
        <f t="shared" ref="D107:E107" si="288">SUBTOTAL(9,D105:D106)</f>
        <v>65663263</v>
      </c>
      <c r="E107" s="37">
        <f t="shared" si="288"/>
        <v>2053857</v>
      </c>
      <c r="F107" s="37">
        <v>1.0</v>
      </c>
      <c r="G107" s="38">
        <f t="shared" ref="G107:I107" si="289">SUBTOTAL(9,G105:G106)</f>
        <v>0</v>
      </c>
      <c r="H107" s="38">
        <f t="shared" si="289"/>
        <v>35674526</v>
      </c>
      <c r="I107" s="38">
        <f t="shared" si="289"/>
        <v>0</v>
      </c>
      <c r="J107" s="38"/>
      <c r="K107" s="38">
        <f t="shared" ref="K107:M107" si="290">SUBTOTAL(9,K105:K106)</f>
        <v>0</v>
      </c>
      <c r="L107" s="38">
        <f t="shared" si="290"/>
        <v>0</v>
      </c>
      <c r="M107" s="39">
        <f t="shared" si="290"/>
        <v>722295888</v>
      </c>
      <c r="N107" s="39"/>
      <c r="O107" s="38"/>
      <c r="P107" s="38">
        <f t="shared" ref="P107:R107" si="291">SUBTOTAL(9,P105:P106)</f>
        <v>65663263</v>
      </c>
      <c r="Q107" s="38">
        <f t="shared" si="291"/>
        <v>65663263</v>
      </c>
      <c r="R107" s="38">
        <f t="shared" si="291"/>
        <v>65663263</v>
      </c>
      <c r="S107" s="32">
        <f t="shared" si="10"/>
        <v>0</v>
      </c>
      <c r="T107" s="38">
        <f>SUBTOTAL(9,T105:T106)</f>
        <v>65663263</v>
      </c>
      <c r="U107" s="36"/>
      <c r="V107" s="36"/>
      <c r="W107" s="36"/>
      <c r="X107" s="36"/>
      <c r="Y107" s="36"/>
      <c r="Z107" s="36"/>
      <c r="AA107" s="36"/>
    </row>
    <row r="108" ht="15.75" customHeight="1" outlineLevel="2">
      <c r="A108" s="33" t="s">
        <v>101</v>
      </c>
      <c r="B108" s="33" t="s">
        <v>26</v>
      </c>
      <c r="C108" s="33" t="s">
        <v>27</v>
      </c>
      <c r="D108" s="34">
        <v>1.4826373888E8</v>
      </c>
      <c r="E108" s="34">
        <v>3.286083948E7</v>
      </c>
      <c r="F108" s="34">
        <v>0.9936026888384728</v>
      </c>
      <c r="G108" s="32">
        <v>3.35562096E8</v>
      </c>
      <c r="H108" s="32">
        <v>3.58288153E8</v>
      </c>
      <c r="I108" s="32">
        <f t="shared" ref="I108:I109" si="292">+G108/11</f>
        <v>30505645.09</v>
      </c>
      <c r="J108" s="32">
        <v>3.050564509090909E7</v>
      </c>
      <c r="K108" s="32">
        <f t="shared" ref="K108:K109" si="293">+F108*J108</f>
        <v>30310490.99</v>
      </c>
      <c r="L108" s="29">
        <f t="shared" ref="L108:L109" si="294">IF(D108-Q108&gt;1,D108-Q108,0)</f>
        <v>30310490.88</v>
      </c>
      <c r="M108" s="35">
        <v>1.305839586E9</v>
      </c>
      <c r="N108" s="35">
        <f t="shared" ref="N108:N109" si="295">+M108/11</f>
        <v>118712689.6</v>
      </c>
      <c r="O108" s="32"/>
      <c r="P108" s="32">
        <f t="shared" ref="P108:P109" si="296">+D108-K108</f>
        <v>117953247.9</v>
      </c>
      <c r="Q108" s="32">
        <f t="shared" ref="Q108:Q109" si="297">+ROUND(P108,0)</f>
        <v>117953248</v>
      </c>
      <c r="R108" s="32">
        <f t="shared" ref="R108:R109" si="298">+L108+Q108</f>
        <v>148263738.9</v>
      </c>
      <c r="S108" s="32">
        <f t="shared" si="10"/>
        <v>0</v>
      </c>
      <c r="T108" s="32">
        <f t="shared" ref="T108:T109" si="299">+Q108</f>
        <v>117953248</v>
      </c>
      <c r="U108" s="33"/>
      <c r="V108" s="33"/>
      <c r="W108" s="33"/>
      <c r="X108" s="33"/>
      <c r="Y108" s="33"/>
      <c r="Z108" s="33"/>
      <c r="AA108" s="33"/>
    </row>
    <row r="109" ht="15.75" customHeight="1" outlineLevel="2">
      <c r="A109" s="33" t="s">
        <v>101</v>
      </c>
      <c r="B109" s="33" t="s">
        <v>34</v>
      </c>
      <c r="C109" s="33" t="s">
        <v>35</v>
      </c>
      <c r="D109" s="34">
        <v>954596.12</v>
      </c>
      <c r="E109" s="34">
        <v>211574.52</v>
      </c>
      <c r="F109" s="34">
        <v>0.006397311161527168</v>
      </c>
      <c r="G109" s="32">
        <v>0.0</v>
      </c>
      <c r="H109" s="32"/>
      <c r="I109" s="32">
        <f t="shared" si="292"/>
        <v>0</v>
      </c>
      <c r="J109" s="32">
        <v>3.050564509090909E7</v>
      </c>
      <c r="K109" s="32">
        <f t="shared" si="293"/>
        <v>195154.1038</v>
      </c>
      <c r="L109" s="29">
        <f t="shared" si="294"/>
        <v>195154.12</v>
      </c>
      <c r="M109" s="35"/>
      <c r="N109" s="35">
        <f t="shared" si="295"/>
        <v>0</v>
      </c>
      <c r="O109" s="32"/>
      <c r="P109" s="32">
        <f t="shared" si="296"/>
        <v>759442.0162</v>
      </c>
      <c r="Q109" s="32">
        <f t="shared" si="297"/>
        <v>759442</v>
      </c>
      <c r="R109" s="32">
        <f t="shared" si="298"/>
        <v>954596.12</v>
      </c>
      <c r="S109" s="32">
        <f t="shared" si="10"/>
        <v>0</v>
      </c>
      <c r="T109" s="32">
        <f t="shared" si="299"/>
        <v>759442</v>
      </c>
      <c r="U109" s="33"/>
      <c r="V109" s="33"/>
      <c r="W109" s="33"/>
      <c r="X109" s="33"/>
      <c r="Y109" s="33"/>
      <c r="Z109" s="33"/>
      <c r="AA109" s="33"/>
    </row>
    <row r="110" ht="15.75" customHeight="1" outlineLevel="1">
      <c r="A110" s="36" t="s">
        <v>102</v>
      </c>
      <c r="B110" s="36"/>
      <c r="C110" s="36"/>
      <c r="D110" s="37">
        <f t="shared" ref="D110:E110" si="300">SUBTOTAL(9,D108:D109)</f>
        <v>149218335</v>
      </c>
      <c r="E110" s="37">
        <f t="shared" si="300"/>
        <v>33072414</v>
      </c>
      <c r="F110" s="37">
        <v>1.0</v>
      </c>
      <c r="G110" s="38">
        <f t="shared" ref="G110:I110" si="301">SUBTOTAL(9,G108:G109)</f>
        <v>335562096</v>
      </c>
      <c r="H110" s="38">
        <f t="shared" si="301"/>
        <v>358288153</v>
      </c>
      <c r="I110" s="38">
        <f t="shared" si="301"/>
        <v>30505645.09</v>
      </c>
      <c r="J110" s="38"/>
      <c r="K110" s="38">
        <f t="shared" ref="K110:M110" si="302">SUBTOTAL(9,K108:K109)</f>
        <v>30505645.09</v>
      </c>
      <c r="L110" s="38">
        <f t="shared" si="302"/>
        <v>30505645</v>
      </c>
      <c r="M110" s="39">
        <f t="shared" si="302"/>
        <v>1305839586</v>
      </c>
      <c r="N110" s="39"/>
      <c r="O110" s="38"/>
      <c r="P110" s="38">
        <f t="shared" ref="P110:R110" si="303">SUBTOTAL(9,P108:P109)</f>
        <v>118712689.9</v>
      </c>
      <c r="Q110" s="38">
        <f t="shared" si="303"/>
        <v>118712690</v>
      </c>
      <c r="R110" s="38">
        <f t="shared" si="303"/>
        <v>149218335</v>
      </c>
      <c r="S110" s="32">
        <f t="shared" si="10"/>
        <v>0</v>
      </c>
      <c r="T110" s="38">
        <f>SUBTOTAL(9,T108:T109)</f>
        <v>118712690</v>
      </c>
      <c r="U110" s="36"/>
      <c r="V110" s="36"/>
      <c r="W110" s="36"/>
      <c r="X110" s="36"/>
      <c r="Y110" s="36"/>
      <c r="Z110" s="36"/>
      <c r="AA110" s="36"/>
    </row>
    <row r="111" ht="15.75" customHeight="1" outlineLevel="2">
      <c r="A111" s="33" t="s">
        <v>103</v>
      </c>
      <c r="B111" s="33" t="s">
        <v>26</v>
      </c>
      <c r="C111" s="33" t="s">
        <v>27</v>
      </c>
      <c r="D111" s="34">
        <v>1.272595129E7</v>
      </c>
      <c r="E111" s="34">
        <v>815221.7</v>
      </c>
      <c r="F111" s="34">
        <v>0.5580266534825824</v>
      </c>
      <c r="G111" s="32">
        <v>4909893.0</v>
      </c>
      <c r="H111" s="32">
        <v>2.4662763E7</v>
      </c>
      <c r="I111" s="32">
        <f t="shared" ref="I111:I112" si="304">+G111/11</f>
        <v>446353.9091</v>
      </c>
      <c r="J111" s="32">
        <v>446353.9090909091</v>
      </c>
      <c r="K111" s="32">
        <f t="shared" ref="K111:K112" si="305">+F111*J111</f>
        <v>249077.3782</v>
      </c>
      <c r="L111" s="29">
        <f t="shared" ref="L111:L112" si="306">IF(D111-Q111&gt;1,D111-Q111,0)</f>
        <v>249077.29</v>
      </c>
      <c r="M111" s="35">
        <v>2.45948129E8</v>
      </c>
      <c r="N111" s="35">
        <f t="shared" ref="N111:N112" si="307">+M111/11</f>
        <v>22358920.82</v>
      </c>
      <c r="O111" s="32"/>
      <c r="P111" s="32">
        <f t="shared" ref="P111:P112" si="308">+D111-K111</f>
        <v>12476873.91</v>
      </c>
      <c r="Q111" s="32">
        <f t="shared" ref="Q111:Q112" si="309">+ROUND(P111,0)</f>
        <v>12476874</v>
      </c>
      <c r="R111" s="32">
        <f t="shared" ref="R111:R112" si="310">+L111+Q111</f>
        <v>12725951.29</v>
      </c>
      <c r="S111" s="32">
        <f t="shared" si="10"/>
        <v>0</v>
      </c>
      <c r="T111" s="32">
        <f t="shared" ref="T111:T112" si="311">+Q111</f>
        <v>12476874</v>
      </c>
      <c r="U111" s="33"/>
      <c r="V111" s="33"/>
      <c r="W111" s="33"/>
      <c r="X111" s="33"/>
      <c r="Y111" s="33"/>
      <c r="Z111" s="33"/>
      <c r="AA111" s="33"/>
    </row>
    <row r="112" ht="15.75" customHeight="1" outlineLevel="2">
      <c r="A112" s="33" t="s">
        <v>103</v>
      </c>
      <c r="B112" s="33" t="s">
        <v>34</v>
      </c>
      <c r="C112" s="33" t="s">
        <v>35</v>
      </c>
      <c r="D112" s="34">
        <v>1.007932371E7</v>
      </c>
      <c r="E112" s="34">
        <v>645679.3</v>
      </c>
      <c r="F112" s="34">
        <v>0.4419733465174176</v>
      </c>
      <c r="G112" s="32">
        <v>0.0</v>
      </c>
      <c r="H112" s="32"/>
      <c r="I112" s="32">
        <f t="shared" si="304"/>
        <v>0</v>
      </c>
      <c r="J112" s="32">
        <v>446353.9090909091</v>
      </c>
      <c r="K112" s="32">
        <f t="shared" si="305"/>
        <v>197276.5309</v>
      </c>
      <c r="L112" s="29">
        <f t="shared" si="306"/>
        <v>197276.71</v>
      </c>
      <c r="M112" s="35"/>
      <c r="N112" s="35">
        <f t="shared" si="307"/>
        <v>0</v>
      </c>
      <c r="O112" s="32"/>
      <c r="P112" s="32">
        <f t="shared" si="308"/>
        <v>9882047.179</v>
      </c>
      <c r="Q112" s="32">
        <f t="shared" si="309"/>
        <v>9882047</v>
      </c>
      <c r="R112" s="32">
        <f t="shared" si="310"/>
        <v>10079323.71</v>
      </c>
      <c r="S112" s="32">
        <f t="shared" si="10"/>
        <v>0</v>
      </c>
      <c r="T112" s="32">
        <f t="shared" si="311"/>
        <v>9882047</v>
      </c>
      <c r="U112" s="33"/>
      <c r="V112" s="33"/>
      <c r="W112" s="33"/>
      <c r="X112" s="33"/>
      <c r="Y112" s="33"/>
      <c r="Z112" s="33"/>
      <c r="AA112" s="33"/>
    </row>
    <row r="113" ht="15.75" customHeight="1" outlineLevel="1">
      <c r="A113" s="36" t="s">
        <v>104</v>
      </c>
      <c r="B113" s="36"/>
      <c r="C113" s="36"/>
      <c r="D113" s="37">
        <f t="shared" ref="D113:E113" si="312">SUBTOTAL(9,D111:D112)</f>
        <v>22805275</v>
      </c>
      <c r="E113" s="37">
        <f t="shared" si="312"/>
        <v>1460901</v>
      </c>
      <c r="F113" s="37">
        <v>1.0</v>
      </c>
      <c r="G113" s="38">
        <f t="shared" ref="G113:I113" si="313">SUBTOTAL(9,G111:G112)</f>
        <v>4909893</v>
      </c>
      <c r="H113" s="38">
        <f t="shared" si="313"/>
        <v>24662763</v>
      </c>
      <c r="I113" s="38">
        <f t="shared" si="313"/>
        <v>446353.9091</v>
      </c>
      <c r="J113" s="38"/>
      <c r="K113" s="38">
        <f t="shared" ref="K113:M113" si="314">SUBTOTAL(9,K111:K112)</f>
        <v>446353.9091</v>
      </c>
      <c r="L113" s="38">
        <f t="shared" si="314"/>
        <v>446354</v>
      </c>
      <c r="M113" s="39">
        <f t="shared" si="314"/>
        <v>245948129</v>
      </c>
      <c r="N113" s="39"/>
      <c r="O113" s="38"/>
      <c r="P113" s="38">
        <f t="shared" ref="P113:R113" si="315">SUBTOTAL(9,P111:P112)</f>
        <v>22358921.09</v>
      </c>
      <c r="Q113" s="38">
        <f t="shared" si="315"/>
        <v>22358921</v>
      </c>
      <c r="R113" s="38">
        <f t="shared" si="315"/>
        <v>22805275</v>
      </c>
      <c r="S113" s="32">
        <f t="shared" si="10"/>
        <v>0</v>
      </c>
      <c r="T113" s="38">
        <f>SUBTOTAL(9,T111:T112)</f>
        <v>22358921</v>
      </c>
      <c r="U113" s="36"/>
      <c r="V113" s="36"/>
      <c r="W113" s="36"/>
      <c r="X113" s="36"/>
      <c r="Y113" s="36"/>
      <c r="Z113" s="36"/>
      <c r="AA113" s="36"/>
    </row>
    <row r="114" ht="15.75" customHeight="1" outlineLevel="2">
      <c r="A114" s="33" t="s">
        <v>105</v>
      </c>
      <c r="B114" s="33" t="s">
        <v>26</v>
      </c>
      <c r="C114" s="33" t="s">
        <v>27</v>
      </c>
      <c r="D114" s="34">
        <v>2.5466305E7</v>
      </c>
      <c r="E114" s="34">
        <v>3195153.0</v>
      </c>
      <c r="F114" s="34">
        <v>1.0</v>
      </c>
      <c r="G114" s="32">
        <v>0.0</v>
      </c>
      <c r="H114" s="32">
        <v>5.5806769E7</v>
      </c>
      <c r="I114" s="32">
        <f t="shared" ref="I114:I115" si="316">+G114/11</f>
        <v>0</v>
      </c>
      <c r="J114" s="32">
        <v>0.0</v>
      </c>
      <c r="K114" s="32">
        <f t="shared" ref="K114:K115" si="317">+F114*J114</f>
        <v>0</v>
      </c>
      <c r="L114" s="29">
        <f t="shared" ref="L114:L115" si="318">IF(D114-Q114&gt;1,D114-Q114,0)</f>
        <v>0</v>
      </c>
      <c r="M114" s="35">
        <v>2.80129355E8</v>
      </c>
      <c r="N114" s="35">
        <f t="shared" ref="N114:N115" si="319">+M114/11</f>
        <v>25466305</v>
      </c>
      <c r="O114" s="32"/>
      <c r="P114" s="32">
        <f t="shared" ref="P114:P115" si="320">+D114-K114</f>
        <v>25466305</v>
      </c>
      <c r="Q114" s="32">
        <f t="shared" ref="Q114:Q115" si="321">+ROUND(P114,0)</f>
        <v>25466305</v>
      </c>
      <c r="R114" s="32">
        <f t="shared" ref="R114:R115" si="322">+L114+Q114</f>
        <v>25466305</v>
      </c>
      <c r="S114" s="32">
        <f t="shared" si="10"/>
        <v>0</v>
      </c>
      <c r="T114" s="32">
        <f t="shared" ref="T114:T115" si="323">+Q114</f>
        <v>25466305</v>
      </c>
      <c r="U114" s="33"/>
      <c r="V114" s="33"/>
      <c r="W114" s="33"/>
      <c r="X114" s="33"/>
      <c r="Y114" s="33"/>
      <c r="Z114" s="33"/>
      <c r="AA114" s="33"/>
    </row>
    <row r="115" ht="15.75" customHeight="1" outlineLevel="2">
      <c r="A115" s="33" t="s">
        <v>105</v>
      </c>
      <c r="B115" s="33" t="s">
        <v>96</v>
      </c>
      <c r="C115" s="33" t="s">
        <v>97</v>
      </c>
      <c r="D115" s="34">
        <v>0.0</v>
      </c>
      <c r="E115" s="34">
        <v>0.0</v>
      </c>
      <c r="F115" s="34">
        <v>0.0</v>
      </c>
      <c r="G115" s="32">
        <v>0.0</v>
      </c>
      <c r="H115" s="32"/>
      <c r="I115" s="32">
        <f t="shared" si="316"/>
        <v>0</v>
      </c>
      <c r="J115" s="32">
        <v>0.0</v>
      </c>
      <c r="K115" s="32">
        <f t="shared" si="317"/>
        <v>0</v>
      </c>
      <c r="L115" s="29">
        <f t="shared" si="318"/>
        <v>0</v>
      </c>
      <c r="M115" s="35"/>
      <c r="N115" s="35">
        <f t="shared" si="319"/>
        <v>0</v>
      </c>
      <c r="O115" s="32"/>
      <c r="P115" s="32">
        <f t="shared" si="320"/>
        <v>0</v>
      </c>
      <c r="Q115" s="32">
        <f t="shared" si="321"/>
        <v>0</v>
      </c>
      <c r="R115" s="32">
        <f t="shared" si="322"/>
        <v>0</v>
      </c>
      <c r="S115" s="32">
        <f t="shared" si="10"/>
        <v>0</v>
      </c>
      <c r="T115" s="32">
        <f t="shared" si="323"/>
        <v>0</v>
      </c>
      <c r="U115" s="33"/>
      <c r="V115" s="33"/>
      <c r="W115" s="33"/>
      <c r="X115" s="33"/>
      <c r="Y115" s="33"/>
      <c r="Z115" s="33"/>
      <c r="AA115" s="33"/>
    </row>
    <row r="116" ht="15.75" customHeight="1" outlineLevel="1">
      <c r="A116" s="36" t="s">
        <v>106</v>
      </c>
      <c r="B116" s="36"/>
      <c r="C116" s="36"/>
      <c r="D116" s="37">
        <f t="shared" ref="D116:E116" si="324">SUBTOTAL(9,D114:D115)</f>
        <v>25466305</v>
      </c>
      <c r="E116" s="37">
        <f t="shared" si="324"/>
        <v>3195153</v>
      </c>
      <c r="F116" s="37">
        <v>1.0</v>
      </c>
      <c r="G116" s="38">
        <f t="shared" ref="G116:I116" si="325">SUBTOTAL(9,G114:G115)</f>
        <v>0</v>
      </c>
      <c r="H116" s="38">
        <f t="shared" si="325"/>
        <v>55806769</v>
      </c>
      <c r="I116" s="38">
        <f t="shared" si="325"/>
        <v>0</v>
      </c>
      <c r="J116" s="38"/>
      <c r="K116" s="38">
        <f t="shared" ref="K116:M116" si="326">SUBTOTAL(9,K114:K115)</f>
        <v>0</v>
      </c>
      <c r="L116" s="38">
        <f t="shared" si="326"/>
        <v>0</v>
      </c>
      <c r="M116" s="39">
        <f t="shared" si="326"/>
        <v>280129355</v>
      </c>
      <c r="N116" s="39"/>
      <c r="O116" s="38"/>
      <c r="P116" s="38">
        <f t="shared" ref="P116:R116" si="327">SUBTOTAL(9,P114:P115)</f>
        <v>25466305</v>
      </c>
      <c r="Q116" s="38">
        <f t="shared" si="327"/>
        <v>25466305</v>
      </c>
      <c r="R116" s="38">
        <f t="shared" si="327"/>
        <v>25466305</v>
      </c>
      <c r="S116" s="32">
        <f t="shared" si="10"/>
        <v>0</v>
      </c>
      <c r="T116" s="38">
        <f>SUBTOTAL(9,T114:T115)</f>
        <v>25466305</v>
      </c>
      <c r="U116" s="36"/>
      <c r="V116" s="36"/>
      <c r="W116" s="36"/>
      <c r="X116" s="36"/>
      <c r="Y116" s="36"/>
      <c r="Z116" s="36"/>
      <c r="AA116" s="36"/>
    </row>
    <row r="117" ht="15.75" customHeight="1" outlineLevel="2">
      <c r="A117" s="33" t="s">
        <v>107</v>
      </c>
      <c r="B117" s="33" t="s">
        <v>26</v>
      </c>
      <c r="C117" s="33" t="s">
        <v>27</v>
      </c>
      <c r="D117" s="34">
        <v>9163885.49</v>
      </c>
      <c r="E117" s="34">
        <v>1172289.59</v>
      </c>
      <c r="F117" s="34">
        <v>0.9990460201407753</v>
      </c>
      <c r="G117" s="32">
        <v>1209923.0</v>
      </c>
      <c r="H117" s="32">
        <v>1.0635917E7</v>
      </c>
      <c r="I117" s="32">
        <f t="shared" ref="I117:I119" si="328">+G117/11</f>
        <v>109993</v>
      </c>
      <c r="J117" s="32">
        <v>109993.0</v>
      </c>
      <c r="K117" s="32">
        <f t="shared" ref="K117:K119" si="329">+F117*J117</f>
        <v>109888.0689</v>
      </c>
      <c r="L117" s="29">
        <f t="shared" ref="L117:L119" si="330">IF(D117-Q117&gt;1,D117-Q117,0)</f>
        <v>101242.49</v>
      </c>
      <c r="M117" s="35">
        <v>9.9689068E7</v>
      </c>
      <c r="N117" s="35">
        <f t="shared" ref="N117:N119" si="331">+M117/11</f>
        <v>9062642.545</v>
      </c>
      <c r="O117" s="32"/>
      <c r="P117" s="32">
        <v>9062643.0</v>
      </c>
      <c r="Q117" s="32">
        <f t="shared" ref="Q117:Q119" si="332">+ROUND(P117,0)</f>
        <v>9062643</v>
      </c>
      <c r="R117" s="32">
        <f t="shared" ref="R117:R119" si="333">+L117+Q117</f>
        <v>9163885.49</v>
      </c>
      <c r="S117" s="32">
        <f t="shared" si="10"/>
        <v>0</v>
      </c>
      <c r="T117" s="32">
        <f t="shared" ref="T117:T119" si="334">+Q117</f>
        <v>9062643</v>
      </c>
      <c r="U117" s="33"/>
      <c r="V117" s="33"/>
      <c r="W117" s="33"/>
      <c r="X117" s="33"/>
      <c r="Y117" s="33"/>
      <c r="Z117" s="33"/>
      <c r="AA117" s="33"/>
    </row>
    <row r="118" ht="15.75" customHeight="1" outlineLevel="2">
      <c r="A118" s="33" t="s">
        <v>107</v>
      </c>
      <c r="B118" s="33" t="s">
        <v>34</v>
      </c>
      <c r="C118" s="33" t="s">
        <v>35</v>
      </c>
      <c r="D118" s="34">
        <v>8750.51</v>
      </c>
      <c r="E118" s="34">
        <v>1119.41</v>
      </c>
      <c r="F118" s="34">
        <v>9.539798592247638E-4</v>
      </c>
      <c r="G118" s="32">
        <v>0.0</v>
      </c>
      <c r="H118" s="32"/>
      <c r="I118" s="32">
        <f t="shared" si="328"/>
        <v>0</v>
      </c>
      <c r="J118" s="32">
        <v>109993.0</v>
      </c>
      <c r="K118" s="32">
        <f t="shared" si="329"/>
        <v>104.9311067</v>
      </c>
      <c r="L118" s="29">
        <f t="shared" si="330"/>
        <v>8750.51</v>
      </c>
      <c r="M118" s="35"/>
      <c r="N118" s="35">
        <f t="shared" si="331"/>
        <v>0</v>
      </c>
      <c r="O118" s="32"/>
      <c r="P118" s="32">
        <v>0.0</v>
      </c>
      <c r="Q118" s="32">
        <f t="shared" si="332"/>
        <v>0</v>
      </c>
      <c r="R118" s="32">
        <f t="shared" si="333"/>
        <v>8750.51</v>
      </c>
      <c r="S118" s="32">
        <f t="shared" si="10"/>
        <v>0</v>
      </c>
      <c r="T118" s="32">
        <f t="shared" si="334"/>
        <v>0</v>
      </c>
      <c r="U118" s="33"/>
      <c r="V118" s="33"/>
      <c r="W118" s="33"/>
      <c r="X118" s="33"/>
      <c r="Y118" s="33"/>
      <c r="Z118" s="33"/>
      <c r="AA118" s="33"/>
    </row>
    <row r="119" ht="15.75" customHeight="1" outlineLevel="2">
      <c r="A119" s="33" t="s">
        <v>107</v>
      </c>
      <c r="B119" s="33" t="s">
        <v>30</v>
      </c>
      <c r="C119" s="33" t="s">
        <v>31</v>
      </c>
      <c r="D119" s="34">
        <v>0.0</v>
      </c>
      <c r="E119" s="34">
        <v>0.0</v>
      </c>
      <c r="F119" s="34">
        <v>0.0</v>
      </c>
      <c r="G119" s="32">
        <v>0.0</v>
      </c>
      <c r="H119" s="32"/>
      <c r="I119" s="32">
        <f t="shared" si="328"/>
        <v>0</v>
      </c>
      <c r="J119" s="32">
        <v>109993.0</v>
      </c>
      <c r="K119" s="32">
        <f t="shared" si="329"/>
        <v>0</v>
      </c>
      <c r="L119" s="29">
        <f t="shared" si="330"/>
        <v>0</v>
      </c>
      <c r="M119" s="35"/>
      <c r="N119" s="35">
        <f t="shared" si="331"/>
        <v>0</v>
      </c>
      <c r="O119" s="32"/>
      <c r="P119" s="32">
        <f>+D119-K119</f>
        <v>0</v>
      </c>
      <c r="Q119" s="32">
        <f t="shared" si="332"/>
        <v>0</v>
      </c>
      <c r="R119" s="32">
        <f t="shared" si="333"/>
        <v>0</v>
      </c>
      <c r="S119" s="32">
        <f t="shared" si="10"/>
        <v>0</v>
      </c>
      <c r="T119" s="32">
        <f t="shared" si="334"/>
        <v>0</v>
      </c>
      <c r="U119" s="33"/>
      <c r="V119" s="33"/>
      <c r="W119" s="33"/>
      <c r="X119" s="33"/>
      <c r="Y119" s="33"/>
      <c r="Z119" s="33"/>
      <c r="AA119" s="33"/>
    </row>
    <row r="120" ht="15.75" customHeight="1" outlineLevel="1">
      <c r="A120" s="36" t="s">
        <v>108</v>
      </c>
      <c r="B120" s="36"/>
      <c r="C120" s="36"/>
      <c r="D120" s="37">
        <f t="shared" ref="D120:E120" si="335">SUBTOTAL(9,D117:D119)</f>
        <v>9172636</v>
      </c>
      <c r="E120" s="37">
        <f t="shared" si="335"/>
        <v>1173409</v>
      </c>
      <c r="F120" s="37">
        <v>1.0</v>
      </c>
      <c r="G120" s="38">
        <f t="shared" ref="G120:I120" si="336">SUBTOTAL(9,G117:G119)</f>
        <v>1209923</v>
      </c>
      <c r="H120" s="38">
        <f t="shared" si="336"/>
        <v>10635917</v>
      </c>
      <c r="I120" s="38">
        <f t="shared" si="336"/>
        <v>109993</v>
      </c>
      <c r="J120" s="38"/>
      <c r="K120" s="38">
        <f t="shared" ref="K120:M120" si="337">SUBTOTAL(9,K117:K119)</f>
        <v>109993</v>
      </c>
      <c r="L120" s="38">
        <f t="shared" si="337"/>
        <v>109993</v>
      </c>
      <c r="M120" s="39">
        <f t="shared" si="337"/>
        <v>99689068</v>
      </c>
      <c r="N120" s="39"/>
      <c r="O120" s="38"/>
      <c r="P120" s="38">
        <f t="shared" ref="P120:R120" si="338">SUBTOTAL(9,P117:P119)</f>
        <v>9062643</v>
      </c>
      <c r="Q120" s="38">
        <f t="shared" si="338"/>
        <v>9062643</v>
      </c>
      <c r="R120" s="38">
        <f t="shared" si="338"/>
        <v>9172636</v>
      </c>
      <c r="S120" s="32">
        <f t="shared" si="10"/>
        <v>0</v>
      </c>
      <c r="T120" s="38">
        <f>SUBTOTAL(9,T117:T119)</f>
        <v>9062643</v>
      </c>
      <c r="U120" s="36"/>
      <c r="V120" s="36"/>
      <c r="W120" s="36"/>
      <c r="X120" s="36"/>
      <c r="Y120" s="36"/>
      <c r="Z120" s="36"/>
      <c r="AA120" s="36"/>
    </row>
    <row r="121" ht="15.75" customHeight="1" outlineLevel="2">
      <c r="A121" s="33" t="s">
        <v>109</v>
      </c>
      <c r="B121" s="33" t="s">
        <v>26</v>
      </c>
      <c r="C121" s="33" t="s">
        <v>27</v>
      </c>
      <c r="D121" s="34">
        <v>8563474.19</v>
      </c>
      <c r="E121" s="34">
        <v>842245.78</v>
      </c>
      <c r="F121" s="34">
        <v>0.9962583559843622</v>
      </c>
      <c r="G121" s="32">
        <v>1.4495209E7</v>
      </c>
      <c r="H121" s="32">
        <v>1.030953E7</v>
      </c>
      <c r="I121" s="32">
        <f t="shared" ref="I121:I124" si="339">+G121/11</f>
        <v>1317746.273</v>
      </c>
      <c r="J121" s="32">
        <v>1317746.2727272727</v>
      </c>
      <c r="K121" s="32">
        <f t="shared" ref="K121:K124" si="340">+F121*J121</f>
        <v>1312815.735</v>
      </c>
      <c r="L121" s="29">
        <f t="shared" ref="L121:L124" si="341">IF(D121-Q121&gt;1,D121-Q121,0)</f>
        <v>1285584.19</v>
      </c>
      <c r="M121" s="35">
        <v>8.0056793E7</v>
      </c>
      <c r="N121" s="35">
        <f t="shared" ref="N121:N124" si="342">+M121/11</f>
        <v>7277890.273</v>
      </c>
      <c r="O121" s="32"/>
      <c r="P121" s="32">
        <v>7277889.727272727</v>
      </c>
      <c r="Q121" s="32">
        <f t="shared" ref="Q121:Q124" si="343">+ROUND(P121,0)</f>
        <v>7277890</v>
      </c>
      <c r="R121" s="32">
        <f t="shared" ref="R121:R124" si="344">+L121+Q121</f>
        <v>8563474.19</v>
      </c>
      <c r="S121" s="32">
        <f t="shared" si="10"/>
        <v>0</v>
      </c>
      <c r="T121" s="32">
        <f t="shared" ref="T121:T124" si="345">+Q121</f>
        <v>7277890</v>
      </c>
      <c r="U121" s="33"/>
      <c r="V121" s="33"/>
      <c r="W121" s="33"/>
      <c r="X121" s="33"/>
      <c r="Y121" s="33"/>
      <c r="Z121" s="33"/>
      <c r="AA121" s="33"/>
    </row>
    <row r="122" ht="15.75" customHeight="1" outlineLevel="2">
      <c r="A122" s="33" t="s">
        <v>109</v>
      </c>
      <c r="B122" s="33" t="s">
        <v>34</v>
      </c>
      <c r="C122" s="33" t="s">
        <v>35</v>
      </c>
      <c r="D122" s="34">
        <v>17237.88</v>
      </c>
      <c r="E122" s="34">
        <v>1695.4</v>
      </c>
      <c r="F122" s="34">
        <v>0.002005422286378809</v>
      </c>
      <c r="G122" s="32">
        <v>0.0</v>
      </c>
      <c r="H122" s="32"/>
      <c r="I122" s="32">
        <f t="shared" si="339"/>
        <v>0</v>
      </c>
      <c r="J122" s="32">
        <v>1317746.2727272727</v>
      </c>
      <c r="K122" s="32">
        <f t="shared" si="340"/>
        <v>2642.637743</v>
      </c>
      <c r="L122" s="29">
        <f t="shared" si="341"/>
        <v>17237.88</v>
      </c>
      <c r="M122" s="35"/>
      <c r="N122" s="35">
        <f t="shared" si="342"/>
        <v>0</v>
      </c>
      <c r="O122" s="32"/>
      <c r="P122" s="32">
        <v>0.0</v>
      </c>
      <c r="Q122" s="32">
        <f t="shared" si="343"/>
        <v>0</v>
      </c>
      <c r="R122" s="32">
        <f t="shared" si="344"/>
        <v>17237.88</v>
      </c>
      <c r="S122" s="32">
        <f t="shared" si="10"/>
        <v>0</v>
      </c>
      <c r="T122" s="32">
        <f t="shared" si="345"/>
        <v>0</v>
      </c>
      <c r="U122" s="33"/>
      <c r="V122" s="33"/>
      <c r="W122" s="33"/>
      <c r="X122" s="33"/>
      <c r="Y122" s="33"/>
      <c r="Z122" s="33"/>
      <c r="AA122" s="33"/>
    </row>
    <row r="123" ht="15.75" customHeight="1" outlineLevel="2">
      <c r="A123" s="33" t="s">
        <v>109</v>
      </c>
      <c r="B123" s="33" t="s">
        <v>48</v>
      </c>
      <c r="C123" s="33" t="s">
        <v>49</v>
      </c>
      <c r="D123" s="34">
        <v>0.0</v>
      </c>
      <c r="E123" s="34">
        <v>0.0</v>
      </c>
      <c r="F123" s="34">
        <v>0.0</v>
      </c>
      <c r="G123" s="32">
        <v>0.0</v>
      </c>
      <c r="H123" s="32"/>
      <c r="I123" s="32">
        <f t="shared" si="339"/>
        <v>0</v>
      </c>
      <c r="J123" s="32">
        <v>1317746.2727272727</v>
      </c>
      <c r="K123" s="32">
        <f t="shared" si="340"/>
        <v>0</v>
      </c>
      <c r="L123" s="29">
        <f t="shared" si="341"/>
        <v>0</v>
      </c>
      <c r="M123" s="35"/>
      <c r="N123" s="35">
        <f t="shared" si="342"/>
        <v>0</v>
      </c>
      <c r="O123" s="32"/>
      <c r="P123" s="32">
        <f>+D123-K123</f>
        <v>0</v>
      </c>
      <c r="Q123" s="32">
        <f t="shared" si="343"/>
        <v>0</v>
      </c>
      <c r="R123" s="32">
        <f t="shared" si="344"/>
        <v>0</v>
      </c>
      <c r="S123" s="32">
        <f t="shared" si="10"/>
        <v>0</v>
      </c>
      <c r="T123" s="32">
        <f t="shared" si="345"/>
        <v>0</v>
      </c>
      <c r="U123" s="33"/>
      <c r="V123" s="33"/>
      <c r="W123" s="33"/>
      <c r="X123" s="33"/>
      <c r="Y123" s="33"/>
      <c r="Z123" s="33"/>
      <c r="AA123" s="33"/>
    </row>
    <row r="124" ht="15.75" customHeight="1" outlineLevel="2">
      <c r="A124" s="33" t="s">
        <v>109</v>
      </c>
      <c r="B124" s="33" t="s">
        <v>36</v>
      </c>
      <c r="C124" s="33" t="s">
        <v>37</v>
      </c>
      <c r="D124" s="34">
        <v>14923.93</v>
      </c>
      <c r="E124" s="34">
        <v>1467.82</v>
      </c>
      <c r="F124" s="34">
        <v>0.0017362217292588938</v>
      </c>
      <c r="G124" s="32">
        <v>0.0</v>
      </c>
      <c r="H124" s="32"/>
      <c r="I124" s="32">
        <f t="shared" si="339"/>
        <v>0</v>
      </c>
      <c r="J124" s="32">
        <v>1317746.2727272727</v>
      </c>
      <c r="K124" s="32">
        <f t="shared" si="340"/>
        <v>2287.899712</v>
      </c>
      <c r="L124" s="29">
        <f t="shared" si="341"/>
        <v>14923.93</v>
      </c>
      <c r="M124" s="35"/>
      <c r="N124" s="35">
        <f t="shared" si="342"/>
        <v>0</v>
      </c>
      <c r="O124" s="32"/>
      <c r="P124" s="32">
        <v>0.0</v>
      </c>
      <c r="Q124" s="32">
        <f t="shared" si="343"/>
        <v>0</v>
      </c>
      <c r="R124" s="32">
        <f t="shared" si="344"/>
        <v>14923.93</v>
      </c>
      <c r="S124" s="32">
        <f t="shared" si="10"/>
        <v>0</v>
      </c>
      <c r="T124" s="32">
        <f t="shared" si="345"/>
        <v>0</v>
      </c>
      <c r="U124" s="33"/>
      <c r="V124" s="33"/>
      <c r="W124" s="33"/>
      <c r="X124" s="33"/>
      <c r="Y124" s="33"/>
      <c r="Z124" s="33"/>
      <c r="AA124" s="33"/>
    </row>
    <row r="125" ht="15.75" customHeight="1" outlineLevel="1">
      <c r="A125" s="36" t="s">
        <v>110</v>
      </c>
      <c r="B125" s="36"/>
      <c r="C125" s="36"/>
      <c r="D125" s="37">
        <f t="shared" ref="D125:E125" si="346">SUBTOTAL(9,D121:D124)</f>
        <v>8595636</v>
      </c>
      <c r="E125" s="37">
        <f t="shared" si="346"/>
        <v>845409</v>
      </c>
      <c r="F125" s="37">
        <v>0.9999999999999999</v>
      </c>
      <c r="G125" s="38">
        <f t="shared" ref="G125:I125" si="347">SUBTOTAL(9,G121:G124)</f>
        <v>14495209</v>
      </c>
      <c r="H125" s="38">
        <f t="shared" si="347"/>
        <v>10309530</v>
      </c>
      <c r="I125" s="38">
        <f t="shared" si="347"/>
        <v>1317746.273</v>
      </c>
      <c r="J125" s="38"/>
      <c r="K125" s="38">
        <f t="shared" ref="K125:M125" si="348">SUBTOTAL(9,K121:K124)</f>
        <v>1317746.273</v>
      </c>
      <c r="L125" s="38">
        <f t="shared" si="348"/>
        <v>1317746</v>
      </c>
      <c r="M125" s="39">
        <f t="shared" si="348"/>
        <v>80056793</v>
      </c>
      <c r="N125" s="39"/>
      <c r="O125" s="38"/>
      <c r="P125" s="38">
        <f t="shared" ref="P125:R125" si="349">SUBTOTAL(9,P121:P124)</f>
        <v>7277889.727</v>
      </c>
      <c r="Q125" s="38">
        <f t="shared" si="349"/>
        <v>7277890</v>
      </c>
      <c r="R125" s="38">
        <f t="shared" si="349"/>
        <v>8595636</v>
      </c>
      <c r="S125" s="32">
        <f t="shared" si="10"/>
        <v>0</v>
      </c>
      <c r="T125" s="38">
        <f>SUBTOTAL(9,T121:T124)</f>
        <v>7277890</v>
      </c>
      <c r="U125" s="36"/>
      <c r="V125" s="36"/>
      <c r="W125" s="36"/>
      <c r="X125" s="36"/>
      <c r="Y125" s="36"/>
      <c r="Z125" s="36"/>
      <c r="AA125" s="36"/>
    </row>
    <row r="126" ht="15.75" customHeight="1" outlineLevel="2">
      <c r="A126" s="33" t="s">
        <v>111</v>
      </c>
      <c r="B126" s="33" t="s">
        <v>26</v>
      </c>
      <c r="C126" s="33" t="s">
        <v>27</v>
      </c>
      <c r="D126" s="34">
        <v>9.808909623E7</v>
      </c>
      <c r="E126" s="34">
        <v>1.08378385E7</v>
      </c>
      <c r="F126" s="34">
        <v>0.9145772692419823</v>
      </c>
      <c r="G126" s="32">
        <v>6131714.0</v>
      </c>
      <c r="H126" s="32">
        <v>1.44183221E8</v>
      </c>
      <c r="I126" s="32">
        <f t="shared" ref="I126:I129" si="350">+G126/11</f>
        <v>557428.5455</v>
      </c>
      <c r="J126" s="32">
        <v>557428.5454545454</v>
      </c>
      <c r="K126" s="32">
        <f t="shared" ref="K126:K129" si="351">+F126*J126</f>
        <v>509811.4769</v>
      </c>
      <c r="L126" s="29">
        <f t="shared" ref="L126:L129" si="352">IF(D126-Q126&gt;1,D126-Q126,0)</f>
        <v>509811.23</v>
      </c>
      <c r="M126" s="35">
        <v>1.173626514E9</v>
      </c>
      <c r="N126" s="35">
        <f t="shared" ref="N126:N129" si="353">+M126/11</f>
        <v>106693319.5</v>
      </c>
      <c r="O126" s="32"/>
      <c r="P126" s="32">
        <f t="shared" ref="P126:P129" si="354">+D126-K126</f>
        <v>97579284.75</v>
      </c>
      <c r="Q126" s="32">
        <f t="shared" ref="Q126:Q129" si="355">+ROUND(P126,0)</f>
        <v>97579285</v>
      </c>
      <c r="R126" s="32">
        <f t="shared" ref="R126:R129" si="356">+L126+Q126</f>
        <v>98089096.23</v>
      </c>
      <c r="S126" s="32">
        <f t="shared" si="10"/>
        <v>0</v>
      </c>
      <c r="T126" s="32">
        <f t="shared" ref="T126:T129" si="357">+Q126</f>
        <v>97579285</v>
      </c>
      <c r="U126" s="33"/>
      <c r="V126" s="33"/>
      <c r="W126" s="33"/>
      <c r="X126" s="33"/>
      <c r="Y126" s="33"/>
      <c r="Z126" s="33"/>
      <c r="AA126" s="33"/>
    </row>
    <row r="127" ht="15.75" customHeight="1" outlineLevel="2">
      <c r="A127" s="33" t="s">
        <v>111</v>
      </c>
      <c r="B127" s="33" t="s">
        <v>34</v>
      </c>
      <c r="C127" s="33" t="s">
        <v>35</v>
      </c>
      <c r="D127" s="34">
        <v>9161651.77</v>
      </c>
      <c r="E127" s="34">
        <v>1012268.5</v>
      </c>
      <c r="F127" s="34">
        <v>0.08542273075801765</v>
      </c>
      <c r="G127" s="32">
        <v>0.0</v>
      </c>
      <c r="H127" s="32"/>
      <c r="I127" s="32">
        <f t="shared" si="350"/>
        <v>0</v>
      </c>
      <c r="J127" s="32">
        <v>557428.5454545454</v>
      </c>
      <c r="K127" s="32">
        <f t="shared" si="351"/>
        <v>47617.06856</v>
      </c>
      <c r="L127" s="29">
        <f t="shared" si="352"/>
        <v>47616.77</v>
      </c>
      <c r="M127" s="35"/>
      <c r="N127" s="35">
        <f t="shared" si="353"/>
        <v>0</v>
      </c>
      <c r="O127" s="32"/>
      <c r="P127" s="32">
        <f t="shared" si="354"/>
        <v>9114034.701</v>
      </c>
      <c r="Q127" s="32">
        <f t="shared" si="355"/>
        <v>9114035</v>
      </c>
      <c r="R127" s="32">
        <f t="shared" si="356"/>
        <v>9161651.77</v>
      </c>
      <c r="S127" s="32">
        <f t="shared" si="10"/>
        <v>0</v>
      </c>
      <c r="T127" s="32">
        <f t="shared" si="357"/>
        <v>9114035</v>
      </c>
      <c r="U127" s="33"/>
      <c r="V127" s="33"/>
      <c r="W127" s="33"/>
      <c r="X127" s="33"/>
      <c r="Y127" s="33"/>
      <c r="Z127" s="33"/>
      <c r="AA127" s="33"/>
    </row>
    <row r="128" ht="15.75" customHeight="1" outlineLevel="2">
      <c r="A128" s="33" t="s">
        <v>111</v>
      </c>
      <c r="B128" s="33" t="s">
        <v>48</v>
      </c>
      <c r="C128" s="33" t="s">
        <v>49</v>
      </c>
      <c r="D128" s="34">
        <v>0.0</v>
      </c>
      <c r="E128" s="34">
        <v>0.0</v>
      </c>
      <c r="F128" s="34">
        <v>0.0</v>
      </c>
      <c r="G128" s="32">
        <v>0.0</v>
      </c>
      <c r="H128" s="32"/>
      <c r="I128" s="32">
        <f t="shared" si="350"/>
        <v>0</v>
      </c>
      <c r="J128" s="32">
        <v>557428.5454545454</v>
      </c>
      <c r="K128" s="32">
        <f t="shared" si="351"/>
        <v>0</v>
      </c>
      <c r="L128" s="29">
        <f t="shared" si="352"/>
        <v>0</v>
      </c>
      <c r="M128" s="35"/>
      <c r="N128" s="35">
        <f t="shared" si="353"/>
        <v>0</v>
      </c>
      <c r="O128" s="32"/>
      <c r="P128" s="32">
        <f t="shared" si="354"/>
        <v>0</v>
      </c>
      <c r="Q128" s="32">
        <f t="shared" si="355"/>
        <v>0</v>
      </c>
      <c r="R128" s="32">
        <f t="shared" si="356"/>
        <v>0</v>
      </c>
      <c r="S128" s="32">
        <f t="shared" si="10"/>
        <v>0</v>
      </c>
      <c r="T128" s="32">
        <f t="shared" si="357"/>
        <v>0</v>
      </c>
      <c r="U128" s="33"/>
      <c r="V128" s="33"/>
      <c r="W128" s="33"/>
      <c r="X128" s="33"/>
      <c r="Y128" s="33"/>
      <c r="Z128" s="33"/>
      <c r="AA128" s="33"/>
    </row>
    <row r="129" ht="15.75" customHeight="1" outlineLevel="2">
      <c r="A129" s="33" t="s">
        <v>111</v>
      </c>
      <c r="B129" s="33" t="s">
        <v>30</v>
      </c>
      <c r="C129" s="33" t="s">
        <v>31</v>
      </c>
      <c r="D129" s="34">
        <v>0.0</v>
      </c>
      <c r="E129" s="34">
        <v>0.0</v>
      </c>
      <c r="F129" s="34">
        <v>0.0</v>
      </c>
      <c r="G129" s="32">
        <v>0.0</v>
      </c>
      <c r="H129" s="32"/>
      <c r="I129" s="32">
        <f t="shared" si="350"/>
        <v>0</v>
      </c>
      <c r="J129" s="32">
        <v>557428.5454545454</v>
      </c>
      <c r="K129" s="32">
        <f t="shared" si="351"/>
        <v>0</v>
      </c>
      <c r="L129" s="29">
        <f t="shared" si="352"/>
        <v>0</v>
      </c>
      <c r="M129" s="35"/>
      <c r="N129" s="35">
        <f t="shared" si="353"/>
        <v>0</v>
      </c>
      <c r="O129" s="32"/>
      <c r="P129" s="32">
        <f t="shared" si="354"/>
        <v>0</v>
      </c>
      <c r="Q129" s="32">
        <f t="shared" si="355"/>
        <v>0</v>
      </c>
      <c r="R129" s="32">
        <f t="shared" si="356"/>
        <v>0</v>
      </c>
      <c r="S129" s="32">
        <f t="shared" si="10"/>
        <v>0</v>
      </c>
      <c r="T129" s="32">
        <f t="shared" si="357"/>
        <v>0</v>
      </c>
      <c r="U129" s="33"/>
      <c r="V129" s="33"/>
      <c r="W129" s="33"/>
      <c r="X129" s="33"/>
      <c r="Y129" s="33"/>
      <c r="Z129" s="33"/>
      <c r="AA129" s="33"/>
    </row>
    <row r="130" ht="15.75" customHeight="1" outlineLevel="1">
      <c r="A130" s="36" t="s">
        <v>112</v>
      </c>
      <c r="B130" s="36"/>
      <c r="C130" s="36"/>
      <c r="D130" s="37">
        <f t="shared" ref="D130:E130" si="358">SUBTOTAL(9,D126:D129)</f>
        <v>107250748</v>
      </c>
      <c r="E130" s="37">
        <f t="shared" si="358"/>
        <v>11850107</v>
      </c>
      <c r="F130" s="37">
        <v>1.0</v>
      </c>
      <c r="G130" s="38">
        <f t="shared" ref="G130:I130" si="359">SUBTOTAL(9,G126:G129)</f>
        <v>6131714</v>
      </c>
      <c r="H130" s="38">
        <f t="shared" si="359"/>
        <v>144183221</v>
      </c>
      <c r="I130" s="38">
        <f t="shared" si="359"/>
        <v>557428.5455</v>
      </c>
      <c r="J130" s="38"/>
      <c r="K130" s="38">
        <f t="shared" ref="K130:M130" si="360">SUBTOTAL(9,K126:K129)</f>
        <v>557428.5455</v>
      </c>
      <c r="L130" s="38">
        <f t="shared" si="360"/>
        <v>557428</v>
      </c>
      <c r="M130" s="39">
        <f t="shared" si="360"/>
        <v>1173626514</v>
      </c>
      <c r="N130" s="39"/>
      <c r="O130" s="38"/>
      <c r="P130" s="38">
        <f t="shared" ref="P130:R130" si="361">SUBTOTAL(9,P126:P129)</f>
        <v>106693319.5</v>
      </c>
      <c r="Q130" s="38">
        <f t="shared" si="361"/>
        <v>106693320</v>
      </c>
      <c r="R130" s="38">
        <f t="shared" si="361"/>
        <v>107250748</v>
      </c>
      <c r="S130" s="32">
        <f t="shared" si="10"/>
        <v>0</v>
      </c>
      <c r="T130" s="38">
        <f>SUBTOTAL(9,T126:T129)</f>
        <v>106693320</v>
      </c>
      <c r="U130" s="36"/>
      <c r="V130" s="36"/>
      <c r="W130" s="36"/>
      <c r="X130" s="36"/>
      <c r="Y130" s="36"/>
      <c r="Z130" s="36"/>
      <c r="AA130" s="36"/>
    </row>
    <row r="131" ht="15.75" customHeight="1" outlineLevel="2">
      <c r="A131" s="33" t="s">
        <v>113</v>
      </c>
      <c r="B131" s="33" t="s">
        <v>26</v>
      </c>
      <c r="C131" s="33" t="s">
        <v>27</v>
      </c>
      <c r="D131" s="34">
        <v>2.413030151E7</v>
      </c>
      <c r="E131" s="34">
        <v>1.189503123E7</v>
      </c>
      <c r="F131" s="34">
        <v>0.8052861858902342</v>
      </c>
      <c r="G131" s="32">
        <v>0.0</v>
      </c>
      <c r="H131" s="32">
        <v>1.41961125E8</v>
      </c>
      <c r="I131" s="32">
        <f t="shared" ref="I131:I132" si="362">+G131/11</f>
        <v>0</v>
      </c>
      <c r="J131" s="32">
        <v>0.0</v>
      </c>
      <c r="K131" s="32">
        <f t="shared" ref="K131:K132" si="363">+F131*J131</f>
        <v>0</v>
      </c>
      <c r="L131" s="29">
        <f t="shared" ref="L131:L132" si="364">IF(D131-Q131&gt;1,D131-Q131,0)</f>
        <v>0</v>
      </c>
      <c r="M131" s="35">
        <v>3.29613647E8</v>
      </c>
      <c r="N131" s="35">
        <f t="shared" ref="N131:N132" si="365">+M131/11</f>
        <v>29964877</v>
      </c>
      <c r="O131" s="32"/>
      <c r="P131" s="32">
        <f t="shared" ref="P131:P132" si="366">+D131-K131</f>
        <v>24130301.51</v>
      </c>
      <c r="Q131" s="32">
        <f t="shared" ref="Q131:Q132" si="367">+ROUND(P131,0)</f>
        <v>24130302</v>
      </c>
      <c r="R131" s="32">
        <f t="shared" ref="R131:R132" si="368">+L131+Q131</f>
        <v>24130302</v>
      </c>
      <c r="S131" s="32">
        <f t="shared" si="10"/>
        <v>0</v>
      </c>
      <c r="T131" s="32">
        <f t="shared" ref="T131:T132" si="369">+Q131</f>
        <v>24130302</v>
      </c>
      <c r="U131" s="33"/>
      <c r="V131" s="33"/>
      <c r="W131" s="33"/>
      <c r="X131" s="33"/>
      <c r="Y131" s="33"/>
      <c r="Z131" s="33"/>
      <c r="AA131" s="33"/>
    </row>
    <row r="132" ht="15.75" customHeight="1" outlineLevel="2">
      <c r="A132" s="33" t="s">
        <v>113</v>
      </c>
      <c r="B132" s="33" t="s">
        <v>50</v>
      </c>
      <c r="C132" s="33" t="s">
        <v>51</v>
      </c>
      <c r="D132" s="34">
        <v>5834575.49</v>
      </c>
      <c r="E132" s="34">
        <v>2876153.77</v>
      </c>
      <c r="F132" s="34">
        <v>0.19471381410976593</v>
      </c>
      <c r="G132" s="32">
        <v>0.0</v>
      </c>
      <c r="H132" s="32"/>
      <c r="I132" s="32">
        <f t="shared" si="362"/>
        <v>0</v>
      </c>
      <c r="J132" s="32">
        <v>0.0</v>
      </c>
      <c r="K132" s="32">
        <f t="shared" si="363"/>
        <v>0</v>
      </c>
      <c r="L132" s="29">
        <f t="shared" si="364"/>
        <v>0</v>
      </c>
      <c r="M132" s="35"/>
      <c r="N132" s="35">
        <f t="shared" si="365"/>
        <v>0</v>
      </c>
      <c r="O132" s="32"/>
      <c r="P132" s="32">
        <f t="shared" si="366"/>
        <v>5834575.49</v>
      </c>
      <c r="Q132" s="32">
        <f t="shared" si="367"/>
        <v>5834575</v>
      </c>
      <c r="R132" s="32">
        <f t="shared" si="368"/>
        <v>5834575</v>
      </c>
      <c r="S132" s="32">
        <f t="shared" si="10"/>
        <v>0</v>
      </c>
      <c r="T132" s="32">
        <f t="shared" si="369"/>
        <v>5834575</v>
      </c>
      <c r="U132" s="33"/>
      <c r="V132" s="33"/>
      <c r="W132" s="33"/>
      <c r="X132" s="33"/>
      <c r="Y132" s="33"/>
      <c r="Z132" s="33"/>
      <c r="AA132" s="33"/>
    </row>
    <row r="133" ht="15.75" customHeight="1" outlineLevel="1">
      <c r="A133" s="36" t="s">
        <v>114</v>
      </c>
      <c r="B133" s="36"/>
      <c r="C133" s="36"/>
      <c r="D133" s="37">
        <f t="shared" ref="D133:E133" si="370">SUBTOTAL(9,D131:D132)</f>
        <v>29964877</v>
      </c>
      <c r="E133" s="37">
        <f t="shared" si="370"/>
        <v>14771185</v>
      </c>
      <c r="F133" s="37">
        <v>1.0</v>
      </c>
      <c r="G133" s="38">
        <f t="shared" ref="G133:I133" si="371">SUBTOTAL(9,G131:G132)</f>
        <v>0</v>
      </c>
      <c r="H133" s="38">
        <f t="shared" si="371"/>
        <v>141961125</v>
      </c>
      <c r="I133" s="38">
        <f t="shared" si="371"/>
        <v>0</v>
      </c>
      <c r="J133" s="38"/>
      <c r="K133" s="38">
        <f t="shared" ref="K133:M133" si="372">SUBTOTAL(9,K131:K132)</f>
        <v>0</v>
      </c>
      <c r="L133" s="38">
        <f t="shared" si="372"/>
        <v>0</v>
      </c>
      <c r="M133" s="39">
        <f t="shared" si="372"/>
        <v>329613647</v>
      </c>
      <c r="N133" s="39"/>
      <c r="O133" s="38"/>
      <c r="P133" s="38">
        <f t="shared" ref="P133:R133" si="373">SUBTOTAL(9,P131:P132)</f>
        <v>29964877</v>
      </c>
      <c r="Q133" s="38">
        <f t="shared" si="373"/>
        <v>29964877</v>
      </c>
      <c r="R133" s="38">
        <f t="shared" si="373"/>
        <v>29964877</v>
      </c>
      <c r="S133" s="32">
        <f t="shared" si="10"/>
        <v>0</v>
      </c>
      <c r="T133" s="38">
        <f>SUBTOTAL(9,T131:T132)</f>
        <v>29964877</v>
      </c>
      <c r="U133" s="36"/>
      <c r="V133" s="36"/>
      <c r="W133" s="36"/>
      <c r="X133" s="36"/>
      <c r="Y133" s="36"/>
      <c r="Z133" s="36"/>
      <c r="AA133" s="36"/>
    </row>
    <row r="134" ht="15.75" customHeight="1" outlineLevel="2">
      <c r="A134" s="33" t="s">
        <v>115</v>
      </c>
      <c r="B134" s="33" t="s">
        <v>26</v>
      </c>
      <c r="C134" s="33" t="s">
        <v>27</v>
      </c>
      <c r="D134" s="34">
        <v>4598589.0</v>
      </c>
      <c r="E134" s="34">
        <v>299709.0</v>
      </c>
      <c r="F134" s="34">
        <v>1.0</v>
      </c>
      <c r="G134" s="32">
        <v>2844193.0</v>
      </c>
      <c r="H134" s="32">
        <v>4129096.0</v>
      </c>
      <c r="I134" s="32">
        <f t="shared" ref="I134:I135" si="374">+G134/11</f>
        <v>258563</v>
      </c>
      <c r="J134" s="32">
        <v>258563.0</v>
      </c>
      <c r="K134" s="32">
        <f t="shared" ref="K134:K135" si="375">+F134*J134</f>
        <v>258563</v>
      </c>
      <c r="L134" s="29">
        <f t="shared" ref="L134:L135" si="376">IF(D134-Q134&gt;1,D134-Q134,0)</f>
        <v>258563</v>
      </c>
      <c r="M134" s="35">
        <v>4.774029E7</v>
      </c>
      <c r="N134" s="35">
        <f t="shared" ref="N134:N135" si="377">+M134/11</f>
        <v>4340026.364</v>
      </c>
      <c r="O134" s="32"/>
      <c r="P134" s="32">
        <f t="shared" ref="P134:P135" si="378">+D134-K134</f>
        <v>4340026</v>
      </c>
      <c r="Q134" s="32">
        <f t="shared" ref="Q134:Q135" si="379">+ROUND(P134,0)</f>
        <v>4340026</v>
      </c>
      <c r="R134" s="32">
        <f t="shared" ref="R134:R135" si="380">+L134+Q134</f>
        <v>4598589</v>
      </c>
      <c r="S134" s="32">
        <f t="shared" si="10"/>
        <v>0</v>
      </c>
      <c r="T134" s="32">
        <f t="shared" ref="T134:T135" si="381">+Q134</f>
        <v>4340026</v>
      </c>
      <c r="U134" s="33"/>
      <c r="V134" s="33"/>
      <c r="W134" s="33"/>
      <c r="X134" s="33"/>
      <c r="Y134" s="33"/>
      <c r="Z134" s="33"/>
      <c r="AA134" s="33"/>
    </row>
    <row r="135" ht="15.75" customHeight="1" outlineLevel="2">
      <c r="A135" s="33" t="s">
        <v>115</v>
      </c>
      <c r="B135" s="33" t="s">
        <v>30</v>
      </c>
      <c r="C135" s="33" t="s">
        <v>31</v>
      </c>
      <c r="D135" s="34">
        <v>0.0</v>
      </c>
      <c r="E135" s="34">
        <v>0.0</v>
      </c>
      <c r="F135" s="34">
        <v>0.0</v>
      </c>
      <c r="G135" s="32">
        <v>0.0</v>
      </c>
      <c r="H135" s="32"/>
      <c r="I135" s="32">
        <f t="shared" si="374"/>
        <v>0</v>
      </c>
      <c r="J135" s="32">
        <v>258563.0</v>
      </c>
      <c r="K135" s="32">
        <f t="shared" si="375"/>
        <v>0</v>
      </c>
      <c r="L135" s="29">
        <f t="shared" si="376"/>
        <v>0</v>
      </c>
      <c r="M135" s="35"/>
      <c r="N135" s="35">
        <f t="shared" si="377"/>
        <v>0</v>
      </c>
      <c r="O135" s="32"/>
      <c r="P135" s="32">
        <f t="shared" si="378"/>
        <v>0</v>
      </c>
      <c r="Q135" s="32">
        <f t="shared" si="379"/>
        <v>0</v>
      </c>
      <c r="R135" s="32">
        <f t="shared" si="380"/>
        <v>0</v>
      </c>
      <c r="S135" s="32">
        <f t="shared" si="10"/>
        <v>0</v>
      </c>
      <c r="T135" s="32">
        <f t="shared" si="381"/>
        <v>0</v>
      </c>
      <c r="U135" s="33"/>
      <c r="V135" s="33"/>
      <c r="W135" s="33"/>
      <c r="X135" s="33"/>
      <c r="Y135" s="33"/>
      <c r="Z135" s="33"/>
      <c r="AA135" s="33"/>
    </row>
    <row r="136" ht="15.75" customHeight="1" outlineLevel="1">
      <c r="A136" s="36" t="s">
        <v>116</v>
      </c>
      <c r="B136" s="36"/>
      <c r="C136" s="36"/>
      <c r="D136" s="37">
        <f t="shared" ref="D136:E136" si="382">SUBTOTAL(9,D134:D135)</f>
        <v>4598589</v>
      </c>
      <c r="E136" s="37">
        <f t="shared" si="382"/>
        <v>299709</v>
      </c>
      <c r="F136" s="37">
        <v>1.0</v>
      </c>
      <c r="G136" s="38">
        <f t="shared" ref="G136:I136" si="383">SUBTOTAL(9,G134:G135)</f>
        <v>2844193</v>
      </c>
      <c r="H136" s="38">
        <f t="shared" si="383"/>
        <v>4129096</v>
      </c>
      <c r="I136" s="38">
        <f t="shared" si="383"/>
        <v>258563</v>
      </c>
      <c r="J136" s="38"/>
      <c r="K136" s="38">
        <f t="shared" ref="K136:M136" si="384">SUBTOTAL(9,K134:K135)</f>
        <v>258563</v>
      </c>
      <c r="L136" s="38">
        <f t="shared" si="384"/>
        <v>258563</v>
      </c>
      <c r="M136" s="39">
        <f t="shared" si="384"/>
        <v>47740290</v>
      </c>
      <c r="N136" s="39"/>
      <c r="O136" s="38"/>
      <c r="P136" s="38">
        <f t="shared" ref="P136:R136" si="385">SUBTOTAL(9,P134:P135)</f>
        <v>4340026</v>
      </c>
      <c r="Q136" s="38">
        <f t="shared" si="385"/>
        <v>4340026</v>
      </c>
      <c r="R136" s="38">
        <f t="shared" si="385"/>
        <v>4598589</v>
      </c>
      <c r="S136" s="32">
        <f t="shared" si="10"/>
        <v>0</v>
      </c>
      <c r="T136" s="38">
        <f>SUBTOTAL(9,T134:T135)</f>
        <v>4340026</v>
      </c>
      <c r="U136" s="36"/>
      <c r="V136" s="36"/>
      <c r="W136" s="36"/>
      <c r="X136" s="36"/>
      <c r="Y136" s="36"/>
      <c r="Z136" s="36"/>
      <c r="AA136" s="36"/>
    </row>
    <row r="137" ht="15.75" customHeight="1" outlineLevel="2">
      <c r="A137" s="33" t="s">
        <v>117</v>
      </c>
      <c r="B137" s="33" t="s">
        <v>26</v>
      </c>
      <c r="C137" s="33" t="s">
        <v>27</v>
      </c>
      <c r="D137" s="34">
        <v>1.8461688303E8</v>
      </c>
      <c r="E137" s="34">
        <v>6730301.88</v>
      </c>
      <c r="F137" s="34">
        <v>0.40958282707927307</v>
      </c>
      <c r="G137" s="32">
        <v>2.3931784E7</v>
      </c>
      <c r="H137" s="32">
        <v>2.18300304E8</v>
      </c>
      <c r="I137" s="32">
        <f t="shared" ref="I137:I142" si="386">+G137/11</f>
        <v>2175616.727</v>
      </c>
      <c r="J137" s="32">
        <v>2175616.727272727</v>
      </c>
      <c r="K137" s="32">
        <f t="shared" ref="K137:K142" si="387">+F137*J137</f>
        <v>891095.2498</v>
      </c>
      <c r="L137" s="29">
        <f t="shared" ref="L137:L142" si="388">IF(D137-Q137&gt;1,D137-Q137,0)</f>
        <v>891095.03</v>
      </c>
      <c r="M137" s="35">
        <v>4.934249019E9</v>
      </c>
      <c r="N137" s="35">
        <f t="shared" ref="N137:N142" si="389">+M137/11</f>
        <v>448568092.6</v>
      </c>
      <c r="O137" s="32"/>
      <c r="P137" s="32">
        <f t="shared" ref="P137:P142" si="390">+D137-K137</f>
        <v>183725787.8</v>
      </c>
      <c r="Q137" s="32">
        <f t="shared" ref="Q137:Q142" si="391">+ROUND(P137,0)</f>
        <v>183725788</v>
      </c>
      <c r="R137" s="32">
        <f t="shared" ref="R137:R142" si="392">+L137+Q137</f>
        <v>184616883</v>
      </c>
      <c r="S137" s="32">
        <f t="shared" si="10"/>
        <v>0</v>
      </c>
      <c r="T137" s="32">
        <f t="shared" ref="T137:T142" si="393">+Q137</f>
        <v>183725788</v>
      </c>
      <c r="U137" s="33"/>
      <c r="V137" s="33"/>
      <c r="W137" s="33"/>
      <c r="X137" s="33"/>
      <c r="Y137" s="33"/>
      <c r="Z137" s="33"/>
      <c r="AA137" s="33"/>
    </row>
    <row r="138" ht="15.75" customHeight="1" outlineLevel="2">
      <c r="A138" s="33" t="s">
        <v>117</v>
      </c>
      <c r="B138" s="33" t="s">
        <v>34</v>
      </c>
      <c r="C138" s="33" t="s">
        <v>35</v>
      </c>
      <c r="D138" s="34">
        <v>5.670138489E7</v>
      </c>
      <c r="E138" s="34">
        <v>2067077.67</v>
      </c>
      <c r="F138" s="34">
        <v>0.12579517724163028</v>
      </c>
      <c r="G138" s="32">
        <v>0.0</v>
      </c>
      <c r="H138" s="32"/>
      <c r="I138" s="32">
        <f t="shared" si="386"/>
        <v>0</v>
      </c>
      <c r="J138" s="32">
        <v>2175616.727272727</v>
      </c>
      <c r="K138" s="32">
        <f t="shared" si="387"/>
        <v>273682.0918</v>
      </c>
      <c r="L138" s="29">
        <f t="shared" si="388"/>
        <v>273681.89</v>
      </c>
      <c r="M138" s="35"/>
      <c r="N138" s="35">
        <f t="shared" si="389"/>
        <v>0</v>
      </c>
      <c r="O138" s="32"/>
      <c r="P138" s="32">
        <f t="shared" si="390"/>
        <v>56427702.8</v>
      </c>
      <c r="Q138" s="32">
        <f t="shared" si="391"/>
        <v>56427703</v>
      </c>
      <c r="R138" s="32">
        <f t="shared" si="392"/>
        <v>56701384.89</v>
      </c>
      <c r="S138" s="32">
        <f t="shared" si="10"/>
        <v>0</v>
      </c>
      <c r="T138" s="32">
        <f t="shared" si="393"/>
        <v>56427703</v>
      </c>
      <c r="U138" s="33"/>
      <c r="V138" s="33"/>
      <c r="W138" s="33"/>
      <c r="X138" s="33"/>
      <c r="Y138" s="33"/>
      <c r="Z138" s="33"/>
      <c r="AA138" s="33"/>
    </row>
    <row r="139" ht="15.75" customHeight="1" outlineLevel="2">
      <c r="A139" s="33" t="s">
        <v>117</v>
      </c>
      <c r="B139" s="33" t="s">
        <v>96</v>
      </c>
      <c r="C139" s="33" t="s">
        <v>97</v>
      </c>
      <c r="D139" s="34">
        <v>0.0</v>
      </c>
      <c r="E139" s="34">
        <v>0.0</v>
      </c>
      <c r="F139" s="34">
        <v>0.0</v>
      </c>
      <c r="G139" s="32">
        <v>0.0</v>
      </c>
      <c r="H139" s="32"/>
      <c r="I139" s="32">
        <f t="shared" si="386"/>
        <v>0</v>
      </c>
      <c r="J139" s="32">
        <v>2175616.727272727</v>
      </c>
      <c r="K139" s="32">
        <f t="shared" si="387"/>
        <v>0</v>
      </c>
      <c r="L139" s="29">
        <f t="shared" si="388"/>
        <v>0</v>
      </c>
      <c r="M139" s="35"/>
      <c r="N139" s="35">
        <f t="shared" si="389"/>
        <v>0</v>
      </c>
      <c r="O139" s="32"/>
      <c r="P139" s="32">
        <f t="shared" si="390"/>
        <v>0</v>
      </c>
      <c r="Q139" s="32">
        <f t="shared" si="391"/>
        <v>0</v>
      </c>
      <c r="R139" s="32">
        <f t="shared" si="392"/>
        <v>0</v>
      </c>
      <c r="S139" s="32">
        <f t="shared" si="10"/>
        <v>0</v>
      </c>
      <c r="T139" s="32">
        <f t="shared" si="393"/>
        <v>0</v>
      </c>
      <c r="U139" s="33"/>
      <c r="V139" s="33"/>
      <c r="W139" s="33"/>
      <c r="X139" s="33"/>
      <c r="Y139" s="33"/>
      <c r="Z139" s="33"/>
      <c r="AA139" s="33"/>
    </row>
    <row r="140" ht="15.75" customHeight="1" outlineLevel="2">
      <c r="A140" s="33" t="s">
        <v>117</v>
      </c>
      <c r="B140" s="33" t="s">
        <v>66</v>
      </c>
      <c r="C140" s="33" t="s">
        <v>67</v>
      </c>
      <c r="D140" s="34">
        <v>1.216106683E7</v>
      </c>
      <c r="E140" s="34">
        <v>443337.84</v>
      </c>
      <c r="F140" s="34">
        <v>0.026980003403708062</v>
      </c>
      <c r="G140" s="32">
        <v>0.0</v>
      </c>
      <c r="H140" s="32"/>
      <c r="I140" s="32">
        <f t="shared" si="386"/>
        <v>0</v>
      </c>
      <c r="J140" s="32">
        <v>2175616.727272727</v>
      </c>
      <c r="K140" s="32">
        <f t="shared" si="387"/>
        <v>58698.14671</v>
      </c>
      <c r="L140" s="29">
        <f t="shared" si="388"/>
        <v>58697.83</v>
      </c>
      <c r="M140" s="35"/>
      <c r="N140" s="35">
        <f t="shared" si="389"/>
        <v>0</v>
      </c>
      <c r="O140" s="32"/>
      <c r="P140" s="32">
        <f t="shared" si="390"/>
        <v>12102368.68</v>
      </c>
      <c r="Q140" s="32">
        <f t="shared" si="391"/>
        <v>12102369</v>
      </c>
      <c r="R140" s="32">
        <f t="shared" si="392"/>
        <v>12161066.83</v>
      </c>
      <c r="S140" s="32">
        <f t="shared" si="10"/>
        <v>0</v>
      </c>
      <c r="T140" s="32">
        <f t="shared" si="393"/>
        <v>12102369</v>
      </c>
      <c r="U140" s="33"/>
      <c r="V140" s="33"/>
      <c r="W140" s="33"/>
      <c r="X140" s="33"/>
      <c r="Y140" s="33"/>
      <c r="Z140" s="33"/>
      <c r="AA140" s="33"/>
    </row>
    <row r="141" ht="15.75" customHeight="1" outlineLevel="2">
      <c r="A141" s="33" t="s">
        <v>117</v>
      </c>
      <c r="B141" s="33" t="s">
        <v>48</v>
      </c>
      <c r="C141" s="33" t="s">
        <v>49</v>
      </c>
      <c r="D141" s="34">
        <v>0.0</v>
      </c>
      <c r="E141" s="34">
        <v>0.0</v>
      </c>
      <c r="F141" s="34">
        <v>0.0</v>
      </c>
      <c r="G141" s="32">
        <v>0.0</v>
      </c>
      <c r="H141" s="32"/>
      <c r="I141" s="32">
        <f t="shared" si="386"/>
        <v>0</v>
      </c>
      <c r="J141" s="32">
        <v>2175616.727272727</v>
      </c>
      <c r="K141" s="32">
        <f t="shared" si="387"/>
        <v>0</v>
      </c>
      <c r="L141" s="29">
        <f t="shared" si="388"/>
        <v>0</v>
      </c>
      <c r="M141" s="35"/>
      <c r="N141" s="35">
        <f t="shared" si="389"/>
        <v>0</v>
      </c>
      <c r="O141" s="32"/>
      <c r="P141" s="32">
        <f t="shared" si="390"/>
        <v>0</v>
      </c>
      <c r="Q141" s="32">
        <f t="shared" si="391"/>
        <v>0</v>
      </c>
      <c r="R141" s="32">
        <f t="shared" si="392"/>
        <v>0</v>
      </c>
      <c r="S141" s="32">
        <f t="shared" si="10"/>
        <v>0</v>
      </c>
      <c r="T141" s="32">
        <f t="shared" si="393"/>
        <v>0</v>
      </c>
      <c r="U141" s="33"/>
      <c r="V141" s="33"/>
      <c r="W141" s="33"/>
      <c r="X141" s="33"/>
      <c r="Y141" s="33"/>
      <c r="Z141" s="33"/>
      <c r="AA141" s="33"/>
    </row>
    <row r="142" ht="15.75" customHeight="1" outlineLevel="2">
      <c r="A142" s="33" t="s">
        <v>117</v>
      </c>
      <c r="B142" s="33" t="s">
        <v>36</v>
      </c>
      <c r="C142" s="33" t="s">
        <v>37</v>
      </c>
      <c r="D142" s="34">
        <v>1.9726437525E8</v>
      </c>
      <c r="E142" s="34">
        <v>7191372.61</v>
      </c>
      <c r="F142" s="34">
        <v>0.4376419922753886</v>
      </c>
      <c r="G142" s="32">
        <v>0.0</v>
      </c>
      <c r="H142" s="32"/>
      <c r="I142" s="32">
        <f t="shared" si="386"/>
        <v>0</v>
      </c>
      <c r="J142" s="32">
        <v>2175616.727272727</v>
      </c>
      <c r="K142" s="32">
        <f t="shared" si="387"/>
        <v>952141.239</v>
      </c>
      <c r="L142" s="29">
        <f t="shared" si="388"/>
        <v>952141.25</v>
      </c>
      <c r="M142" s="35"/>
      <c r="N142" s="35">
        <f t="shared" si="389"/>
        <v>0</v>
      </c>
      <c r="O142" s="32"/>
      <c r="P142" s="32">
        <f t="shared" si="390"/>
        <v>196312234</v>
      </c>
      <c r="Q142" s="32">
        <f t="shared" si="391"/>
        <v>196312234</v>
      </c>
      <c r="R142" s="32">
        <f t="shared" si="392"/>
        <v>197264375.3</v>
      </c>
      <c r="S142" s="32">
        <f t="shared" si="10"/>
        <v>0</v>
      </c>
      <c r="T142" s="32">
        <f t="shared" si="393"/>
        <v>196312234</v>
      </c>
      <c r="U142" s="33"/>
      <c r="V142" s="33"/>
      <c r="W142" s="33"/>
      <c r="X142" s="33"/>
      <c r="Y142" s="33"/>
      <c r="Z142" s="33"/>
      <c r="AA142" s="33"/>
    </row>
    <row r="143" ht="15.75" customHeight="1" outlineLevel="1">
      <c r="A143" s="36" t="s">
        <v>118</v>
      </c>
      <c r="B143" s="36"/>
      <c r="C143" s="36"/>
      <c r="D143" s="37">
        <f t="shared" ref="D143:E143" si="394">SUBTOTAL(9,D137:D142)</f>
        <v>450743710</v>
      </c>
      <c r="E143" s="37">
        <f t="shared" si="394"/>
        <v>16432090</v>
      </c>
      <c r="F143" s="37">
        <v>1.0</v>
      </c>
      <c r="G143" s="38">
        <f t="shared" ref="G143:I143" si="395">SUBTOTAL(9,G137:G142)</f>
        <v>23931784</v>
      </c>
      <c r="H143" s="38">
        <f t="shared" si="395"/>
        <v>218300304</v>
      </c>
      <c r="I143" s="38">
        <f t="shared" si="395"/>
        <v>2175616.727</v>
      </c>
      <c r="J143" s="38"/>
      <c r="K143" s="38">
        <f t="shared" ref="K143:M143" si="396">SUBTOTAL(9,K137:K142)</f>
        <v>2175616.727</v>
      </c>
      <c r="L143" s="38">
        <f t="shared" si="396"/>
        <v>2175616</v>
      </c>
      <c r="M143" s="39">
        <f t="shared" si="396"/>
        <v>4934249019</v>
      </c>
      <c r="N143" s="39"/>
      <c r="O143" s="38"/>
      <c r="P143" s="38">
        <f t="shared" ref="P143:R143" si="397">SUBTOTAL(9,P137:P142)</f>
        <v>448568093.3</v>
      </c>
      <c r="Q143" s="38">
        <f t="shared" si="397"/>
        <v>448568094</v>
      </c>
      <c r="R143" s="38">
        <f t="shared" si="397"/>
        <v>450743710</v>
      </c>
      <c r="S143" s="32">
        <f t="shared" si="10"/>
        <v>0</v>
      </c>
      <c r="T143" s="38">
        <f>SUBTOTAL(9,T137:T142)</f>
        <v>448568094</v>
      </c>
      <c r="U143" s="36"/>
      <c r="V143" s="36"/>
      <c r="W143" s="36"/>
      <c r="X143" s="36"/>
      <c r="Y143" s="36"/>
      <c r="Z143" s="36"/>
      <c r="AA143" s="36"/>
    </row>
    <row r="144" ht="15.75" customHeight="1" outlineLevel="2">
      <c r="A144" s="33" t="s">
        <v>119</v>
      </c>
      <c r="B144" s="33" t="s">
        <v>26</v>
      </c>
      <c r="C144" s="33" t="s">
        <v>27</v>
      </c>
      <c r="D144" s="34">
        <v>1.2392005168E8</v>
      </c>
      <c r="E144" s="34">
        <v>6727806.96</v>
      </c>
      <c r="F144" s="34">
        <v>0.8598641835651616</v>
      </c>
      <c r="G144" s="32">
        <v>0.0</v>
      </c>
      <c r="H144" s="32">
        <v>1.33437175E8</v>
      </c>
      <c r="I144" s="32">
        <f t="shared" ref="I144:I149" si="398">+G144/11</f>
        <v>0</v>
      </c>
      <c r="J144" s="32">
        <v>0.0</v>
      </c>
      <c r="K144" s="32">
        <f t="shared" ref="K144:K149" si="399">+F144*J144</f>
        <v>0</v>
      </c>
      <c r="L144" s="29">
        <f t="shared" ref="L144:L149" si="400">IF(D144-Q144&gt;1,D144-Q144,0)</f>
        <v>0</v>
      </c>
      <c r="M144" s="35">
        <v>1.585274272E9</v>
      </c>
      <c r="N144" s="35">
        <f t="shared" ref="N144:N149" si="401">+M144/11</f>
        <v>144115842.9</v>
      </c>
      <c r="O144" s="32"/>
      <c r="P144" s="32">
        <f t="shared" ref="P144:P149" si="402">+D144-K144</f>
        <v>123920051.7</v>
      </c>
      <c r="Q144" s="32">
        <f t="shared" ref="Q144:Q149" si="403">+ROUND(P144,0)</f>
        <v>123920052</v>
      </c>
      <c r="R144" s="32">
        <f t="shared" ref="R144:R149" si="404">+L144+Q144</f>
        <v>123920052</v>
      </c>
      <c r="S144" s="32">
        <f t="shared" si="10"/>
        <v>0</v>
      </c>
      <c r="T144" s="32">
        <f t="shared" ref="T144:T149" si="405">+Q144</f>
        <v>123920052</v>
      </c>
      <c r="U144" s="33"/>
      <c r="V144" s="33"/>
      <c r="W144" s="33"/>
      <c r="X144" s="33"/>
      <c r="Y144" s="33"/>
      <c r="Z144" s="33"/>
      <c r="AA144" s="33"/>
    </row>
    <row r="145" ht="15.75" customHeight="1" outlineLevel="2">
      <c r="A145" s="33" t="s">
        <v>119</v>
      </c>
      <c r="B145" s="33" t="s">
        <v>34</v>
      </c>
      <c r="C145" s="33" t="s">
        <v>35</v>
      </c>
      <c r="D145" s="34">
        <v>1.380224356E7</v>
      </c>
      <c r="E145" s="34">
        <v>749344.67</v>
      </c>
      <c r="F145" s="34">
        <v>0.09577186846834043</v>
      </c>
      <c r="G145" s="32">
        <v>0.0</v>
      </c>
      <c r="H145" s="32"/>
      <c r="I145" s="32">
        <f t="shared" si="398"/>
        <v>0</v>
      </c>
      <c r="J145" s="32">
        <v>0.0</v>
      </c>
      <c r="K145" s="32">
        <f t="shared" si="399"/>
        <v>0</v>
      </c>
      <c r="L145" s="29">
        <f t="shared" si="400"/>
        <v>0</v>
      </c>
      <c r="M145" s="35"/>
      <c r="N145" s="35">
        <f t="shared" si="401"/>
        <v>0</v>
      </c>
      <c r="O145" s="32"/>
      <c r="P145" s="32">
        <f t="shared" si="402"/>
        <v>13802243.56</v>
      </c>
      <c r="Q145" s="32">
        <f t="shared" si="403"/>
        <v>13802244</v>
      </c>
      <c r="R145" s="32">
        <f t="shared" si="404"/>
        <v>13802244</v>
      </c>
      <c r="S145" s="32">
        <f t="shared" si="10"/>
        <v>0</v>
      </c>
      <c r="T145" s="32">
        <f t="shared" si="405"/>
        <v>13802244</v>
      </c>
      <c r="U145" s="33"/>
      <c r="V145" s="33"/>
      <c r="W145" s="33"/>
      <c r="X145" s="33"/>
      <c r="Y145" s="33"/>
      <c r="Z145" s="33"/>
      <c r="AA145" s="33"/>
    </row>
    <row r="146" ht="15.75" customHeight="1" outlineLevel="2">
      <c r="A146" s="33" t="s">
        <v>119</v>
      </c>
      <c r="B146" s="33" t="s">
        <v>120</v>
      </c>
      <c r="C146" s="33" t="s">
        <v>121</v>
      </c>
      <c r="D146" s="34">
        <v>0.0</v>
      </c>
      <c r="E146" s="34">
        <v>0.0</v>
      </c>
      <c r="F146" s="34">
        <v>0.0</v>
      </c>
      <c r="G146" s="32">
        <v>0.0</v>
      </c>
      <c r="H146" s="32"/>
      <c r="I146" s="32">
        <f t="shared" si="398"/>
        <v>0</v>
      </c>
      <c r="J146" s="32">
        <v>0.0</v>
      </c>
      <c r="K146" s="32">
        <f t="shared" si="399"/>
        <v>0</v>
      </c>
      <c r="L146" s="29">
        <f t="shared" si="400"/>
        <v>0</v>
      </c>
      <c r="M146" s="35"/>
      <c r="N146" s="35">
        <f t="shared" si="401"/>
        <v>0</v>
      </c>
      <c r="O146" s="32"/>
      <c r="P146" s="32">
        <f t="shared" si="402"/>
        <v>0</v>
      </c>
      <c r="Q146" s="32">
        <f t="shared" si="403"/>
        <v>0</v>
      </c>
      <c r="R146" s="32">
        <f t="shared" si="404"/>
        <v>0</v>
      </c>
      <c r="S146" s="32">
        <f t="shared" si="10"/>
        <v>0</v>
      </c>
      <c r="T146" s="32">
        <f t="shared" si="405"/>
        <v>0</v>
      </c>
      <c r="U146" s="33"/>
      <c r="V146" s="33"/>
      <c r="W146" s="33"/>
      <c r="X146" s="33"/>
      <c r="Y146" s="33"/>
      <c r="Z146" s="33"/>
      <c r="AA146" s="33"/>
    </row>
    <row r="147" ht="15.75" customHeight="1" outlineLevel="2">
      <c r="A147" s="33" t="s">
        <v>119</v>
      </c>
      <c r="B147" s="33" t="s">
        <v>66</v>
      </c>
      <c r="C147" s="33" t="s">
        <v>67</v>
      </c>
      <c r="D147" s="34">
        <v>6393547.76</v>
      </c>
      <c r="E147" s="34">
        <v>347115.37</v>
      </c>
      <c r="F147" s="34">
        <v>0.044363947966498035</v>
      </c>
      <c r="G147" s="32">
        <v>0.0</v>
      </c>
      <c r="H147" s="32"/>
      <c r="I147" s="32">
        <f t="shared" si="398"/>
        <v>0</v>
      </c>
      <c r="J147" s="32">
        <v>0.0</v>
      </c>
      <c r="K147" s="32">
        <f t="shared" si="399"/>
        <v>0</v>
      </c>
      <c r="L147" s="29">
        <f t="shared" si="400"/>
        <v>0</v>
      </c>
      <c r="M147" s="35"/>
      <c r="N147" s="35">
        <f t="shared" si="401"/>
        <v>0</v>
      </c>
      <c r="O147" s="32"/>
      <c r="P147" s="32">
        <f t="shared" si="402"/>
        <v>6393547.76</v>
      </c>
      <c r="Q147" s="32">
        <f t="shared" si="403"/>
        <v>6393548</v>
      </c>
      <c r="R147" s="32">
        <f t="shared" si="404"/>
        <v>6393548</v>
      </c>
      <c r="S147" s="32">
        <f t="shared" si="10"/>
        <v>0</v>
      </c>
      <c r="T147" s="32">
        <f t="shared" si="405"/>
        <v>6393548</v>
      </c>
      <c r="U147" s="33"/>
      <c r="V147" s="33"/>
      <c r="W147" s="33"/>
      <c r="X147" s="33"/>
      <c r="Y147" s="33"/>
      <c r="Z147" s="33"/>
      <c r="AA147" s="33"/>
    </row>
    <row r="148" ht="15.75" customHeight="1" outlineLevel="2">
      <c r="A148" s="33" t="s">
        <v>119</v>
      </c>
      <c r="B148" s="33" t="s">
        <v>48</v>
      </c>
      <c r="C148" s="33" t="s">
        <v>49</v>
      </c>
      <c r="D148" s="34">
        <v>0.0</v>
      </c>
      <c r="E148" s="34">
        <v>0.0</v>
      </c>
      <c r="F148" s="34">
        <v>0.0</v>
      </c>
      <c r="G148" s="32">
        <v>0.0</v>
      </c>
      <c r="H148" s="32"/>
      <c r="I148" s="32">
        <f t="shared" si="398"/>
        <v>0</v>
      </c>
      <c r="J148" s="32">
        <v>0.0</v>
      </c>
      <c r="K148" s="32">
        <f t="shared" si="399"/>
        <v>0</v>
      </c>
      <c r="L148" s="29">
        <f t="shared" si="400"/>
        <v>0</v>
      </c>
      <c r="M148" s="35"/>
      <c r="N148" s="35">
        <f t="shared" si="401"/>
        <v>0</v>
      </c>
      <c r="O148" s="32"/>
      <c r="P148" s="32">
        <f t="shared" si="402"/>
        <v>0</v>
      </c>
      <c r="Q148" s="32">
        <f t="shared" si="403"/>
        <v>0</v>
      </c>
      <c r="R148" s="32">
        <f t="shared" si="404"/>
        <v>0</v>
      </c>
      <c r="S148" s="32">
        <f t="shared" si="10"/>
        <v>0</v>
      </c>
      <c r="T148" s="32">
        <f t="shared" si="405"/>
        <v>0</v>
      </c>
      <c r="U148" s="33"/>
      <c r="V148" s="33"/>
      <c r="W148" s="33"/>
      <c r="X148" s="33"/>
      <c r="Y148" s="33"/>
      <c r="Z148" s="33"/>
      <c r="AA148" s="33"/>
    </row>
    <row r="149" ht="15.75" customHeight="1" outlineLevel="2">
      <c r="A149" s="33" t="s">
        <v>119</v>
      </c>
      <c r="B149" s="33" t="s">
        <v>30</v>
      </c>
      <c r="C149" s="33" t="s">
        <v>31</v>
      </c>
      <c r="D149" s="34">
        <v>0.0</v>
      </c>
      <c r="E149" s="34">
        <v>0.0</v>
      </c>
      <c r="F149" s="34">
        <v>0.0</v>
      </c>
      <c r="G149" s="32">
        <v>0.0</v>
      </c>
      <c r="H149" s="32"/>
      <c r="I149" s="32">
        <f t="shared" si="398"/>
        <v>0</v>
      </c>
      <c r="J149" s="32">
        <v>0.0</v>
      </c>
      <c r="K149" s="32">
        <f t="shared" si="399"/>
        <v>0</v>
      </c>
      <c r="L149" s="29">
        <f t="shared" si="400"/>
        <v>0</v>
      </c>
      <c r="M149" s="35"/>
      <c r="N149" s="35">
        <f t="shared" si="401"/>
        <v>0</v>
      </c>
      <c r="O149" s="32"/>
      <c r="P149" s="32">
        <f t="shared" si="402"/>
        <v>0</v>
      </c>
      <c r="Q149" s="32">
        <f t="shared" si="403"/>
        <v>0</v>
      </c>
      <c r="R149" s="32">
        <f t="shared" si="404"/>
        <v>0</v>
      </c>
      <c r="S149" s="32">
        <f t="shared" si="10"/>
        <v>0</v>
      </c>
      <c r="T149" s="32">
        <f t="shared" si="405"/>
        <v>0</v>
      </c>
      <c r="U149" s="33"/>
      <c r="V149" s="33"/>
      <c r="W149" s="33"/>
      <c r="X149" s="33"/>
      <c r="Y149" s="33"/>
      <c r="Z149" s="33"/>
      <c r="AA149" s="33"/>
    </row>
    <row r="150" ht="15.75" customHeight="1" outlineLevel="1">
      <c r="A150" s="36" t="s">
        <v>122</v>
      </c>
      <c r="B150" s="36"/>
      <c r="C150" s="36"/>
      <c r="D150" s="37">
        <f t="shared" ref="D150:E150" si="406">SUBTOTAL(9,D144:D149)</f>
        <v>144115843</v>
      </c>
      <c r="E150" s="37">
        <f t="shared" si="406"/>
        <v>7824267</v>
      </c>
      <c r="F150" s="37">
        <v>1.0</v>
      </c>
      <c r="G150" s="38">
        <f t="shared" ref="G150:I150" si="407">SUBTOTAL(9,G144:G149)</f>
        <v>0</v>
      </c>
      <c r="H150" s="38">
        <f t="shared" si="407"/>
        <v>133437175</v>
      </c>
      <c r="I150" s="38">
        <f t="shared" si="407"/>
        <v>0</v>
      </c>
      <c r="J150" s="38"/>
      <c r="K150" s="38">
        <f t="shared" ref="K150:M150" si="408">SUBTOTAL(9,K144:K149)</f>
        <v>0</v>
      </c>
      <c r="L150" s="38">
        <f t="shared" si="408"/>
        <v>0</v>
      </c>
      <c r="M150" s="39">
        <f t="shared" si="408"/>
        <v>1585274272</v>
      </c>
      <c r="N150" s="39"/>
      <c r="O150" s="38"/>
      <c r="P150" s="38">
        <f t="shared" ref="P150:R150" si="409">SUBTOTAL(9,P144:P149)</f>
        <v>144115843</v>
      </c>
      <c r="Q150" s="38">
        <f t="shared" si="409"/>
        <v>144115844</v>
      </c>
      <c r="R150" s="38">
        <f t="shared" si="409"/>
        <v>144115844</v>
      </c>
      <c r="S150" s="32">
        <f t="shared" si="10"/>
        <v>0</v>
      </c>
      <c r="T150" s="38">
        <f>SUBTOTAL(9,T144:T149)</f>
        <v>144115844</v>
      </c>
      <c r="U150" s="36"/>
      <c r="V150" s="36"/>
      <c r="W150" s="36"/>
      <c r="X150" s="36"/>
      <c r="Y150" s="36"/>
      <c r="Z150" s="36"/>
      <c r="AA150" s="36"/>
    </row>
    <row r="151" ht="15.75" customHeight="1" outlineLevel="2">
      <c r="A151" s="33" t="s">
        <v>123</v>
      </c>
      <c r="B151" s="33" t="s">
        <v>26</v>
      </c>
      <c r="C151" s="33" t="s">
        <v>27</v>
      </c>
      <c r="D151" s="34">
        <v>3.088655691E7</v>
      </c>
      <c r="E151" s="34">
        <v>8055672.24</v>
      </c>
      <c r="F151" s="34">
        <v>0.9952106924158425</v>
      </c>
      <c r="G151" s="32">
        <v>0.0</v>
      </c>
      <c r="H151" s="32">
        <v>1.02758681E8</v>
      </c>
      <c r="I151" s="32">
        <f t="shared" ref="I151:I153" si="410">+G151/11</f>
        <v>0</v>
      </c>
      <c r="J151" s="32">
        <v>0.0</v>
      </c>
      <c r="K151" s="32">
        <f t="shared" ref="K151:K153" si="411">+F151*J151</f>
        <v>0</v>
      </c>
      <c r="L151" s="29">
        <f>IF(D151-Q151&gt;1,D151-Q151,0)</f>
        <v>0</v>
      </c>
      <c r="M151" s="35">
        <v>3.41387139E8</v>
      </c>
      <c r="N151" s="35">
        <f t="shared" ref="N151:N153" si="412">+M151/11</f>
        <v>31035194.45</v>
      </c>
      <c r="O151" s="32"/>
      <c r="P151" s="32">
        <f>+D151-K151</f>
        <v>30886556.91</v>
      </c>
      <c r="Q151" s="32">
        <f t="shared" ref="Q151:Q153" si="413">+ROUND(P151,0)</f>
        <v>30886557</v>
      </c>
      <c r="R151" s="32">
        <f t="shared" ref="R151:R153" si="414">+L151+Q151</f>
        <v>30886557</v>
      </c>
      <c r="S151" s="32">
        <f t="shared" si="10"/>
        <v>0</v>
      </c>
      <c r="T151" s="32">
        <f t="shared" ref="T151:T153" si="415">+Q151</f>
        <v>30886557</v>
      </c>
      <c r="U151" s="33"/>
      <c r="V151" s="33"/>
      <c r="W151" s="33"/>
      <c r="X151" s="33"/>
      <c r="Y151" s="33"/>
      <c r="Z151" s="33"/>
      <c r="AA151" s="33"/>
    </row>
    <row r="152" ht="15.75" customHeight="1" outlineLevel="2">
      <c r="A152" s="33" t="s">
        <v>123</v>
      </c>
      <c r="B152" s="33" t="s">
        <v>34</v>
      </c>
      <c r="C152" s="33" t="s">
        <v>35</v>
      </c>
      <c r="D152" s="34">
        <v>148637.09</v>
      </c>
      <c r="E152" s="34">
        <v>38766.76</v>
      </c>
      <c r="F152" s="34">
        <v>0.004789307584157521</v>
      </c>
      <c r="G152" s="32">
        <v>0.0</v>
      </c>
      <c r="H152" s="32"/>
      <c r="I152" s="32">
        <f t="shared" si="410"/>
        <v>0</v>
      </c>
      <c r="J152" s="32">
        <v>0.0</v>
      </c>
      <c r="K152" s="32">
        <f t="shared" si="411"/>
        <v>0</v>
      </c>
      <c r="L152" s="29">
        <v>0.0</v>
      </c>
      <c r="M152" s="35"/>
      <c r="N152" s="35">
        <f t="shared" si="412"/>
        <v>0</v>
      </c>
      <c r="O152" s="32"/>
      <c r="P152" s="40">
        <v>0.0</v>
      </c>
      <c r="Q152" s="32">
        <f t="shared" si="413"/>
        <v>0</v>
      </c>
      <c r="R152" s="32">
        <f t="shared" si="414"/>
        <v>0</v>
      </c>
      <c r="S152" s="32">
        <f t="shared" si="10"/>
        <v>148637.09</v>
      </c>
      <c r="T152" s="32">
        <f t="shared" si="415"/>
        <v>0</v>
      </c>
      <c r="U152" s="33"/>
      <c r="V152" s="33"/>
      <c r="W152" s="33"/>
      <c r="X152" s="33"/>
      <c r="Y152" s="33"/>
      <c r="Z152" s="33"/>
      <c r="AA152" s="33"/>
    </row>
    <row r="153" ht="15.75" customHeight="1" outlineLevel="2">
      <c r="A153" s="33" t="s">
        <v>123</v>
      </c>
      <c r="B153" s="33" t="s">
        <v>48</v>
      </c>
      <c r="C153" s="33" t="s">
        <v>49</v>
      </c>
      <c r="D153" s="34">
        <v>0.0</v>
      </c>
      <c r="E153" s="34">
        <v>0.0</v>
      </c>
      <c r="F153" s="34">
        <v>0.0</v>
      </c>
      <c r="G153" s="32">
        <v>0.0</v>
      </c>
      <c r="H153" s="32"/>
      <c r="I153" s="32">
        <f t="shared" si="410"/>
        <v>0</v>
      </c>
      <c r="J153" s="32">
        <v>0.0</v>
      </c>
      <c r="K153" s="32">
        <f t="shared" si="411"/>
        <v>0</v>
      </c>
      <c r="L153" s="29">
        <f>IF(D153-Q153&gt;1,D153-Q153,0)</f>
        <v>0</v>
      </c>
      <c r="M153" s="35"/>
      <c r="N153" s="35">
        <f t="shared" si="412"/>
        <v>0</v>
      </c>
      <c r="O153" s="32"/>
      <c r="P153" s="32">
        <f>+D153-K153</f>
        <v>0</v>
      </c>
      <c r="Q153" s="32">
        <f t="shared" si="413"/>
        <v>0</v>
      </c>
      <c r="R153" s="32">
        <f t="shared" si="414"/>
        <v>0</v>
      </c>
      <c r="S153" s="32">
        <f t="shared" si="10"/>
        <v>0</v>
      </c>
      <c r="T153" s="32">
        <f t="shared" si="415"/>
        <v>0</v>
      </c>
      <c r="U153" s="33"/>
      <c r="V153" s="33"/>
      <c r="W153" s="33"/>
      <c r="X153" s="33"/>
      <c r="Y153" s="33"/>
      <c r="Z153" s="33"/>
      <c r="AA153" s="33"/>
    </row>
    <row r="154" ht="15.75" customHeight="1" outlineLevel="1">
      <c r="A154" s="36" t="s">
        <v>124</v>
      </c>
      <c r="B154" s="36"/>
      <c r="C154" s="36"/>
      <c r="D154" s="37">
        <f t="shared" ref="D154:E154" si="416">SUBTOTAL(9,D151:D153)</f>
        <v>31035194</v>
      </c>
      <c r="E154" s="37">
        <f t="shared" si="416"/>
        <v>8094439</v>
      </c>
      <c r="F154" s="37">
        <v>1.0</v>
      </c>
      <c r="G154" s="38">
        <f t="shared" ref="G154:I154" si="417">SUBTOTAL(9,G151:G153)</f>
        <v>0</v>
      </c>
      <c r="H154" s="38">
        <f t="shared" si="417"/>
        <v>102758681</v>
      </c>
      <c r="I154" s="38">
        <f t="shared" si="417"/>
        <v>0</v>
      </c>
      <c r="J154" s="38"/>
      <c r="K154" s="38">
        <f t="shared" ref="K154:M154" si="418">SUBTOTAL(9,K151:K153)</f>
        <v>0</v>
      </c>
      <c r="L154" s="38">
        <f t="shared" si="418"/>
        <v>0</v>
      </c>
      <c r="M154" s="39">
        <f t="shared" si="418"/>
        <v>341387139</v>
      </c>
      <c r="N154" s="39"/>
      <c r="O154" s="38"/>
      <c r="P154" s="38">
        <f t="shared" ref="P154:R154" si="419">SUBTOTAL(9,P151:P153)</f>
        <v>30886556.91</v>
      </c>
      <c r="Q154" s="38">
        <f t="shared" si="419"/>
        <v>30886557</v>
      </c>
      <c r="R154" s="38">
        <f t="shared" si="419"/>
        <v>30886557</v>
      </c>
      <c r="S154" s="32">
        <f t="shared" si="10"/>
        <v>148637</v>
      </c>
      <c r="T154" s="38">
        <f>SUBTOTAL(9,T151:T153)</f>
        <v>30886557</v>
      </c>
      <c r="U154" s="36"/>
      <c r="V154" s="36"/>
      <c r="W154" s="36"/>
      <c r="X154" s="36"/>
      <c r="Y154" s="36"/>
      <c r="Z154" s="36"/>
      <c r="AA154" s="36"/>
    </row>
    <row r="155" ht="15.75" customHeight="1" outlineLevel="2">
      <c r="A155" s="33" t="s">
        <v>125</v>
      </c>
      <c r="B155" s="33" t="s">
        <v>26</v>
      </c>
      <c r="C155" s="33" t="s">
        <v>27</v>
      </c>
      <c r="D155" s="34">
        <v>3.390661159E7</v>
      </c>
      <c r="E155" s="34">
        <v>4107821.34</v>
      </c>
      <c r="F155" s="34">
        <v>0.7556691624367661</v>
      </c>
      <c r="G155" s="32">
        <v>0.0</v>
      </c>
      <c r="H155" s="32">
        <v>5.4895164E7</v>
      </c>
      <c r="I155" s="32">
        <f t="shared" ref="I155:I156" si="420">+G155/11</f>
        <v>0</v>
      </c>
      <c r="J155" s="32">
        <v>0.0</v>
      </c>
      <c r="K155" s="32">
        <f t="shared" ref="K155:K156" si="421">+F155*J155</f>
        <v>0</v>
      </c>
      <c r="L155" s="29">
        <f t="shared" ref="L155:L156" si="422">IF(D155-Q155&gt;1,D155-Q155,0)</f>
        <v>0</v>
      </c>
      <c r="M155" s="35">
        <v>4.93566166E8</v>
      </c>
      <c r="N155" s="35">
        <f t="shared" ref="N155:N156" si="423">+M155/11</f>
        <v>44869651.45</v>
      </c>
      <c r="O155" s="32"/>
      <c r="P155" s="32">
        <f t="shared" ref="P155:P156" si="424">+D155-K155</f>
        <v>33906611.59</v>
      </c>
      <c r="Q155" s="32">
        <f t="shared" ref="Q155:Q156" si="425">+ROUND(P155,0)</f>
        <v>33906612</v>
      </c>
      <c r="R155" s="32">
        <f t="shared" ref="R155:R156" si="426">+L155+Q155</f>
        <v>33906612</v>
      </c>
      <c r="S155" s="32">
        <f t="shared" si="10"/>
        <v>0</v>
      </c>
      <c r="T155" s="32">
        <f t="shared" ref="T155:T156" si="427">+Q155</f>
        <v>33906612</v>
      </c>
      <c r="U155" s="33"/>
      <c r="V155" s="33"/>
      <c r="W155" s="33"/>
      <c r="X155" s="33"/>
      <c r="Y155" s="33"/>
      <c r="Z155" s="33"/>
      <c r="AA155" s="33"/>
    </row>
    <row r="156" ht="15.75" customHeight="1" outlineLevel="2">
      <c r="A156" s="33" t="s">
        <v>125</v>
      </c>
      <c r="B156" s="33" t="s">
        <v>50</v>
      </c>
      <c r="C156" s="33" t="s">
        <v>51</v>
      </c>
      <c r="D156" s="34">
        <v>1.096303941E7</v>
      </c>
      <c r="E156" s="34">
        <v>1328183.66</v>
      </c>
      <c r="F156" s="34">
        <v>0.244330837563234</v>
      </c>
      <c r="G156" s="32">
        <v>0.0</v>
      </c>
      <c r="H156" s="32"/>
      <c r="I156" s="32">
        <f t="shared" si="420"/>
        <v>0</v>
      </c>
      <c r="J156" s="32">
        <v>0.0</v>
      </c>
      <c r="K156" s="32">
        <f t="shared" si="421"/>
        <v>0</v>
      </c>
      <c r="L156" s="29">
        <f t="shared" si="422"/>
        <v>0</v>
      </c>
      <c r="M156" s="35"/>
      <c r="N156" s="35">
        <f t="shared" si="423"/>
        <v>0</v>
      </c>
      <c r="O156" s="32"/>
      <c r="P156" s="32">
        <f t="shared" si="424"/>
        <v>10963039.41</v>
      </c>
      <c r="Q156" s="32">
        <f t="shared" si="425"/>
        <v>10963039</v>
      </c>
      <c r="R156" s="32">
        <f t="shared" si="426"/>
        <v>10963039</v>
      </c>
      <c r="S156" s="32">
        <f t="shared" si="10"/>
        <v>0</v>
      </c>
      <c r="T156" s="32">
        <f t="shared" si="427"/>
        <v>10963039</v>
      </c>
      <c r="U156" s="33"/>
      <c r="V156" s="33"/>
      <c r="W156" s="33"/>
      <c r="X156" s="33"/>
      <c r="Y156" s="33"/>
      <c r="Z156" s="33"/>
      <c r="AA156" s="33"/>
    </row>
    <row r="157" ht="15.75" customHeight="1" outlineLevel="1">
      <c r="A157" s="36" t="s">
        <v>126</v>
      </c>
      <c r="B157" s="36"/>
      <c r="C157" s="36"/>
      <c r="D157" s="37">
        <f t="shared" ref="D157:E157" si="428">SUBTOTAL(9,D155:D156)</f>
        <v>44869651</v>
      </c>
      <c r="E157" s="37">
        <f t="shared" si="428"/>
        <v>5436005</v>
      </c>
      <c r="F157" s="37">
        <v>1.0</v>
      </c>
      <c r="G157" s="38">
        <f t="shared" ref="G157:I157" si="429">SUBTOTAL(9,G155:G156)</f>
        <v>0</v>
      </c>
      <c r="H157" s="38">
        <f t="shared" si="429"/>
        <v>54895164</v>
      </c>
      <c r="I157" s="38">
        <f t="shared" si="429"/>
        <v>0</v>
      </c>
      <c r="J157" s="38"/>
      <c r="K157" s="38">
        <f t="shared" ref="K157:M157" si="430">SUBTOTAL(9,K155:K156)</f>
        <v>0</v>
      </c>
      <c r="L157" s="38">
        <f t="shared" si="430"/>
        <v>0</v>
      </c>
      <c r="M157" s="39">
        <f t="shared" si="430"/>
        <v>493566166</v>
      </c>
      <c r="N157" s="39"/>
      <c r="O157" s="38"/>
      <c r="P157" s="38">
        <f t="shared" ref="P157:R157" si="431">SUBTOTAL(9,P155:P156)</f>
        <v>44869651</v>
      </c>
      <c r="Q157" s="38">
        <f t="shared" si="431"/>
        <v>44869651</v>
      </c>
      <c r="R157" s="38">
        <f t="shared" si="431"/>
        <v>44869651</v>
      </c>
      <c r="S157" s="32">
        <f t="shared" si="10"/>
        <v>0</v>
      </c>
      <c r="T157" s="38">
        <f>SUBTOTAL(9,T155:T156)</f>
        <v>44869651</v>
      </c>
      <c r="U157" s="36"/>
      <c r="V157" s="36"/>
      <c r="W157" s="36"/>
      <c r="X157" s="36"/>
      <c r="Y157" s="36"/>
      <c r="Z157" s="36"/>
      <c r="AA157" s="36"/>
    </row>
    <row r="158" ht="15.75" customHeight="1" outlineLevel="2">
      <c r="A158" s="33" t="s">
        <v>127</v>
      </c>
      <c r="B158" s="33" t="s">
        <v>26</v>
      </c>
      <c r="C158" s="33" t="s">
        <v>27</v>
      </c>
      <c r="D158" s="34">
        <v>4740568.58</v>
      </c>
      <c r="E158" s="34">
        <v>764378.53</v>
      </c>
      <c r="F158" s="34">
        <v>0.7358496445216977</v>
      </c>
      <c r="G158" s="32">
        <v>9537454.0</v>
      </c>
      <c r="H158" s="32">
        <v>1.2493834E7</v>
      </c>
      <c r="I158" s="32">
        <f t="shared" ref="I158:I160" si="432">+G158/11</f>
        <v>867041.2727</v>
      </c>
      <c r="J158" s="32">
        <v>867041.2727272727</v>
      </c>
      <c r="K158" s="32">
        <f t="shared" ref="K158:K160" si="433">+F158*J158</f>
        <v>638012.0123</v>
      </c>
      <c r="L158" s="29">
        <f t="shared" ref="L158:L160" si="434">IF(D158-Q158&gt;1,D158-Q158,0)</f>
        <v>638011.58</v>
      </c>
      <c r="M158" s="35">
        <v>6.132791E7</v>
      </c>
      <c r="N158" s="35">
        <f t="shared" ref="N158:N160" si="435">+M158/11</f>
        <v>5575264.545</v>
      </c>
      <c r="O158" s="32"/>
      <c r="P158" s="32">
        <f>+D158-K158</f>
        <v>4102556.568</v>
      </c>
      <c r="Q158" s="32">
        <f t="shared" ref="Q158:Q160" si="436">+ROUND(P158,0)</f>
        <v>4102557</v>
      </c>
      <c r="R158" s="32">
        <f t="shared" ref="R158:R160" si="437">+L158+Q158</f>
        <v>4740568.58</v>
      </c>
      <c r="S158" s="32">
        <f t="shared" si="10"/>
        <v>0</v>
      </c>
      <c r="T158" s="32">
        <f t="shared" ref="T158:T160" si="438">+Q158</f>
        <v>4102557</v>
      </c>
      <c r="U158" s="33"/>
      <c r="V158" s="33"/>
      <c r="W158" s="33"/>
      <c r="X158" s="33"/>
      <c r="Y158" s="33"/>
      <c r="Z158" s="33"/>
      <c r="AA158" s="33"/>
    </row>
    <row r="159" ht="15.75" customHeight="1" outlineLevel="2">
      <c r="A159" s="33" t="s">
        <v>127</v>
      </c>
      <c r="B159" s="33" t="s">
        <v>34</v>
      </c>
      <c r="C159" s="33" t="s">
        <v>35</v>
      </c>
      <c r="D159" s="34">
        <v>34335.77</v>
      </c>
      <c r="E159" s="34">
        <v>5536.37</v>
      </c>
      <c r="F159" s="34">
        <v>7.202001534540846E-4</v>
      </c>
      <c r="G159" s="32">
        <v>0.0</v>
      </c>
      <c r="H159" s="32"/>
      <c r="I159" s="32">
        <f t="shared" si="432"/>
        <v>0</v>
      </c>
      <c r="J159" s="32">
        <v>867041.2727272727</v>
      </c>
      <c r="K159" s="32">
        <f t="shared" si="433"/>
        <v>624.4432577</v>
      </c>
      <c r="L159" s="29">
        <f t="shared" si="434"/>
        <v>34335.77</v>
      </c>
      <c r="M159" s="35"/>
      <c r="N159" s="35">
        <f t="shared" si="435"/>
        <v>0</v>
      </c>
      <c r="O159" s="32"/>
      <c r="P159" s="32">
        <v>0.0</v>
      </c>
      <c r="Q159" s="32">
        <f t="shared" si="436"/>
        <v>0</v>
      </c>
      <c r="R159" s="32">
        <f t="shared" si="437"/>
        <v>34335.77</v>
      </c>
      <c r="S159" s="32">
        <f t="shared" si="10"/>
        <v>0</v>
      </c>
      <c r="T159" s="32">
        <f t="shared" si="438"/>
        <v>0</v>
      </c>
      <c r="U159" s="33"/>
      <c r="V159" s="33"/>
      <c r="W159" s="33"/>
      <c r="X159" s="33"/>
      <c r="Y159" s="33"/>
      <c r="Z159" s="33"/>
      <c r="AA159" s="33"/>
    </row>
    <row r="160" ht="15.75" customHeight="1" outlineLevel="2">
      <c r="A160" s="33" t="s">
        <v>127</v>
      </c>
      <c r="B160" s="33" t="s">
        <v>50</v>
      </c>
      <c r="C160" s="33" t="s">
        <v>51</v>
      </c>
      <c r="D160" s="34">
        <v>1667401.65</v>
      </c>
      <c r="E160" s="34">
        <v>268855.1</v>
      </c>
      <c r="F160" s="34">
        <v>0.25882062261556654</v>
      </c>
      <c r="G160" s="32">
        <v>0.0</v>
      </c>
      <c r="H160" s="32"/>
      <c r="I160" s="32">
        <f t="shared" si="432"/>
        <v>0</v>
      </c>
      <c r="J160" s="32">
        <v>867041.2727272727</v>
      </c>
      <c r="K160" s="32">
        <f t="shared" si="433"/>
        <v>224408.162</v>
      </c>
      <c r="L160" s="29">
        <f t="shared" si="434"/>
        <v>190696.65</v>
      </c>
      <c r="M160" s="35"/>
      <c r="N160" s="35">
        <f t="shared" si="435"/>
        <v>0</v>
      </c>
      <c r="O160" s="32"/>
      <c r="P160" s="32">
        <v>1476704.8147016647</v>
      </c>
      <c r="Q160" s="32">
        <f t="shared" si="436"/>
        <v>1476705</v>
      </c>
      <c r="R160" s="32">
        <f t="shared" si="437"/>
        <v>1667401.65</v>
      </c>
      <c r="S160" s="32">
        <f t="shared" si="10"/>
        <v>0</v>
      </c>
      <c r="T160" s="32">
        <f t="shared" si="438"/>
        <v>1476705</v>
      </c>
      <c r="U160" s="33"/>
      <c r="V160" s="33"/>
      <c r="W160" s="33"/>
      <c r="X160" s="33"/>
      <c r="Y160" s="33"/>
      <c r="Z160" s="33"/>
      <c r="AA160" s="33"/>
    </row>
    <row r="161" ht="15.75" customHeight="1" outlineLevel="1">
      <c r="A161" s="36" t="s">
        <v>128</v>
      </c>
      <c r="B161" s="36"/>
      <c r="C161" s="36"/>
      <c r="D161" s="37">
        <f t="shared" ref="D161:E161" si="439">SUBTOTAL(9,D158:D160)</f>
        <v>6442306</v>
      </c>
      <c r="E161" s="37">
        <f t="shared" si="439"/>
        <v>1038770</v>
      </c>
      <c r="F161" s="37">
        <v>0.9953904672907183</v>
      </c>
      <c r="G161" s="38">
        <f t="shared" ref="G161:I161" si="440">SUBTOTAL(9,G158:G160)</f>
        <v>9537454</v>
      </c>
      <c r="H161" s="38">
        <f t="shared" si="440"/>
        <v>12493834</v>
      </c>
      <c r="I161" s="38">
        <f t="shared" si="440"/>
        <v>867041.2727</v>
      </c>
      <c r="J161" s="38"/>
      <c r="K161" s="38">
        <f t="shared" ref="K161:M161" si="441">SUBTOTAL(9,K158:K160)</f>
        <v>863044.6176</v>
      </c>
      <c r="L161" s="38">
        <f t="shared" si="441"/>
        <v>863044</v>
      </c>
      <c r="M161" s="39">
        <f t="shared" si="441"/>
        <v>61327910</v>
      </c>
      <c r="N161" s="39"/>
      <c r="O161" s="38"/>
      <c r="P161" s="38">
        <f t="shared" ref="P161:R161" si="442">SUBTOTAL(9,P158:P160)</f>
        <v>5579261.382</v>
      </c>
      <c r="Q161" s="38">
        <f t="shared" si="442"/>
        <v>5579262</v>
      </c>
      <c r="R161" s="38">
        <f t="shared" si="442"/>
        <v>6442306</v>
      </c>
      <c r="S161" s="32">
        <f t="shared" si="10"/>
        <v>0</v>
      </c>
      <c r="T161" s="38">
        <f>SUBTOTAL(9,T158:T160)</f>
        <v>5579262</v>
      </c>
      <c r="U161" s="36"/>
      <c r="V161" s="36"/>
      <c r="W161" s="36"/>
      <c r="X161" s="36"/>
      <c r="Y161" s="36"/>
      <c r="Z161" s="36"/>
      <c r="AA161" s="36"/>
    </row>
    <row r="162" ht="15.75" customHeight="1" outlineLevel="2">
      <c r="A162" s="33" t="s">
        <v>129</v>
      </c>
      <c r="B162" s="33" t="s">
        <v>26</v>
      </c>
      <c r="C162" s="33" t="s">
        <v>27</v>
      </c>
      <c r="D162" s="34">
        <v>4.767531614E7</v>
      </c>
      <c r="E162" s="34">
        <v>8852004.52</v>
      </c>
      <c r="F162" s="34">
        <v>0.8805126028729251</v>
      </c>
      <c r="G162" s="32">
        <v>0.0</v>
      </c>
      <c r="H162" s="32">
        <v>1.01806011E8</v>
      </c>
      <c r="I162" s="32">
        <f t="shared" ref="I162:I165" si="443">+G162/11</f>
        <v>0</v>
      </c>
      <c r="J162" s="32">
        <v>0.0</v>
      </c>
      <c r="K162" s="32">
        <f t="shared" ref="K162:K165" si="444">+F162*J162</f>
        <v>0</v>
      </c>
      <c r="L162" s="29">
        <f t="shared" ref="L162:L165" si="445">IF(D162-Q162&gt;1,D162-Q162,0)</f>
        <v>0</v>
      </c>
      <c r="M162" s="35">
        <v>5.95594511E8</v>
      </c>
      <c r="N162" s="35">
        <f t="shared" ref="N162:N165" si="446">+M162/11</f>
        <v>54144955.55</v>
      </c>
      <c r="O162" s="32"/>
      <c r="P162" s="32">
        <f t="shared" ref="P162:P165" si="447">+D162-K162</f>
        <v>47675316.14</v>
      </c>
      <c r="Q162" s="32">
        <f t="shared" ref="Q162:Q165" si="448">+ROUND(P162,0)</f>
        <v>47675316</v>
      </c>
      <c r="R162" s="32">
        <f t="shared" ref="R162:R165" si="449">+L162+Q162</f>
        <v>47675316</v>
      </c>
      <c r="S162" s="32">
        <f t="shared" si="10"/>
        <v>0</v>
      </c>
      <c r="T162" s="32">
        <f t="shared" ref="T162:T165" si="450">+Q162</f>
        <v>47675316</v>
      </c>
      <c r="U162" s="33"/>
      <c r="V162" s="33"/>
      <c r="W162" s="33"/>
      <c r="X162" s="33"/>
      <c r="Y162" s="33"/>
      <c r="Z162" s="33"/>
      <c r="AA162" s="33"/>
    </row>
    <row r="163" ht="15.75" customHeight="1" outlineLevel="2">
      <c r="A163" s="33" t="s">
        <v>129</v>
      </c>
      <c r="B163" s="33" t="s">
        <v>34</v>
      </c>
      <c r="C163" s="33" t="s">
        <v>35</v>
      </c>
      <c r="D163" s="34">
        <v>0.0</v>
      </c>
      <c r="E163" s="34">
        <v>0.0</v>
      </c>
      <c r="F163" s="34">
        <v>0.0</v>
      </c>
      <c r="G163" s="32">
        <v>0.0</v>
      </c>
      <c r="H163" s="32"/>
      <c r="I163" s="32">
        <f t="shared" si="443"/>
        <v>0</v>
      </c>
      <c r="J163" s="32">
        <v>0.0</v>
      </c>
      <c r="K163" s="32">
        <f t="shared" si="444"/>
        <v>0</v>
      </c>
      <c r="L163" s="29">
        <f t="shared" si="445"/>
        <v>0</v>
      </c>
      <c r="M163" s="35"/>
      <c r="N163" s="35">
        <f t="shared" si="446"/>
        <v>0</v>
      </c>
      <c r="O163" s="32"/>
      <c r="P163" s="32">
        <f t="shared" si="447"/>
        <v>0</v>
      </c>
      <c r="Q163" s="32">
        <f t="shared" si="448"/>
        <v>0</v>
      </c>
      <c r="R163" s="32">
        <f t="shared" si="449"/>
        <v>0</v>
      </c>
      <c r="S163" s="32">
        <f t="shared" si="10"/>
        <v>0</v>
      </c>
      <c r="T163" s="32">
        <f t="shared" si="450"/>
        <v>0</v>
      </c>
      <c r="U163" s="33"/>
      <c r="V163" s="33"/>
      <c r="W163" s="33"/>
      <c r="X163" s="33"/>
      <c r="Y163" s="33"/>
      <c r="Z163" s="33"/>
      <c r="AA163" s="33"/>
    </row>
    <row r="164" ht="15.75" customHeight="1" outlineLevel="2">
      <c r="A164" s="33" t="s">
        <v>129</v>
      </c>
      <c r="B164" s="33" t="s">
        <v>48</v>
      </c>
      <c r="C164" s="33" t="s">
        <v>49</v>
      </c>
      <c r="D164" s="34">
        <v>0.0</v>
      </c>
      <c r="E164" s="34">
        <v>0.0</v>
      </c>
      <c r="F164" s="34">
        <v>0.0</v>
      </c>
      <c r="G164" s="32">
        <v>0.0</v>
      </c>
      <c r="H164" s="32"/>
      <c r="I164" s="32">
        <f t="shared" si="443"/>
        <v>0</v>
      </c>
      <c r="J164" s="32">
        <v>0.0</v>
      </c>
      <c r="K164" s="32">
        <f t="shared" si="444"/>
        <v>0</v>
      </c>
      <c r="L164" s="29">
        <f t="shared" si="445"/>
        <v>0</v>
      </c>
      <c r="M164" s="35"/>
      <c r="N164" s="35">
        <f t="shared" si="446"/>
        <v>0</v>
      </c>
      <c r="O164" s="32"/>
      <c r="P164" s="32">
        <f t="shared" si="447"/>
        <v>0</v>
      </c>
      <c r="Q164" s="32">
        <f t="shared" si="448"/>
        <v>0</v>
      </c>
      <c r="R164" s="32">
        <f t="shared" si="449"/>
        <v>0</v>
      </c>
      <c r="S164" s="32">
        <f t="shared" si="10"/>
        <v>0</v>
      </c>
      <c r="T164" s="32">
        <f t="shared" si="450"/>
        <v>0</v>
      </c>
      <c r="U164" s="33"/>
      <c r="V164" s="33"/>
      <c r="W164" s="33"/>
      <c r="X164" s="33"/>
      <c r="Y164" s="33"/>
      <c r="Z164" s="33"/>
      <c r="AA164" s="33"/>
    </row>
    <row r="165" ht="15.75" customHeight="1" outlineLevel="2">
      <c r="A165" s="33" t="s">
        <v>129</v>
      </c>
      <c r="B165" s="33" t="s">
        <v>50</v>
      </c>
      <c r="C165" s="33" t="s">
        <v>51</v>
      </c>
      <c r="D165" s="34">
        <v>6469639.86</v>
      </c>
      <c r="E165" s="34">
        <v>1201235.48</v>
      </c>
      <c r="F165" s="34">
        <v>0.11948739712707497</v>
      </c>
      <c r="G165" s="32">
        <v>0.0</v>
      </c>
      <c r="H165" s="32"/>
      <c r="I165" s="32">
        <f t="shared" si="443"/>
        <v>0</v>
      </c>
      <c r="J165" s="32">
        <v>0.0</v>
      </c>
      <c r="K165" s="32">
        <f t="shared" si="444"/>
        <v>0</v>
      </c>
      <c r="L165" s="29">
        <f t="shared" si="445"/>
        <v>0</v>
      </c>
      <c r="M165" s="35"/>
      <c r="N165" s="35">
        <f t="shared" si="446"/>
        <v>0</v>
      </c>
      <c r="O165" s="32"/>
      <c r="P165" s="32">
        <f t="shared" si="447"/>
        <v>6469639.86</v>
      </c>
      <c r="Q165" s="32">
        <f t="shared" si="448"/>
        <v>6469640</v>
      </c>
      <c r="R165" s="32">
        <f t="shared" si="449"/>
        <v>6469640</v>
      </c>
      <c r="S165" s="32">
        <f t="shared" si="10"/>
        <v>0</v>
      </c>
      <c r="T165" s="32">
        <f t="shared" si="450"/>
        <v>6469640</v>
      </c>
      <c r="U165" s="33"/>
      <c r="V165" s="33"/>
      <c r="W165" s="33"/>
      <c r="X165" s="33"/>
      <c r="Y165" s="33"/>
      <c r="Z165" s="33"/>
      <c r="AA165" s="33"/>
    </row>
    <row r="166" ht="15.75" customHeight="1" outlineLevel="1">
      <c r="A166" s="36" t="s">
        <v>130</v>
      </c>
      <c r="B166" s="36"/>
      <c r="C166" s="36"/>
      <c r="D166" s="37">
        <f t="shared" ref="D166:E166" si="451">SUBTOTAL(9,D162:D165)</f>
        <v>54144956</v>
      </c>
      <c r="E166" s="37">
        <f t="shared" si="451"/>
        <v>10053240</v>
      </c>
      <c r="F166" s="37">
        <v>1.0</v>
      </c>
      <c r="G166" s="38">
        <f t="shared" ref="G166:I166" si="452">SUBTOTAL(9,G162:G165)</f>
        <v>0</v>
      </c>
      <c r="H166" s="38">
        <f t="shared" si="452"/>
        <v>101806011</v>
      </c>
      <c r="I166" s="38">
        <f t="shared" si="452"/>
        <v>0</v>
      </c>
      <c r="J166" s="38"/>
      <c r="K166" s="38">
        <f t="shared" ref="K166:M166" si="453">SUBTOTAL(9,K162:K165)</f>
        <v>0</v>
      </c>
      <c r="L166" s="38">
        <f t="shared" si="453"/>
        <v>0</v>
      </c>
      <c r="M166" s="39">
        <f t="shared" si="453"/>
        <v>595594511</v>
      </c>
      <c r="N166" s="39"/>
      <c r="O166" s="38"/>
      <c r="P166" s="38">
        <f t="shared" ref="P166:R166" si="454">SUBTOTAL(9,P162:P165)</f>
        <v>54144956</v>
      </c>
      <c r="Q166" s="38">
        <f t="shared" si="454"/>
        <v>54144956</v>
      </c>
      <c r="R166" s="38">
        <f t="shared" si="454"/>
        <v>54144956</v>
      </c>
      <c r="S166" s="32">
        <f t="shared" si="10"/>
        <v>0</v>
      </c>
      <c r="T166" s="38">
        <f>SUBTOTAL(9,T162:T165)</f>
        <v>54144956</v>
      </c>
      <c r="U166" s="36"/>
      <c r="V166" s="36"/>
      <c r="W166" s="36"/>
      <c r="X166" s="36"/>
      <c r="Y166" s="36"/>
      <c r="Z166" s="36"/>
      <c r="AA166" s="36"/>
    </row>
    <row r="167" ht="15.75" customHeight="1" outlineLevel="2">
      <c r="A167" s="33" t="s">
        <v>131</v>
      </c>
      <c r="B167" s="33" t="s">
        <v>26</v>
      </c>
      <c r="C167" s="33" t="s">
        <v>27</v>
      </c>
      <c r="D167" s="34">
        <v>6.3332456E7</v>
      </c>
      <c r="E167" s="34">
        <v>2825917.0</v>
      </c>
      <c r="F167" s="34">
        <v>1.0</v>
      </c>
      <c r="G167" s="32">
        <v>2.00275515E8</v>
      </c>
      <c r="H167" s="32">
        <v>3.9555345E7</v>
      </c>
      <c r="I167" s="32">
        <f t="shared" ref="I167:I168" si="455">+G167/11</f>
        <v>18206865</v>
      </c>
      <c r="J167" s="32">
        <v>1.8206865E7</v>
      </c>
      <c r="K167" s="32">
        <f t="shared" ref="K167:K168" si="456">+F167*J167</f>
        <v>18206865</v>
      </c>
      <c r="L167" s="29">
        <f t="shared" ref="L167:L168" si="457">IF(D167-Q167&gt;1,D167-Q167,0)</f>
        <v>18206865</v>
      </c>
      <c r="M167" s="35">
        <v>4.96381496E8</v>
      </c>
      <c r="N167" s="35">
        <f t="shared" ref="N167:N168" si="458">+M167/11</f>
        <v>45125590.55</v>
      </c>
      <c r="O167" s="32"/>
      <c r="P167" s="32">
        <f t="shared" ref="P167:P168" si="459">+D167-K167</f>
        <v>45125591</v>
      </c>
      <c r="Q167" s="32">
        <f t="shared" ref="Q167:Q168" si="460">+ROUND(P167,0)</f>
        <v>45125591</v>
      </c>
      <c r="R167" s="32">
        <f t="shared" ref="R167:R168" si="461">+L167+Q167</f>
        <v>63332456</v>
      </c>
      <c r="S167" s="32">
        <f t="shared" si="10"/>
        <v>0</v>
      </c>
      <c r="T167" s="32">
        <f t="shared" ref="T167:T168" si="462">+Q167</f>
        <v>45125591</v>
      </c>
      <c r="U167" s="33"/>
      <c r="V167" s="33"/>
      <c r="W167" s="33"/>
      <c r="X167" s="33"/>
      <c r="Y167" s="33"/>
      <c r="Z167" s="33"/>
      <c r="AA167" s="33"/>
    </row>
    <row r="168" ht="15.75" customHeight="1" outlineLevel="2">
      <c r="A168" s="33" t="s">
        <v>131</v>
      </c>
      <c r="B168" s="33" t="s">
        <v>48</v>
      </c>
      <c r="C168" s="33" t="s">
        <v>49</v>
      </c>
      <c r="D168" s="34">
        <v>0.0</v>
      </c>
      <c r="E168" s="34">
        <v>0.0</v>
      </c>
      <c r="F168" s="34">
        <v>0.0</v>
      </c>
      <c r="G168" s="32">
        <v>0.0</v>
      </c>
      <c r="H168" s="32"/>
      <c r="I168" s="32">
        <f t="shared" si="455"/>
        <v>0</v>
      </c>
      <c r="J168" s="32">
        <v>1.8206865E7</v>
      </c>
      <c r="K168" s="32">
        <f t="shared" si="456"/>
        <v>0</v>
      </c>
      <c r="L168" s="29">
        <f t="shared" si="457"/>
        <v>0</v>
      </c>
      <c r="M168" s="35"/>
      <c r="N168" s="35">
        <f t="shared" si="458"/>
        <v>0</v>
      </c>
      <c r="O168" s="32"/>
      <c r="P168" s="32">
        <f t="shared" si="459"/>
        <v>0</v>
      </c>
      <c r="Q168" s="32">
        <f t="shared" si="460"/>
        <v>0</v>
      </c>
      <c r="R168" s="32">
        <f t="shared" si="461"/>
        <v>0</v>
      </c>
      <c r="S168" s="32">
        <f t="shared" si="10"/>
        <v>0</v>
      </c>
      <c r="T168" s="32">
        <f t="shared" si="462"/>
        <v>0</v>
      </c>
      <c r="U168" s="33"/>
      <c r="V168" s="33"/>
      <c r="W168" s="33"/>
      <c r="X168" s="33"/>
      <c r="Y168" s="33"/>
      <c r="Z168" s="33"/>
      <c r="AA168" s="33"/>
    </row>
    <row r="169" ht="15.75" customHeight="1" outlineLevel="1">
      <c r="A169" s="36" t="s">
        <v>132</v>
      </c>
      <c r="B169" s="36"/>
      <c r="C169" s="36"/>
      <c r="D169" s="37">
        <f t="shared" ref="D169:E169" si="463">SUBTOTAL(9,D167:D168)</f>
        <v>63332456</v>
      </c>
      <c r="E169" s="37">
        <f t="shared" si="463"/>
        <v>2825917</v>
      </c>
      <c r="F169" s="37">
        <v>1.0</v>
      </c>
      <c r="G169" s="38">
        <f t="shared" ref="G169:I169" si="464">SUBTOTAL(9,G167:G168)</f>
        <v>200275515</v>
      </c>
      <c r="H169" s="38">
        <f t="shared" si="464"/>
        <v>39555345</v>
      </c>
      <c r="I169" s="38">
        <f t="shared" si="464"/>
        <v>18206865</v>
      </c>
      <c r="J169" s="38"/>
      <c r="K169" s="38">
        <f t="shared" ref="K169:M169" si="465">SUBTOTAL(9,K167:K168)</f>
        <v>18206865</v>
      </c>
      <c r="L169" s="38">
        <f t="shared" si="465"/>
        <v>18206865</v>
      </c>
      <c r="M169" s="39">
        <f t="shared" si="465"/>
        <v>496381496</v>
      </c>
      <c r="N169" s="39"/>
      <c r="O169" s="38"/>
      <c r="P169" s="38">
        <f t="shared" ref="P169:R169" si="466">SUBTOTAL(9,P167:P168)</f>
        <v>45125591</v>
      </c>
      <c r="Q169" s="38">
        <f t="shared" si="466"/>
        <v>45125591</v>
      </c>
      <c r="R169" s="38">
        <f t="shared" si="466"/>
        <v>63332456</v>
      </c>
      <c r="S169" s="32">
        <f t="shared" si="10"/>
        <v>0</v>
      </c>
      <c r="T169" s="38">
        <f>SUBTOTAL(9,T167:T168)</f>
        <v>45125591</v>
      </c>
      <c r="U169" s="36"/>
      <c r="V169" s="36"/>
      <c r="W169" s="36"/>
      <c r="X169" s="36"/>
      <c r="Y169" s="36"/>
      <c r="Z169" s="36"/>
      <c r="AA169" s="36"/>
    </row>
    <row r="170" ht="15.75" customHeight="1" outlineLevel="2">
      <c r="A170" s="33" t="s">
        <v>133</v>
      </c>
      <c r="B170" s="33" t="s">
        <v>34</v>
      </c>
      <c r="C170" s="33" t="s">
        <v>35</v>
      </c>
      <c r="D170" s="34">
        <v>300222.55</v>
      </c>
      <c r="E170" s="34">
        <v>566026.89</v>
      </c>
      <c r="F170" s="34">
        <v>0.12343306869714299</v>
      </c>
      <c r="G170" s="32">
        <v>0.0</v>
      </c>
      <c r="H170" s="32">
        <v>5.5560334E7</v>
      </c>
      <c r="I170" s="32">
        <f t="shared" ref="I170:I172" si="467">+G170/11</f>
        <v>0</v>
      </c>
      <c r="J170" s="32">
        <v>0.0</v>
      </c>
      <c r="K170" s="32">
        <f t="shared" ref="K170:K172" si="468">+F170*J170</f>
        <v>0</v>
      </c>
      <c r="L170" s="29">
        <v>0.0</v>
      </c>
      <c r="M170" s="35">
        <v>2.6754973E7</v>
      </c>
      <c r="N170" s="35">
        <f t="shared" ref="N170:N172" si="469">+M170/11</f>
        <v>2432270.273</v>
      </c>
      <c r="O170" s="32"/>
      <c r="P170" s="40">
        <v>0.0</v>
      </c>
      <c r="Q170" s="32">
        <f t="shared" ref="Q170:Q172" si="470">+ROUND(P170,0)</f>
        <v>0</v>
      </c>
      <c r="R170" s="32">
        <f t="shared" ref="R170:R172" si="471">+L170+Q170</f>
        <v>0</v>
      </c>
      <c r="S170" s="32">
        <f t="shared" si="10"/>
        <v>300222.55</v>
      </c>
      <c r="T170" s="32">
        <f t="shared" ref="T170:T172" si="472">+Q170</f>
        <v>0</v>
      </c>
      <c r="U170" s="33"/>
      <c r="V170" s="33"/>
      <c r="W170" s="33"/>
      <c r="X170" s="33"/>
      <c r="Y170" s="33"/>
      <c r="Z170" s="33"/>
      <c r="AA170" s="33"/>
    </row>
    <row r="171" ht="15.75" customHeight="1" outlineLevel="2">
      <c r="A171" s="33" t="s">
        <v>133</v>
      </c>
      <c r="B171" s="33" t="s">
        <v>66</v>
      </c>
      <c r="C171" s="33" t="s">
        <v>67</v>
      </c>
      <c r="D171" s="34">
        <v>321653.44</v>
      </c>
      <c r="E171" s="34">
        <v>606431.78</v>
      </c>
      <c r="F171" s="34">
        <v>0.13224413408050917</v>
      </c>
      <c r="G171" s="32">
        <v>0.0</v>
      </c>
      <c r="H171" s="32"/>
      <c r="I171" s="32">
        <f t="shared" si="467"/>
        <v>0</v>
      </c>
      <c r="J171" s="32">
        <v>0.0</v>
      </c>
      <c r="K171" s="32">
        <f t="shared" si="468"/>
        <v>0</v>
      </c>
      <c r="L171" s="29">
        <v>0.0</v>
      </c>
      <c r="M171" s="35"/>
      <c r="N171" s="35">
        <f t="shared" si="469"/>
        <v>0</v>
      </c>
      <c r="O171" s="32"/>
      <c r="P171" s="40">
        <v>0.0</v>
      </c>
      <c r="Q171" s="32">
        <f t="shared" si="470"/>
        <v>0</v>
      </c>
      <c r="R171" s="32">
        <f t="shared" si="471"/>
        <v>0</v>
      </c>
      <c r="S171" s="32">
        <f t="shared" si="10"/>
        <v>321653.44</v>
      </c>
      <c r="T171" s="32">
        <f t="shared" si="472"/>
        <v>0</v>
      </c>
      <c r="U171" s="33"/>
      <c r="V171" s="33"/>
      <c r="W171" s="33"/>
      <c r="X171" s="33"/>
      <c r="Y171" s="33"/>
      <c r="Z171" s="33"/>
      <c r="AA171" s="33"/>
    </row>
    <row r="172" ht="15.75" customHeight="1" outlineLevel="2">
      <c r="A172" s="33" t="s">
        <v>133</v>
      </c>
      <c r="B172" s="33" t="s">
        <v>36</v>
      </c>
      <c r="C172" s="33" t="s">
        <v>37</v>
      </c>
      <c r="D172" s="34">
        <v>1810394.01</v>
      </c>
      <c r="E172" s="34">
        <v>3413240.33</v>
      </c>
      <c r="F172" s="34">
        <v>0.7443227972223478</v>
      </c>
      <c r="G172" s="32">
        <v>0.0</v>
      </c>
      <c r="H172" s="32"/>
      <c r="I172" s="32">
        <f t="shared" si="467"/>
        <v>0</v>
      </c>
      <c r="J172" s="32">
        <v>0.0</v>
      </c>
      <c r="K172" s="32">
        <f t="shared" si="468"/>
        <v>0</v>
      </c>
      <c r="L172" s="29">
        <f>IF(D172-Q172&gt;1,D172-Q172,0)</f>
        <v>0</v>
      </c>
      <c r="M172" s="35"/>
      <c r="N172" s="35">
        <f t="shared" si="469"/>
        <v>0</v>
      </c>
      <c r="O172" s="32"/>
      <c r="P172" s="32">
        <f>+D172-K172</f>
        <v>1810394.01</v>
      </c>
      <c r="Q172" s="32">
        <f t="shared" si="470"/>
        <v>1810394</v>
      </c>
      <c r="R172" s="32">
        <f t="shared" si="471"/>
        <v>1810394</v>
      </c>
      <c r="S172" s="32">
        <f t="shared" si="10"/>
        <v>0</v>
      </c>
      <c r="T172" s="32">
        <f t="shared" si="472"/>
        <v>1810394</v>
      </c>
      <c r="U172" s="33"/>
      <c r="V172" s="33"/>
      <c r="W172" s="33"/>
      <c r="X172" s="33"/>
      <c r="Y172" s="33"/>
      <c r="Z172" s="33"/>
      <c r="AA172" s="33"/>
    </row>
    <row r="173" ht="15.75" customHeight="1" outlineLevel="1">
      <c r="A173" s="36" t="s">
        <v>134</v>
      </c>
      <c r="B173" s="36"/>
      <c r="C173" s="36"/>
      <c r="D173" s="37">
        <f t="shared" ref="D173:E173" si="473">SUBTOTAL(9,D170:D172)</f>
        <v>2432270</v>
      </c>
      <c r="E173" s="37">
        <f t="shared" si="473"/>
        <v>4585699</v>
      </c>
      <c r="F173" s="37">
        <v>1.0</v>
      </c>
      <c r="G173" s="38">
        <f t="shared" ref="G173:I173" si="474">SUBTOTAL(9,G170:G172)</f>
        <v>0</v>
      </c>
      <c r="H173" s="38">
        <f t="shared" si="474"/>
        <v>55560334</v>
      </c>
      <c r="I173" s="38">
        <f t="shared" si="474"/>
        <v>0</v>
      </c>
      <c r="J173" s="38"/>
      <c r="K173" s="38">
        <f t="shared" ref="K173:M173" si="475">SUBTOTAL(9,K170:K172)</f>
        <v>0</v>
      </c>
      <c r="L173" s="38">
        <f t="shared" si="475"/>
        <v>0</v>
      </c>
      <c r="M173" s="39">
        <f t="shared" si="475"/>
        <v>26754973</v>
      </c>
      <c r="N173" s="39"/>
      <c r="O173" s="38"/>
      <c r="P173" s="38">
        <f t="shared" ref="P173:R173" si="476">SUBTOTAL(9,P170:P172)</f>
        <v>1810394.01</v>
      </c>
      <c r="Q173" s="38">
        <f t="shared" si="476"/>
        <v>1810394</v>
      </c>
      <c r="R173" s="38">
        <f t="shared" si="476"/>
        <v>1810394</v>
      </c>
      <c r="S173" s="32">
        <f t="shared" si="10"/>
        <v>621876</v>
      </c>
      <c r="T173" s="38">
        <f>SUBTOTAL(9,T170:T172)</f>
        <v>1810394</v>
      </c>
      <c r="U173" s="36"/>
      <c r="V173" s="36"/>
      <c r="W173" s="36"/>
      <c r="X173" s="36"/>
      <c r="Y173" s="36"/>
      <c r="Z173" s="36"/>
      <c r="AA173" s="36"/>
    </row>
    <row r="174" ht="15.75" customHeight="1" outlineLevel="2">
      <c r="A174" s="33" t="s">
        <v>135</v>
      </c>
      <c r="B174" s="33" t="s">
        <v>26</v>
      </c>
      <c r="C174" s="33" t="s">
        <v>27</v>
      </c>
      <c r="D174" s="34">
        <v>3.76755E7</v>
      </c>
      <c r="E174" s="34">
        <v>1.0168376E7</v>
      </c>
      <c r="F174" s="34">
        <v>1.0</v>
      </c>
      <c r="G174" s="32">
        <v>3988877.0</v>
      </c>
      <c r="H174" s="32">
        <v>1.11081103E8</v>
      </c>
      <c r="I174" s="32">
        <f t="shared" ref="I174:I175" si="477">+G174/11</f>
        <v>362625.1818</v>
      </c>
      <c r="J174" s="32">
        <v>362625.1818181818</v>
      </c>
      <c r="K174" s="32">
        <f t="shared" ref="K174:K175" si="478">+F174*J174</f>
        <v>362625.1818</v>
      </c>
      <c r="L174" s="29">
        <f t="shared" ref="L174:L175" si="479">IF(D174-Q174&gt;1,D174-Q174,0)</f>
        <v>362625</v>
      </c>
      <c r="M174" s="35">
        <v>4.1044163E8</v>
      </c>
      <c r="N174" s="35">
        <f t="shared" ref="N174:N175" si="480">+M174/11</f>
        <v>37312875.45</v>
      </c>
      <c r="O174" s="32"/>
      <c r="P174" s="32">
        <f t="shared" ref="P174:P175" si="481">+D174-K174</f>
        <v>37312874.82</v>
      </c>
      <c r="Q174" s="32">
        <f t="shared" ref="Q174:Q175" si="482">+ROUND(P174,0)</f>
        <v>37312875</v>
      </c>
      <c r="R174" s="32">
        <f t="shared" ref="R174:R175" si="483">+L174+Q174</f>
        <v>37675500</v>
      </c>
      <c r="S174" s="32">
        <f t="shared" si="10"/>
        <v>0</v>
      </c>
      <c r="T174" s="32">
        <f t="shared" ref="T174:T175" si="484">+Q174</f>
        <v>37312875</v>
      </c>
      <c r="U174" s="33"/>
      <c r="V174" s="33"/>
      <c r="W174" s="33"/>
      <c r="X174" s="33"/>
      <c r="Y174" s="33"/>
      <c r="Z174" s="33"/>
      <c r="AA174" s="33"/>
    </row>
    <row r="175" ht="15.75" customHeight="1" outlineLevel="2">
      <c r="A175" s="33" t="s">
        <v>135</v>
      </c>
      <c r="B175" s="33" t="s">
        <v>48</v>
      </c>
      <c r="C175" s="33" t="s">
        <v>49</v>
      </c>
      <c r="D175" s="34">
        <v>0.0</v>
      </c>
      <c r="E175" s="34">
        <v>0.0</v>
      </c>
      <c r="F175" s="34">
        <v>0.0</v>
      </c>
      <c r="G175" s="32">
        <v>0.0</v>
      </c>
      <c r="H175" s="32"/>
      <c r="I175" s="32">
        <f t="shared" si="477"/>
        <v>0</v>
      </c>
      <c r="J175" s="32">
        <v>362625.1818181818</v>
      </c>
      <c r="K175" s="32">
        <f t="shared" si="478"/>
        <v>0</v>
      </c>
      <c r="L175" s="29">
        <f t="shared" si="479"/>
        <v>0</v>
      </c>
      <c r="M175" s="35"/>
      <c r="N175" s="35">
        <f t="shared" si="480"/>
        <v>0</v>
      </c>
      <c r="O175" s="32"/>
      <c r="P175" s="32">
        <f t="shared" si="481"/>
        <v>0</v>
      </c>
      <c r="Q175" s="32">
        <f t="shared" si="482"/>
        <v>0</v>
      </c>
      <c r="R175" s="32">
        <f t="shared" si="483"/>
        <v>0</v>
      </c>
      <c r="S175" s="32">
        <f t="shared" si="10"/>
        <v>0</v>
      </c>
      <c r="T175" s="32">
        <f t="shared" si="484"/>
        <v>0</v>
      </c>
      <c r="U175" s="33"/>
      <c r="V175" s="33"/>
      <c r="W175" s="33"/>
      <c r="X175" s="33"/>
      <c r="Y175" s="33"/>
      <c r="Z175" s="33"/>
      <c r="AA175" s="33"/>
    </row>
    <row r="176" ht="15.75" customHeight="1" outlineLevel="1">
      <c r="A176" s="36" t="s">
        <v>136</v>
      </c>
      <c r="B176" s="36"/>
      <c r="C176" s="36"/>
      <c r="D176" s="37">
        <f t="shared" ref="D176:E176" si="485">SUBTOTAL(9,D174:D175)</f>
        <v>37675500</v>
      </c>
      <c r="E176" s="37">
        <f t="shared" si="485"/>
        <v>10168376</v>
      </c>
      <c r="F176" s="37">
        <v>1.0</v>
      </c>
      <c r="G176" s="38">
        <f t="shared" ref="G176:I176" si="486">SUBTOTAL(9,G174:G175)</f>
        <v>3988877</v>
      </c>
      <c r="H176" s="38">
        <f t="shared" si="486"/>
        <v>111081103</v>
      </c>
      <c r="I176" s="38">
        <f t="shared" si="486"/>
        <v>362625.1818</v>
      </c>
      <c r="J176" s="38"/>
      <c r="K176" s="38">
        <f t="shared" ref="K176:M176" si="487">SUBTOTAL(9,K174:K175)</f>
        <v>362625.1818</v>
      </c>
      <c r="L176" s="38">
        <f t="shared" si="487"/>
        <v>362625</v>
      </c>
      <c r="M176" s="39">
        <f t="shared" si="487"/>
        <v>410441630</v>
      </c>
      <c r="N176" s="39"/>
      <c r="O176" s="38"/>
      <c r="P176" s="38">
        <f t="shared" ref="P176:R176" si="488">SUBTOTAL(9,P174:P175)</f>
        <v>37312874.82</v>
      </c>
      <c r="Q176" s="38">
        <f t="shared" si="488"/>
        <v>37312875</v>
      </c>
      <c r="R176" s="38">
        <f t="shared" si="488"/>
        <v>37675500</v>
      </c>
      <c r="S176" s="32">
        <f t="shared" si="10"/>
        <v>0</v>
      </c>
      <c r="T176" s="38">
        <f>SUBTOTAL(9,T174:T175)</f>
        <v>37312875</v>
      </c>
      <c r="U176" s="36"/>
      <c r="V176" s="36"/>
      <c r="W176" s="36"/>
      <c r="X176" s="36"/>
      <c r="Y176" s="36"/>
      <c r="Z176" s="36"/>
      <c r="AA176" s="36"/>
    </row>
    <row r="177" ht="15.75" customHeight="1" outlineLevel="2">
      <c r="A177" s="33" t="s">
        <v>137</v>
      </c>
      <c r="B177" s="33" t="s">
        <v>26</v>
      </c>
      <c r="C177" s="33" t="s">
        <v>27</v>
      </c>
      <c r="D177" s="34">
        <v>5.8523585E7</v>
      </c>
      <c r="E177" s="34">
        <v>2880846.0</v>
      </c>
      <c r="F177" s="34">
        <v>1.0</v>
      </c>
      <c r="G177" s="32">
        <v>0.0</v>
      </c>
      <c r="H177" s="32">
        <v>6.8331225E7</v>
      </c>
      <c r="I177" s="32">
        <f t="shared" ref="I177:I178" si="489">+G177/11</f>
        <v>0</v>
      </c>
      <c r="J177" s="32">
        <v>0.0</v>
      </c>
      <c r="K177" s="32">
        <f t="shared" ref="K177:K178" si="490">+F177*J177</f>
        <v>0</v>
      </c>
      <c r="L177" s="29">
        <f t="shared" ref="L177:L178" si="491">IF(D177-Q177&gt;1,D177-Q177,0)</f>
        <v>0</v>
      </c>
      <c r="M177" s="35">
        <v>6.4375944E8</v>
      </c>
      <c r="N177" s="35">
        <f t="shared" ref="N177:N178" si="492">+M177/11</f>
        <v>58523585.45</v>
      </c>
      <c r="O177" s="32"/>
      <c r="P177" s="32">
        <f t="shared" ref="P177:P178" si="493">+D177-K177</f>
        <v>58523585</v>
      </c>
      <c r="Q177" s="32">
        <f t="shared" ref="Q177:Q178" si="494">+ROUND(P177,0)</f>
        <v>58523585</v>
      </c>
      <c r="R177" s="32">
        <f t="shared" ref="R177:R178" si="495">+L177+Q177</f>
        <v>58523585</v>
      </c>
      <c r="S177" s="32">
        <f t="shared" si="10"/>
        <v>0</v>
      </c>
      <c r="T177" s="32">
        <f t="shared" ref="T177:T178" si="496">+Q177</f>
        <v>58523585</v>
      </c>
      <c r="U177" s="33"/>
      <c r="V177" s="33"/>
      <c r="W177" s="33"/>
      <c r="X177" s="33"/>
      <c r="Y177" s="33"/>
      <c r="Z177" s="33"/>
      <c r="AA177" s="33"/>
    </row>
    <row r="178" ht="15.75" customHeight="1" outlineLevel="2">
      <c r="A178" s="33" t="s">
        <v>137</v>
      </c>
      <c r="B178" s="33" t="s">
        <v>48</v>
      </c>
      <c r="C178" s="33" t="s">
        <v>49</v>
      </c>
      <c r="D178" s="34">
        <v>0.0</v>
      </c>
      <c r="E178" s="34">
        <v>0.0</v>
      </c>
      <c r="F178" s="34">
        <v>0.0</v>
      </c>
      <c r="G178" s="32">
        <v>0.0</v>
      </c>
      <c r="H178" s="32"/>
      <c r="I178" s="32">
        <f t="shared" si="489"/>
        <v>0</v>
      </c>
      <c r="J178" s="32">
        <v>0.0</v>
      </c>
      <c r="K178" s="32">
        <f t="shared" si="490"/>
        <v>0</v>
      </c>
      <c r="L178" s="29">
        <f t="shared" si="491"/>
        <v>0</v>
      </c>
      <c r="M178" s="35"/>
      <c r="N178" s="35">
        <f t="shared" si="492"/>
        <v>0</v>
      </c>
      <c r="O178" s="32"/>
      <c r="P178" s="32">
        <f t="shared" si="493"/>
        <v>0</v>
      </c>
      <c r="Q178" s="32">
        <f t="shared" si="494"/>
        <v>0</v>
      </c>
      <c r="R178" s="32">
        <f t="shared" si="495"/>
        <v>0</v>
      </c>
      <c r="S178" s="32">
        <f t="shared" si="10"/>
        <v>0</v>
      </c>
      <c r="T178" s="32">
        <f t="shared" si="496"/>
        <v>0</v>
      </c>
      <c r="U178" s="33"/>
      <c r="V178" s="33"/>
      <c r="W178" s="33"/>
      <c r="X178" s="33"/>
      <c r="Y178" s="33"/>
      <c r="Z178" s="33"/>
      <c r="AA178" s="33"/>
    </row>
    <row r="179" ht="15.75" customHeight="1" outlineLevel="1">
      <c r="A179" s="36" t="s">
        <v>138</v>
      </c>
      <c r="B179" s="36"/>
      <c r="C179" s="36"/>
      <c r="D179" s="37">
        <f t="shared" ref="D179:E179" si="497">SUBTOTAL(9,D177:D178)</f>
        <v>58523585</v>
      </c>
      <c r="E179" s="37">
        <f t="shared" si="497"/>
        <v>2880846</v>
      </c>
      <c r="F179" s="37">
        <v>1.0</v>
      </c>
      <c r="G179" s="38">
        <f t="shared" ref="G179:I179" si="498">SUBTOTAL(9,G177:G178)</f>
        <v>0</v>
      </c>
      <c r="H179" s="38">
        <f t="shared" si="498"/>
        <v>68331225</v>
      </c>
      <c r="I179" s="38">
        <f t="shared" si="498"/>
        <v>0</v>
      </c>
      <c r="J179" s="38"/>
      <c r="K179" s="38">
        <f t="shared" ref="K179:M179" si="499">SUBTOTAL(9,K177:K178)</f>
        <v>0</v>
      </c>
      <c r="L179" s="38">
        <f t="shared" si="499"/>
        <v>0</v>
      </c>
      <c r="M179" s="39">
        <f t="shared" si="499"/>
        <v>643759440</v>
      </c>
      <c r="N179" s="39"/>
      <c r="O179" s="38"/>
      <c r="P179" s="38">
        <f t="shared" ref="P179:R179" si="500">SUBTOTAL(9,P177:P178)</f>
        <v>58523585</v>
      </c>
      <c r="Q179" s="38">
        <f t="shared" si="500"/>
        <v>58523585</v>
      </c>
      <c r="R179" s="38">
        <f t="shared" si="500"/>
        <v>58523585</v>
      </c>
      <c r="S179" s="32">
        <f t="shared" si="10"/>
        <v>0</v>
      </c>
      <c r="T179" s="38">
        <f>SUBTOTAL(9,T177:T178)</f>
        <v>58523585</v>
      </c>
      <c r="U179" s="36"/>
      <c r="V179" s="36"/>
      <c r="W179" s="36"/>
      <c r="X179" s="36"/>
      <c r="Y179" s="36"/>
      <c r="Z179" s="36"/>
      <c r="AA179" s="36"/>
    </row>
    <row r="180" ht="15.75" customHeight="1" outlineLevel="2">
      <c r="A180" s="33" t="s">
        <v>139</v>
      </c>
      <c r="B180" s="33" t="s">
        <v>26</v>
      </c>
      <c r="C180" s="33" t="s">
        <v>27</v>
      </c>
      <c r="D180" s="34">
        <v>1.264745385E7</v>
      </c>
      <c r="E180" s="34">
        <v>767249.8</v>
      </c>
      <c r="F180" s="34">
        <v>0.05817544340785599</v>
      </c>
      <c r="G180" s="32">
        <v>0.0</v>
      </c>
      <c r="H180" s="32">
        <v>1.51599011E8</v>
      </c>
      <c r="I180" s="32">
        <f t="shared" ref="I180:I184" si="501">+G180/11</f>
        <v>0</v>
      </c>
      <c r="J180" s="32">
        <v>0.0</v>
      </c>
      <c r="K180" s="32">
        <f t="shared" ref="K180:K184" si="502">+F180*J180</f>
        <v>0</v>
      </c>
      <c r="L180" s="29">
        <f t="shared" ref="L180:L184" si="503">IF(D180-Q180&gt;1,D180-Q180,0)</f>
        <v>0</v>
      </c>
      <c r="M180" s="35">
        <v>2.391421263E9</v>
      </c>
      <c r="N180" s="35">
        <f t="shared" ref="N180:N184" si="504">+M180/11</f>
        <v>217401933</v>
      </c>
      <c r="O180" s="32"/>
      <c r="P180" s="32">
        <f t="shared" ref="P180:P184" si="505">+D180-K180</f>
        <v>12647453.85</v>
      </c>
      <c r="Q180" s="32">
        <f t="shared" ref="Q180:Q184" si="506">+ROUND(P180,0)</f>
        <v>12647454</v>
      </c>
      <c r="R180" s="32">
        <f t="shared" ref="R180:R184" si="507">+L180+Q180</f>
        <v>12647454</v>
      </c>
      <c r="S180" s="32">
        <f t="shared" si="10"/>
        <v>0</v>
      </c>
      <c r="T180" s="32">
        <f t="shared" ref="T180:T184" si="508">+Q180</f>
        <v>12647454</v>
      </c>
      <c r="U180" s="33"/>
      <c r="V180" s="33"/>
      <c r="W180" s="33"/>
      <c r="X180" s="33"/>
      <c r="Y180" s="33"/>
      <c r="Z180" s="33"/>
      <c r="AA180" s="33"/>
    </row>
    <row r="181" ht="15.75" customHeight="1" outlineLevel="2">
      <c r="A181" s="33" t="s">
        <v>139</v>
      </c>
      <c r="B181" s="33" t="s">
        <v>34</v>
      </c>
      <c r="C181" s="33" t="s">
        <v>35</v>
      </c>
      <c r="D181" s="34">
        <v>2.659001928E7</v>
      </c>
      <c r="E181" s="34">
        <v>1613066.73</v>
      </c>
      <c r="F181" s="34">
        <v>0.12230810882440499</v>
      </c>
      <c r="G181" s="32">
        <v>0.0</v>
      </c>
      <c r="H181" s="32"/>
      <c r="I181" s="32">
        <f t="shared" si="501"/>
        <v>0</v>
      </c>
      <c r="J181" s="32">
        <v>0.0</v>
      </c>
      <c r="K181" s="32">
        <f t="shared" si="502"/>
        <v>0</v>
      </c>
      <c r="L181" s="29">
        <f t="shared" si="503"/>
        <v>0</v>
      </c>
      <c r="M181" s="35"/>
      <c r="N181" s="35">
        <f t="shared" si="504"/>
        <v>0</v>
      </c>
      <c r="O181" s="32"/>
      <c r="P181" s="32">
        <f t="shared" si="505"/>
        <v>26590019.28</v>
      </c>
      <c r="Q181" s="32">
        <f t="shared" si="506"/>
        <v>26590019</v>
      </c>
      <c r="R181" s="32">
        <f t="shared" si="507"/>
        <v>26590019</v>
      </c>
      <c r="S181" s="32">
        <f t="shared" si="10"/>
        <v>0</v>
      </c>
      <c r="T181" s="32">
        <f t="shared" si="508"/>
        <v>26590019</v>
      </c>
      <c r="U181" s="33"/>
      <c r="V181" s="33"/>
      <c r="W181" s="33"/>
      <c r="X181" s="33"/>
      <c r="Y181" s="33"/>
      <c r="Z181" s="33"/>
      <c r="AA181" s="33"/>
    </row>
    <row r="182" ht="15.75" customHeight="1" outlineLevel="2">
      <c r="A182" s="33" t="s">
        <v>139</v>
      </c>
      <c r="B182" s="33" t="s">
        <v>66</v>
      </c>
      <c r="C182" s="33" t="s">
        <v>67</v>
      </c>
      <c r="D182" s="34">
        <v>5594088.44</v>
      </c>
      <c r="E182" s="34">
        <v>339361.84</v>
      </c>
      <c r="F182" s="34">
        <v>0.025731548762264227</v>
      </c>
      <c r="G182" s="32">
        <v>0.0</v>
      </c>
      <c r="H182" s="32"/>
      <c r="I182" s="32">
        <f t="shared" si="501"/>
        <v>0</v>
      </c>
      <c r="J182" s="32">
        <v>0.0</v>
      </c>
      <c r="K182" s="32">
        <f t="shared" si="502"/>
        <v>0</v>
      </c>
      <c r="L182" s="29">
        <f t="shared" si="503"/>
        <v>0</v>
      </c>
      <c r="M182" s="35"/>
      <c r="N182" s="35">
        <f t="shared" si="504"/>
        <v>0</v>
      </c>
      <c r="O182" s="32"/>
      <c r="P182" s="32">
        <f t="shared" si="505"/>
        <v>5594088.44</v>
      </c>
      <c r="Q182" s="32">
        <f t="shared" si="506"/>
        <v>5594088</v>
      </c>
      <c r="R182" s="32">
        <f t="shared" si="507"/>
        <v>5594088</v>
      </c>
      <c r="S182" s="32">
        <f t="shared" si="10"/>
        <v>0</v>
      </c>
      <c r="T182" s="32">
        <f t="shared" si="508"/>
        <v>5594088</v>
      </c>
      <c r="U182" s="33"/>
      <c r="V182" s="33"/>
      <c r="W182" s="33"/>
      <c r="X182" s="33"/>
      <c r="Y182" s="33"/>
      <c r="Z182" s="33"/>
      <c r="AA182" s="33"/>
    </row>
    <row r="183" ht="15.75" customHeight="1" outlineLevel="2">
      <c r="A183" s="33" t="s">
        <v>139</v>
      </c>
      <c r="B183" s="33" t="s">
        <v>48</v>
      </c>
      <c r="C183" s="33" t="s">
        <v>49</v>
      </c>
      <c r="D183" s="34">
        <v>0.0</v>
      </c>
      <c r="E183" s="34">
        <v>0.0</v>
      </c>
      <c r="F183" s="34">
        <v>0.0</v>
      </c>
      <c r="G183" s="32">
        <v>0.0</v>
      </c>
      <c r="H183" s="32"/>
      <c r="I183" s="32">
        <f t="shared" si="501"/>
        <v>0</v>
      </c>
      <c r="J183" s="32">
        <v>0.0</v>
      </c>
      <c r="K183" s="32">
        <f t="shared" si="502"/>
        <v>0</v>
      </c>
      <c r="L183" s="29">
        <f t="shared" si="503"/>
        <v>0</v>
      </c>
      <c r="M183" s="35"/>
      <c r="N183" s="35">
        <f t="shared" si="504"/>
        <v>0</v>
      </c>
      <c r="O183" s="32"/>
      <c r="P183" s="32">
        <f t="shared" si="505"/>
        <v>0</v>
      </c>
      <c r="Q183" s="32">
        <f t="shared" si="506"/>
        <v>0</v>
      </c>
      <c r="R183" s="32">
        <f t="shared" si="507"/>
        <v>0</v>
      </c>
      <c r="S183" s="32">
        <f t="shared" si="10"/>
        <v>0</v>
      </c>
      <c r="T183" s="32">
        <f t="shared" si="508"/>
        <v>0</v>
      </c>
      <c r="U183" s="33"/>
      <c r="V183" s="33"/>
      <c r="W183" s="33"/>
      <c r="X183" s="33"/>
      <c r="Y183" s="33"/>
      <c r="Z183" s="33"/>
      <c r="AA183" s="33"/>
    </row>
    <row r="184" ht="15.75" customHeight="1" outlineLevel="2">
      <c r="A184" s="33" t="s">
        <v>139</v>
      </c>
      <c r="B184" s="33" t="s">
        <v>36</v>
      </c>
      <c r="C184" s="33" t="s">
        <v>37</v>
      </c>
      <c r="D184" s="34">
        <v>1.7257037143E8</v>
      </c>
      <c r="E184" s="34">
        <v>1.046887263E7</v>
      </c>
      <c r="F184" s="34">
        <v>0.7937848990054749</v>
      </c>
      <c r="G184" s="32">
        <v>0.0</v>
      </c>
      <c r="H184" s="32"/>
      <c r="I184" s="32">
        <f t="shared" si="501"/>
        <v>0</v>
      </c>
      <c r="J184" s="32">
        <v>0.0</v>
      </c>
      <c r="K184" s="32">
        <f t="shared" si="502"/>
        <v>0</v>
      </c>
      <c r="L184" s="29">
        <f t="shared" si="503"/>
        <v>0</v>
      </c>
      <c r="M184" s="35"/>
      <c r="N184" s="35">
        <f t="shared" si="504"/>
        <v>0</v>
      </c>
      <c r="O184" s="32"/>
      <c r="P184" s="32">
        <f t="shared" si="505"/>
        <v>172570371.4</v>
      </c>
      <c r="Q184" s="32">
        <f t="shared" si="506"/>
        <v>172570371</v>
      </c>
      <c r="R184" s="32">
        <f t="shared" si="507"/>
        <v>172570371</v>
      </c>
      <c r="S184" s="32">
        <f t="shared" si="10"/>
        <v>0</v>
      </c>
      <c r="T184" s="32">
        <f t="shared" si="508"/>
        <v>172570371</v>
      </c>
      <c r="U184" s="33"/>
      <c r="V184" s="33"/>
      <c r="W184" s="33"/>
      <c r="X184" s="33"/>
      <c r="Y184" s="33"/>
      <c r="Z184" s="33"/>
      <c r="AA184" s="33"/>
    </row>
    <row r="185" ht="15.75" customHeight="1" outlineLevel="1">
      <c r="A185" s="36" t="s">
        <v>140</v>
      </c>
      <c r="B185" s="36"/>
      <c r="C185" s="36"/>
      <c r="D185" s="37">
        <f t="shared" ref="D185:E185" si="509">SUBTOTAL(9,D180:D184)</f>
        <v>217401933</v>
      </c>
      <c r="E185" s="37">
        <f t="shared" si="509"/>
        <v>13188551</v>
      </c>
      <c r="F185" s="37">
        <v>1.0</v>
      </c>
      <c r="G185" s="38">
        <f t="shared" ref="G185:I185" si="510">SUBTOTAL(9,G180:G184)</f>
        <v>0</v>
      </c>
      <c r="H185" s="38">
        <f t="shared" si="510"/>
        <v>151599011</v>
      </c>
      <c r="I185" s="38">
        <f t="shared" si="510"/>
        <v>0</v>
      </c>
      <c r="J185" s="38"/>
      <c r="K185" s="38">
        <f t="shared" ref="K185:M185" si="511">SUBTOTAL(9,K180:K184)</f>
        <v>0</v>
      </c>
      <c r="L185" s="38">
        <f t="shared" si="511"/>
        <v>0</v>
      </c>
      <c r="M185" s="39">
        <f t="shared" si="511"/>
        <v>2391421263</v>
      </c>
      <c r="N185" s="39"/>
      <c r="O185" s="38"/>
      <c r="P185" s="38">
        <f t="shared" ref="P185:R185" si="512">SUBTOTAL(9,P180:P184)</f>
        <v>217401933</v>
      </c>
      <c r="Q185" s="38">
        <f t="shared" si="512"/>
        <v>217401932</v>
      </c>
      <c r="R185" s="38">
        <f t="shared" si="512"/>
        <v>217401932</v>
      </c>
      <c r="S185" s="32">
        <f t="shared" si="10"/>
        <v>0</v>
      </c>
      <c r="T185" s="38">
        <f>SUBTOTAL(9,T180:T184)</f>
        <v>217401932</v>
      </c>
      <c r="U185" s="36"/>
      <c r="V185" s="36"/>
      <c r="W185" s="36"/>
      <c r="X185" s="36"/>
      <c r="Y185" s="36"/>
      <c r="Z185" s="36"/>
      <c r="AA185" s="36"/>
    </row>
    <row r="186" ht="15.75" customHeight="1" outlineLevel="2">
      <c r="A186" s="33" t="s">
        <v>141</v>
      </c>
      <c r="B186" s="33" t="s">
        <v>26</v>
      </c>
      <c r="C186" s="33" t="s">
        <v>27</v>
      </c>
      <c r="D186" s="34">
        <v>2874172.0</v>
      </c>
      <c r="E186" s="34">
        <v>409463.0</v>
      </c>
      <c r="F186" s="34">
        <v>1.0</v>
      </c>
      <c r="G186" s="32">
        <v>2971721.0</v>
      </c>
      <c r="H186" s="32">
        <v>5648530.0</v>
      </c>
      <c r="I186" s="32">
        <f t="shared" ref="I186:I187" si="513">+G186/11</f>
        <v>270156.4545</v>
      </c>
      <c r="J186" s="32">
        <v>270156.45454545453</v>
      </c>
      <c r="K186" s="32">
        <f t="shared" ref="K186:K187" si="514">+F186*J186</f>
        <v>270156.4545</v>
      </c>
      <c r="L186" s="29">
        <f t="shared" ref="L186:L187" si="515">IF(D186-Q186&gt;1,D186-Q186,0)</f>
        <v>270156</v>
      </c>
      <c r="M186" s="35">
        <v>2.8644174E7</v>
      </c>
      <c r="N186" s="35">
        <f t="shared" ref="N186:N187" si="516">+M186/11</f>
        <v>2604015.818</v>
      </c>
      <c r="O186" s="32"/>
      <c r="P186" s="32">
        <f t="shared" ref="P186:P187" si="517">+D186-K186</f>
        <v>2604015.545</v>
      </c>
      <c r="Q186" s="32">
        <f t="shared" ref="Q186:Q187" si="518">+ROUND(P186,0)</f>
        <v>2604016</v>
      </c>
      <c r="R186" s="32">
        <f t="shared" ref="R186:R187" si="519">+L186+Q186</f>
        <v>2874172</v>
      </c>
      <c r="S186" s="32">
        <f t="shared" si="10"/>
        <v>0</v>
      </c>
      <c r="T186" s="32">
        <f t="shared" ref="T186:T187" si="520">+Q186</f>
        <v>2604016</v>
      </c>
      <c r="U186" s="33"/>
      <c r="V186" s="33"/>
      <c r="W186" s="33"/>
      <c r="X186" s="33"/>
      <c r="Y186" s="33"/>
      <c r="Z186" s="33"/>
      <c r="AA186" s="33"/>
    </row>
    <row r="187" ht="15.75" customHeight="1" outlineLevel="2">
      <c r="A187" s="33" t="s">
        <v>141</v>
      </c>
      <c r="B187" s="33" t="s">
        <v>48</v>
      </c>
      <c r="C187" s="33" t="s">
        <v>49</v>
      </c>
      <c r="D187" s="34">
        <v>0.0</v>
      </c>
      <c r="E187" s="34">
        <v>0.0</v>
      </c>
      <c r="F187" s="34">
        <v>0.0</v>
      </c>
      <c r="G187" s="32">
        <v>0.0</v>
      </c>
      <c r="H187" s="32"/>
      <c r="I187" s="32">
        <f t="shared" si="513"/>
        <v>0</v>
      </c>
      <c r="J187" s="32">
        <v>270156.45454545453</v>
      </c>
      <c r="K187" s="32">
        <f t="shared" si="514"/>
        <v>0</v>
      </c>
      <c r="L187" s="29">
        <f t="shared" si="515"/>
        <v>0</v>
      </c>
      <c r="M187" s="35"/>
      <c r="N187" s="35">
        <f t="shared" si="516"/>
        <v>0</v>
      </c>
      <c r="O187" s="32"/>
      <c r="P187" s="32">
        <f t="shared" si="517"/>
        <v>0</v>
      </c>
      <c r="Q187" s="32">
        <f t="shared" si="518"/>
        <v>0</v>
      </c>
      <c r="R187" s="32">
        <f t="shared" si="519"/>
        <v>0</v>
      </c>
      <c r="S187" s="32">
        <f t="shared" si="10"/>
        <v>0</v>
      </c>
      <c r="T187" s="32">
        <f t="shared" si="520"/>
        <v>0</v>
      </c>
      <c r="U187" s="33"/>
      <c r="V187" s="33"/>
      <c r="W187" s="33"/>
      <c r="X187" s="33"/>
      <c r="Y187" s="33"/>
      <c r="Z187" s="33"/>
      <c r="AA187" s="33"/>
    </row>
    <row r="188" ht="15.75" customHeight="1" outlineLevel="1">
      <c r="A188" s="36" t="s">
        <v>142</v>
      </c>
      <c r="B188" s="36"/>
      <c r="C188" s="36"/>
      <c r="D188" s="37">
        <f t="shared" ref="D188:E188" si="521">SUBTOTAL(9,D186:D187)</f>
        <v>2874172</v>
      </c>
      <c r="E188" s="37">
        <f t="shared" si="521"/>
        <v>409463</v>
      </c>
      <c r="F188" s="37">
        <v>1.0</v>
      </c>
      <c r="G188" s="38">
        <f t="shared" ref="G188:I188" si="522">SUBTOTAL(9,G186:G187)</f>
        <v>2971721</v>
      </c>
      <c r="H188" s="38">
        <f t="shared" si="522"/>
        <v>5648530</v>
      </c>
      <c r="I188" s="38">
        <f t="shared" si="522"/>
        <v>270156.4545</v>
      </c>
      <c r="J188" s="38"/>
      <c r="K188" s="38">
        <f t="shared" ref="K188:M188" si="523">SUBTOTAL(9,K186:K187)</f>
        <v>270156.4545</v>
      </c>
      <c r="L188" s="38">
        <f t="shared" si="523"/>
        <v>270156</v>
      </c>
      <c r="M188" s="39">
        <f t="shared" si="523"/>
        <v>28644174</v>
      </c>
      <c r="N188" s="39"/>
      <c r="O188" s="38"/>
      <c r="P188" s="38">
        <f t="shared" ref="P188:R188" si="524">SUBTOTAL(9,P186:P187)</f>
        <v>2604015.545</v>
      </c>
      <c r="Q188" s="38">
        <f t="shared" si="524"/>
        <v>2604016</v>
      </c>
      <c r="R188" s="38">
        <f t="shared" si="524"/>
        <v>2874172</v>
      </c>
      <c r="S188" s="32">
        <f t="shared" si="10"/>
        <v>0</v>
      </c>
      <c r="T188" s="38">
        <f>SUBTOTAL(9,T186:T187)</f>
        <v>2604016</v>
      </c>
      <c r="U188" s="36"/>
      <c r="V188" s="36"/>
      <c r="W188" s="36"/>
      <c r="X188" s="36"/>
      <c r="Y188" s="36"/>
      <c r="Z188" s="36"/>
      <c r="AA188" s="36"/>
    </row>
    <row r="189" ht="15.75" customHeight="1" outlineLevel="2">
      <c r="A189" s="33" t="s">
        <v>143</v>
      </c>
      <c r="B189" s="33" t="s">
        <v>26</v>
      </c>
      <c r="C189" s="33" t="s">
        <v>27</v>
      </c>
      <c r="D189" s="34">
        <v>1647108.58</v>
      </c>
      <c r="E189" s="34">
        <v>3.226607589E7</v>
      </c>
      <c r="F189" s="34">
        <v>0.9884974448995515</v>
      </c>
      <c r="G189" s="32">
        <v>1.8329025E7</v>
      </c>
      <c r="H189" s="32">
        <v>4.18445848E8</v>
      </c>
      <c r="I189" s="32">
        <f t="shared" ref="I189:I190" si="525">+G189/11</f>
        <v>1666275</v>
      </c>
      <c r="J189" s="32">
        <v>1666275.0</v>
      </c>
      <c r="K189" s="32">
        <f t="shared" ref="K189:K190" si="526">+F189*J189</f>
        <v>1647108.58</v>
      </c>
      <c r="L189" s="29">
        <f t="shared" ref="L189:L190" si="527">IF(D189-Q189&gt;1,D189-Q189,0)</f>
        <v>1647108.58</v>
      </c>
      <c r="M189" s="35">
        <v>0.0</v>
      </c>
      <c r="N189" s="35">
        <f t="shared" ref="N189:N190" si="528">+M189/11</f>
        <v>0</v>
      </c>
      <c r="O189" s="32"/>
      <c r="P189" s="32">
        <f t="shared" ref="P189:P190" si="529">+D189-K189</f>
        <v>0</v>
      </c>
      <c r="Q189" s="32">
        <f t="shared" ref="Q189:Q190" si="530">+ROUND(P189,0)</f>
        <v>0</v>
      </c>
      <c r="R189" s="32">
        <f t="shared" ref="R189:R190" si="531">+L189+Q189</f>
        <v>1647108.58</v>
      </c>
      <c r="S189" s="32">
        <f t="shared" si="10"/>
        <v>0</v>
      </c>
      <c r="T189" s="32">
        <f t="shared" ref="T189:T190" si="532">+Q189</f>
        <v>0</v>
      </c>
      <c r="U189" s="33"/>
      <c r="V189" s="33"/>
      <c r="W189" s="33"/>
      <c r="X189" s="33"/>
      <c r="Y189" s="33"/>
      <c r="Z189" s="33"/>
      <c r="AA189" s="33"/>
    </row>
    <row r="190" ht="15.75" customHeight="1" outlineLevel="2">
      <c r="A190" s="33" t="s">
        <v>143</v>
      </c>
      <c r="B190" s="33" t="s">
        <v>34</v>
      </c>
      <c r="C190" s="33" t="s">
        <v>35</v>
      </c>
      <c r="D190" s="34">
        <v>19166.42</v>
      </c>
      <c r="E190" s="34">
        <v>375461.11</v>
      </c>
      <c r="F190" s="34">
        <v>0.011502555100448604</v>
      </c>
      <c r="G190" s="32">
        <v>0.0</v>
      </c>
      <c r="H190" s="32"/>
      <c r="I190" s="32">
        <f t="shared" si="525"/>
        <v>0</v>
      </c>
      <c r="J190" s="32">
        <v>1666275.0</v>
      </c>
      <c r="K190" s="32">
        <f t="shared" si="526"/>
        <v>19166.42</v>
      </c>
      <c r="L190" s="29">
        <f t="shared" si="527"/>
        <v>19166.42</v>
      </c>
      <c r="M190" s="35"/>
      <c r="N190" s="35">
        <f t="shared" si="528"/>
        <v>0</v>
      </c>
      <c r="O190" s="32"/>
      <c r="P190" s="32">
        <f t="shared" si="529"/>
        <v>0</v>
      </c>
      <c r="Q190" s="32">
        <f t="shared" si="530"/>
        <v>0</v>
      </c>
      <c r="R190" s="32">
        <f t="shared" si="531"/>
        <v>19166.42</v>
      </c>
      <c r="S190" s="32">
        <f t="shared" si="10"/>
        <v>0</v>
      </c>
      <c r="T190" s="32">
        <f t="shared" si="532"/>
        <v>0</v>
      </c>
      <c r="U190" s="33"/>
      <c r="V190" s="33"/>
      <c r="W190" s="33"/>
      <c r="X190" s="33"/>
      <c r="Y190" s="33"/>
      <c r="Z190" s="33"/>
      <c r="AA190" s="33"/>
    </row>
    <row r="191" ht="15.75" customHeight="1" outlineLevel="1">
      <c r="A191" s="36" t="s">
        <v>144</v>
      </c>
      <c r="B191" s="36"/>
      <c r="C191" s="36"/>
      <c r="D191" s="37">
        <f t="shared" ref="D191:E191" si="533">SUBTOTAL(9,D189:D190)</f>
        <v>1666275</v>
      </c>
      <c r="E191" s="37">
        <f t="shared" si="533"/>
        <v>32641537</v>
      </c>
      <c r="F191" s="37">
        <v>1.0</v>
      </c>
      <c r="G191" s="38">
        <f t="shared" ref="G191:I191" si="534">SUBTOTAL(9,G189:G190)</f>
        <v>18329025</v>
      </c>
      <c r="H191" s="38">
        <f t="shared" si="534"/>
        <v>418445848</v>
      </c>
      <c r="I191" s="38">
        <f t="shared" si="534"/>
        <v>1666275</v>
      </c>
      <c r="J191" s="38"/>
      <c r="K191" s="38">
        <f t="shared" ref="K191:M191" si="535">SUBTOTAL(9,K189:K190)</f>
        <v>1666275</v>
      </c>
      <c r="L191" s="38">
        <f t="shared" si="535"/>
        <v>1666275</v>
      </c>
      <c r="M191" s="39">
        <f t="shared" si="535"/>
        <v>0</v>
      </c>
      <c r="N191" s="39"/>
      <c r="O191" s="38"/>
      <c r="P191" s="38">
        <f t="shared" ref="P191:R191" si="536">SUBTOTAL(9,P189:P190)</f>
        <v>0</v>
      </c>
      <c r="Q191" s="38">
        <f t="shared" si="536"/>
        <v>0</v>
      </c>
      <c r="R191" s="38">
        <f t="shared" si="536"/>
        <v>1666275</v>
      </c>
      <c r="S191" s="32">
        <f t="shared" si="10"/>
        <v>0</v>
      </c>
      <c r="T191" s="38">
        <f>SUBTOTAL(9,T189:T190)</f>
        <v>0</v>
      </c>
      <c r="U191" s="36"/>
      <c r="V191" s="36"/>
      <c r="W191" s="36"/>
      <c r="X191" s="36"/>
      <c r="Y191" s="36"/>
      <c r="Z191" s="36"/>
      <c r="AA191" s="36"/>
    </row>
    <row r="192" ht="15.75" customHeight="1" outlineLevel="2">
      <c r="A192" s="33" t="s">
        <v>145</v>
      </c>
      <c r="B192" s="33" t="s">
        <v>26</v>
      </c>
      <c r="C192" s="33" t="s">
        <v>27</v>
      </c>
      <c r="D192" s="34">
        <v>3.81827694E7</v>
      </c>
      <c r="E192" s="34">
        <v>2203785.96</v>
      </c>
      <c r="F192" s="34">
        <v>0.8273730764591989</v>
      </c>
      <c r="G192" s="32">
        <v>0.0</v>
      </c>
      <c r="H192" s="32">
        <v>3.4057501E7</v>
      </c>
      <c r="I192" s="32">
        <f t="shared" ref="I192:I194" si="537">+G192/11</f>
        <v>0</v>
      </c>
      <c r="J192" s="32">
        <v>0.0</v>
      </c>
      <c r="K192" s="32">
        <f t="shared" ref="K192:K194" si="538">+F192*J192</f>
        <v>0</v>
      </c>
      <c r="L192" s="29">
        <f t="shared" ref="L192:L194" si="539">IF(D192-Q192&gt;1,D192-Q192,0)</f>
        <v>0</v>
      </c>
      <c r="M192" s="35">
        <v>5.07643373E8</v>
      </c>
      <c r="N192" s="35">
        <f t="shared" ref="N192:N194" si="540">+M192/11</f>
        <v>46149397.55</v>
      </c>
      <c r="O192" s="32"/>
      <c r="P192" s="32">
        <f t="shared" ref="P192:P194" si="541">+D192-K192</f>
        <v>38182769.4</v>
      </c>
      <c r="Q192" s="32">
        <f t="shared" ref="Q192:Q194" si="542">+ROUND(P192,0)</f>
        <v>38182769</v>
      </c>
      <c r="R192" s="32">
        <f t="shared" ref="R192:R194" si="543">+L192+Q192</f>
        <v>38182769</v>
      </c>
      <c r="S192" s="32">
        <f t="shared" si="10"/>
        <v>0</v>
      </c>
      <c r="T192" s="32">
        <f t="shared" ref="T192:T194" si="544">+Q192</f>
        <v>38182769</v>
      </c>
      <c r="U192" s="33"/>
      <c r="V192" s="33"/>
      <c r="W192" s="33"/>
      <c r="X192" s="33"/>
      <c r="Y192" s="33"/>
      <c r="Z192" s="33"/>
      <c r="AA192" s="33"/>
    </row>
    <row r="193" ht="15.75" customHeight="1" outlineLevel="2">
      <c r="A193" s="33" t="s">
        <v>145</v>
      </c>
      <c r="B193" s="33" t="s">
        <v>34</v>
      </c>
      <c r="C193" s="33" t="s">
        <v>35</v>
      </c>
      <c r="D193" s="34">
        <v>7966628.6</v>
      </c>
      <c r="E193" s="34">
        <v>459808.04</v>
      </c>
      <c r="F193" s="34">
        <v>0.1726269235408011</v>
      </c>
      <c r="G193" s="32">
        <v>0.0</v>
      </c>
      <c r="H193" s="32"/>
      <c r="I193" s="32">
        <f t="shared" si="537"/>
        <v>0</v>
      </c>
      <c r="J193" s="32">
        <v>0.0</v>
      </c>
      <c r="K193" s="32">
        <f t="shared" si="538"/>
        <v>0</v>
      </c>
      <c r="L193" s="29">
        <f t="shared" si="539"/>
        <v>0</v>
      </c>
      <c r="M193" s="35"/>
      <c r="N193" s="35">
        <f t="shared" si="540"/>
        <v>0</v>
      </c>
      <c r="O193" s="32"/>
      <c r="P193" s="32">
        <f t="shared" si="541"/>
        <v>7966628.6</v>
      </c>
      <c r="Q193" s="32">
        <f t="shared" si="542"/>
        <v>7966629</v>
      </c>
      <c r="R193" s="32">
        <f t="shared" si="543"/>
        <v>7966629</v>
      </c>
      <c r="S193" s="32">
        <f t="shared" si="10"/>
        <v>0</v>
      </c>
      <c r="T193" s="32">
        <f t="shared" si="544"/>
        <v>7966629</v>
      </c>
      <c r="U193" s="33"/>
      <c r="V193" s="33"/>
      <c r="W193" s="33"/>
      <c r="X193" s="33"/>
      <c r="Y193" s="33"/>
      <c r="Z193" s="33"/>
      <c r="AA193" s="33"/>
    </row>
    <row r="194" ht="15.75" customHeight="1" outlineLevel="2">
      <c r="A194" s="33" t="s">
        <v>145</v>
      </c>
      <c r="B194" s="33" t="s">
        <v>48</v>
      </c>
      <c r="C194" s="33" t="s">
        <v>49</v>
      </c>
      <c r="D194" s="34">
        <v>0.0</v>
      </c>
      <c r="E194" s="34">
        <v>0.0</v>
      </c>
      <c r="F194" s="34">
        <v>0.0</v>
      </c>
      <c r="G194" s="32">
        <v>0.0</v>
      </c>
      <c r="H194" s="32"/>
      <c r="I194" s="32">
        <f t="shared" si="537"/>
        <v>0</v>
      </c>
      <c r="J194" s="32">
        <v>0.0</v>
      </c>
      <c r="K194" s="32">
        <f t="shared" si="538"/>
        <v>0</v>
      </c>
      <c r="L194" s="29">
        <f t="shared" si="539"/>
        <v>0</v>
      </c>
      <c r="M194" s="35"/>
      <c r="N194" s="35">
        <f t="shared" si="540"/>
        <v>0</v>
      </c>
      <c r="O194" s="32"/>
      <c r="P194" s="32">
        <f t="shared" si="541"/>
        <v>0</v>
      </c>
      <c r="Q194" s="32">
        <f t="shared" si="542"/>
        <v>0</v>
      </c>
      <c r="R194" s="32">
        <f t="shared" si="543"/>
        <v>0</v>
      </c>
      <c r="S194" s="32">
        <f t="shared" si="10"/>
        <v>0</v>
      </c>
      <c r="T194" s="32">
        <f t="shared" si="544"/>
        <v>0</v>
      </c>
      <c r="U194" s="33"/>
      <c r="V194" s="33"/>
      <c r="W194" s="33"/>
      <c r="X194" s="33"/>
      <c r="Y194" s="33"/>
      <c r="Z194" s="33"/>
      <c r="AA194" s="33"/>
    </row>
    <row r="195" ht="15.75" customHeight="1" outlineLevel="1">
      <c r="A195" s="36" t="s">
        <v>146</v>
      </c>
      <c r="B195" s="36"/>
      <c r="C195" s="36"/>
      <c r="D195" s="37">
        <f t="shared" ref="D195:E195" si="545">SUBTOTAL(9,D192:D194)</f>
        <v>46149398</v>
      </c>
      <c r="E195" s="37">
        <f t="shared" si="545"/>
        <v>2663594</v>
      </c>
      <c r="F195" s="37">
        <v>1.0</v>
      </c>
      <c r="G195" s="38">
        <f t="shared" ref="G195:I195" si="546">SUBTOTAL(9,G192:G194)</f>
        <v>0</v>
      </c>
      <c r="H195" s="38">
        <f t="shared" si="546"/>
        <v>34057501</v>
      </c>
      <c r="I195" s="38">
        <f t="shared" si="546"/>
        <v>0</v>
      </c>
      <c r="J195" s="38"/>
      <c r="K195" s="38">
        <f t="shared" ref="K195:M195" si="547">SUBTOTAL(9,K192:K194)</f>
        <v>0</v>
      </c>
      <c r="L195" s="38">
        <f t="shared" si="547"/>
        <v>0</v>
      </c>
      <c r="M195" s="39">
        <f t="shared" si="547"/>
        <v>507643373</v>
      </c>
      <c r="N195" s="39"/>
      <c r="O195" s="38"/>
      <c r="P195" s="38">
        <f t="shared" ref="P195:R195" si="548">SUBTOTAL(9,P192:P194)</f>
        <v>46149398</v>
      </c>
      <c r="Q195" s="38">
        <f t="shared" si="548"/>
        <v>46149398</v>
      </c>
      <c r="R195" s="38">
        <f t="shared" si="548"/>
        <v>46149398</v>
      </c>
      <c r="S195" s="32">
        <f t="shared" si="10"/>
        <v>0</v>
      </c>
      <c r="T195" s="38">
        <f>SUBTOTAL(9,T192:T194)</f>
        <v>46149398</v>
      </c>
      <c r="U195" s="36"/>
      <c r="V195" s="36"/>
      <c r="W195" s="36"/>
      <c r="X195" s="36"/>
      <c r="Y195" s="36"/>
      <c r="Z195" s="36"/>
      <c r="AA195" s="36"/>
    </row>
    <row r="196" ht="15.75" customHeight="1" outlineLevel="2">
      <c r="A196" s="33" t="s">
        <v>147</v>
      </c>
      <c r="B196" s="33" t="s">
        <v>26</v>
      </c>
      <c r="C196" s="33" t="s">
        <v>27</v>
      </c>
      <c r="D196" s="34">
        <v>832824.56</v>
      </c>
      <c r="E196" s="34">
        <v>710066.64</v>
      </c>
      <c r="F196" s="34">
        <v>0.1685554507399686</v>
      </c>
      <c r="G196" s="32">
        <v>0.0</v>
      </c>
      <c r="H196" s="32">
        <v>5.2257348E7</v>
      </c>
      <c r="I196" s="32">
        <f t="shared" ref="I196:I199" si="549">+G196/11</f>
        <v>0</v>
      </c>
      <c r="J196" s="32">
        <v>0.0</v>
      </c>
      <c r="K196" s="32">
        <f t="shared" ref="K196:K199" si="550">+F196*J196</f>
        <v>0</v>
      </c>
      <c r="L196" s="29">
        <f>IF(D196-Q196&gt;1,D196-Q196,0)</f>
        <v>0</v>
      </c>
      <c r="M196" s="35">
        <v>5.4350483E7</v>
      </c>
      <c r="N196" s="35">
        <f t="shared" ref="N196:N199" si="551">+M196/11</f>
        <v>4940953</v>
      </c>
      <c r="O196" s="32"/>
      <c r="P196" s="32">
        <f>+D196-K196</f>
        <v>832824.56</v>
      </c>
      <c r="Q196" s="32">
        <f t="shared" ref="Q196:Q199" si="552">+ROUND(P196,0)</f>
        <v>832825</v>
      </c>
      <c r="R196" s="32">
        <f t="shared" ref="R196:R199" si="553">+L196+Q196</f>
        <v>832825</v>
      </c>
      <c r="S196" s="32">
        <f t="shared" si="10"/>
        <v>0</v>
      </c>
      <c r="T196" s="32">
        <f t="shared" ref="T196:T199" si="554">+Q196</f>
        <v>832825</v>
      </c>
      <c r="U196" s="33"/>
      <c r="V196" s="33"/>
      <c r="W196" s="33"/>
      <c r="X196" s="33"/>
      <c r="Y196" s="33"/>
      <c r="Z196" s="33"/>
      <c r="AA196" s="33"/>
    </row>
    <row r="197" ht="15.75" customHeight="1" outlineLevel="2">
      <c r="A197" s="33" t="s">
        <v>147</v>
      </c>
      <c r="B197" s="33" t="s">
        <v>34</v>
      </c>
      <c r="C197" s="33" t="s">
        <v>35</v>
      </c>
      <c r="D197" s="34">
        <v>294539.66</v>
      </c>
      <c r="E197" s="34">
        <v>251124.67</v>
      </c>
      <c r="F197" s="34">
        <v>0.05961191292449047</v>
      </c>
      <c r="G197" s="32">
        <v>0.0</v>
      </c>
      <c r="H197" s="32"/>
      <c r="I197" s="32">
        <f t="shared" si="549"/>
        <v>0</v>
      </c>
      <c r="J197" s="32">
        <v>0.0</v>
      </c>
      <c r="K197" s="32">
        <f t="shared" si="550"/>
        <v>0</v>
      </c>
      <c r="L197" s="29">
        <v>0.0</v>
      </c>
      <c r="M197" s="35"/>
      <c r="N197" s="35">
        <f t="shared" si="551"/>
        <v>0</v>
      </c>
      <c r="O197" s="32"/>
      <c r="P197" s="40">
        <v>0.0</v>
      </c>
      <c r="Q197" s="32">
        <f t="shared" si="552"/>
        <v>0</v>
      </c>
      <c r="R197" s="32">
        <f t="shared" si="553"/>
        <v>0</v>
      </c>
      <c r="S197" s="32">
        <f t="shared" si="10"/>
        <v>294539.66</v>
      </c>
      <c r="T197" s="32">
        <f t="shared" si="554"/>
        <v>0</v>
      </c>
      <c r="U197" s="33"/>
      <c r="V197" s="33"/>
      <c r="W197" s="33"/>
      <c r="X197" s="33"/>
      <c r="Y197" s="33"/>
      <c r="Z197" s="33"/>
      <c r="AA197" s="33"/>
    </row>
    <row r="198" ht="15.75" customHeight="1" outlineLevel="2">
      <c r="A198" s="33" t="s">
        <v>147</v>
      </c>
      <c r="B198" s="33" t="s">
        <v>66</v>
      </c>
      <c r="C198" s="33" t="s">
        <v>67</v>
      </c>
      <c r="D198" s="34">
        <v>738582.31</v>
      </c>
      <c r="E198" s="34">
        <v>629715.64</v>
      </c>
      <c r="F198" s="34">
        <v>0.14948175179970344</v>
      </c>
      <c r="G198" s="32">
        <v>0.0</v>
      </c>
      <c r="H198" s="32"/>
      <c r="I198" s="32">
        <f t="shared" si="549"/>
        <v>0</v>
      </c>
      <c r="J198" s="32">
        <v>0.0</v>
      </c>
      <c r="K198" s="32">
        <f t="shared" si="550"/>
        <v>0</v>
      </c>
      <c r="L198" s="29">
        <f t="shared" ref="L198:L199" si="555">IF(D198-Q198&gt;1,D198-Q198,0)</f>
        <v>0</v>
      </c>
      <c r="M198" s="35"/>
      <c r="N198" s="35">
        <f t="shared" si="551"/>
        <v>0</v>
      </c>
      <c r="O198" s="32"/>
      <c r="P198" s="32">
        <f t="shared" ref="P198:P199" si="556">+D198-K198</f>
        <v>738582.31</v>
      </c>
      <c r="Q198" s="32">
        <f t="shared" si="552"/>
        <v>738582</v>
      </c>
      <c r="R198" s="32">
        <f t="shared" si="553"/>
        <v>738582</v>
      </c>
      <c r="S198" s="32">
        <f t="shared" si="10"/>
        <v>0</v>
      </c>
      <c r="T198" s="32">
        <f t="shared" si="554"/>
        <v>738582</v>
      </c>
      <c r="U198" s="33"/>
      <c r="V198" s="33"/>
      <c r="W198" s="33"/>
      <c r="X198" s="33"/>
      <c r="Y198" s="33"/>
      <c r="Z198" s="33"/>
      <c r="AA198" s="33"/>
    </row>
    <row r="199" ht="15.75" customHeight="1" outlineLevel="2">
      <c r="A199" s="33" t="s">
        <v>147</v>
      </c>
      <c r="B199" s="33" t="s">
        <v>36</v>
      </c>
      <c r="C199" s="33" t="s">
        <v>37</v>
      </c>
      <c r="D199" s="34">
        <v>3075006.47</v>
      </c>
      <c r="E199" s="34">
        <v>2621752.05</v>
      </c>
      <c r="F199" s="34">
        <v>0.6223508845358375</v>
      </c>
      <c r="G199" s="32">
        <v>0.0</v>
      </c>
      <c r="H199" s="32"/>
      <c r="I199" s="32">
        <f t="shared" si="549"/>
        <v>0</v>
      </c>
      <c r="J199" s="32">
        <v>0.0</v>
      </c>
      <c r="K199" s="32">
        <f t="shared" si="550"/>
        <v>0</v>
      </c>
      <c r="L199" s="29">
        <f t="shared" si="555"/>
        <v>0</v>
      </c>
      <c r="M199" s="35"/>
      <c r="N199" s="35">
        <f t="shared" si="551"/>
        <v>0</v>
      </c>
      <c r="O199" s="32"/>
      <c r="P199" s="32">
        <f t="shared" si="556"/>
        <v>3075006.47</v>
      </c>
      <c r="Q199" s="32">
        <f t="shared" si="552"/>
        <v>3075006</v>
      </c>
      <c r="R199" s="32">
        <f t="shared" si="553"/>
        <v>3075006</v>
      </c>
      <c r="S199" s="32">
        <f t="shared" si="10"/>
        <v>0</v>
      </c>
      <c r="T199" s="32">
        <f t="shared" si="554"/>
        <v>3075006</v>
      </c>
      <c r="U199" s="33"/>
      <c r="V199" s="33"/>
      <c r="W199" s="33"/>
      <c r="X199" s="33"/>
      <c r="Y199" s="33"/>
      <c r="Z199" s="33"/>
      <c r="AA199" s="33"/>
    </row>
    <row r="200" ht="15.75" customHeight="1" outlineLevel="1">
      <c r="A200" s="36" t="s">
        <v>148</v>
      </c>
      <c r="B200" s="36"/>
      <c r="C200" s="36"/>
      <c r="D200" s="37">
        <f t="shared" ref="D200:E200" si="557">SUBTOTAL(9,D196:D199)</f>
        <v>4940953</v>
      </c>
      <c r="E200" s="37">
        <f t="shared" si="557"/>
        <v>4212659</v>
      </c>
      <c r="F200" s="37">
        <v>1.0</v>
      </c>
      <c r="G200" s="38">
        <f t="shared" ref="G200:I200" si="558">SUBTOTAL(9,G196:G199)</f>
        <v>0</v>
      </c>
      <c r="H200" s="38">
        <f t="shared" si="558"/>
        <v>52257348</v>
      </c>
      <c r="I200" s="38">
        <f t="shared" si="558"/>
        <v>0</v>
      </c>
      <c r="J200" s="38"/>
      <c r="K200" s="38">
        <f t="shared" ref="K200:M200" si="559">SUBTOTAL(9,K196:K199)</f>
        <v>0</v>
      </c>
      <c r="L200" s="38">
        <f t="shared" si="559"/>
        <v>0</v>
      </c>
      <c r="M200" s="39">
        <f t="shared" si="559"/>
        <v>54350483</v>
      </c>
      <c r="N200" s="39"/>
      <c r="O200" s="38"/>
      <c r="P200" s="38">
        <f t="shared" ref="P200:R200" si="560">SUBTOTAL(9,P196:P199)</f>
        <v>4646413.34</v>
      </c>
      <c r="Q200" s="38">
        <f t="shared" si="560"/>
        <v>4646413</v>
      </c>
      <c r="R200" s="38">
        <f t="shared" si="560"/>
        <v>4646413</v>
      </c>
      <c r="S200" s="32">
        <f t="shared" si="10"/>
        <v>294540</v>
      </c>
      <c r="T200" s="38">
        <f>SUBTOTAL(9,T196:T199)</f>
        <v>4646413</v>
      </c>
      <c r="U200" s="36"/>
      <c r="V200" s="36"/>
      <c r="W200" s="36"/>
      <c r="X200" s="36"/>
      <c r="Y200" s="36"/>
      <c r="Z200" s="36"/>
      <c r="AA200" s="36"/>
    </row>
    <row r="201" ht="15.75" customHeight="1" outlineLevel="2">
      <c r="A201" s="33" t="s">
        <v>149</v>
      </c>
      <c r="B201" s="33" t="s">
        <v>34</v>
      </c>
      <c r="C201" s="33" t="s">
        <v>35</v>
      </c>
      <c r="D201" s="34">
        <v>8321089.99</v>
      </c>
      <c r="E201" s="34">
        <v>526286.06</v>
      </c>
      <c r="F201" s="34">
        <v>0.7864088909647028</v>
      </c>
      <c r="G201" s="32">
        <v>2.2439471E7</v>
      </c>
      <c r="H201" s="32">
        <v>8326629.0</v>
      </c>
      <c r="I201" s="32">
        <f t="shared" ref="I201:I202" si="561">+G201/11</f>
        <v>2039951.909</v>
      </c>
      <c r="J201" s="32">
        <v>2039951.9090909092</v>
      </c>
      <c r="K201" s="32">
        <f t="shared" ref="K201:K202" si="562">+F201*J201</f>
        <v>1604236.318</v>
      </c>
      <c r="L201" s="29">
        <f t="shared" ref="L201:L202" si="563">IF(D201-Q201&gt;1,D201-Q201,0)</f>
        <v>1604235.99</v>
      </c>
      <c r="M201" s="35">
        <v>9.395289E7</v>
      </c>
      <c r="N201" s="35">
        <f t="shared" ref="N201:N202" si="564">+M201/11</f>
        <v>8541171.818</v>
      </c>
      <c r="O201" s="32"/>
      <c r="P201" s="32">
        <f t="shared" ref="P201:P202" si="565">+D201-K201</f>
        <v>6716853.672</v>
      </c>
      <c r="Q201" s="32">
        <f t="shared" ref="Q201:Q202" si="566">+ROUND(P201,0)</f>
        <v>6716854</v>
      </c>
      <c r="R201" s="32">
        <f t="shared" ref="R201:R202" si="567">+L201+Q201</f>
        <v>8321089.99</v>
      </c>
      <c r="S201" s="32">
        <f t="shared" si="10"/>
        <v>0</v>
      </c>
      <c r="T201" s="32">
        <f t="shared" ref="T201:T202" si="568">+Q201</f>
        <v>6716854</v>
      </c>
      <c r="U201" s="33"/>
      <c r="V201" s="33"/>
      <c r="W201" s="33"/>
      <c r="X201" s="33"/>
      <c r="Y201" s="33"/>
      <c r="Z201" s="33"/>
      <c r="AA201" s="33"/>
    </row>
    <row r="202" ht="15.75" customHeight="1" outlineLevel="2">
      <c r="A202" s="33" t="s">
        <v>149</v>
      </c>
      <c r="B202" s="33" t="s">
        <v>50</v>
      </c>
      <c r="C202" s="33" t="s">
        <v>51</v>
      </c>
      <c r="D202" s="34">
        <v>2260034.01</v>
      </c>
      <c r="E202" s="34">
        <v>142940.94</v>
      </c>
      <c r="F202" s="34">
        <v>0.21359110903529718</v>
      </c>
      <c r="G202" s="32">
        <v>0.0</v>
      </c>
      <c r="H202" s="32"/>
      <c r="I202" s="32">
        <f t="shared" si="561"/>
        <v>0</v>
      </c>
      <c r="J202" s="32">
        <v>2039951.9090909092</v>
      </c>
      <c r="K202" s="32">
        <f t="shared" si="562"/>
        <v>435715.5906</v>
      </c>
      <c r="L202" s="29">
        <f t="shared" si="563"/>
        <v>435716.01</v>
      </c>
      <c r="M202" s="35"/>
      <c r="N202" s="35">
        <f t="shared" si="564"/>
        <v>0</v>
      </c>
      <c r="O202" s="32"/>
      <c r="P202" s="32">
        <f t="shared" si="565"/>
        <v>1824318.419</v>
      </c>
      <c r="Q202" s="32">
        <f t="shared" si="566"/>
        <v>1824318</v>
      </c>
      <c r="R202" s="32">
        <f t="shared" si="567"/>
        <v>2260034.01</v>
      </c>
      <c r="S202" s="32">
        <f t="shared" si="10"/>
        <v>0</v>
      </c>
      <c r="T202" s="32">
        <f t="shared" si="568"/>
        <v>1824318</v>
      </c>
      <c r="U202" s="33"/>
      <c r="V202" s="33"/>
      <c r="W202" s="33"/>
      <c r="X202" s="33"/>
      <c r="Y202" s="33"/>
      <c r="Z202" s="33"/>
      <c r="AA202" s="33"/>
    </row>
    <row r="203" ht="15.75" customHeight="1" outlineLevel="1">
      <c r="A203" s="36" t="s">
        <v>150</v>
      </c>
      <c r="B203" s="36"/>
      <c r="C203" s="36"/>
      <c r="D203" s="37">
        <f t="shared" ref="D203:E203" si="569">SUBTOTAL(9,D201:D202)</f>
        <v>10581124</v>
      </c>
      <c r="E203" s="37">
        <f t="shared" si="569"/>
        <v>669227</v>
      </c>
      <c r="F203" s="37">
        <v>1.0</v>
      </c>
      <c r="G203" s="38">
        <f t="shared" ref="G203:I203" si="570">SUBTOTAL(9,G201:G202)</f>
        <v>22439471</v>
      </c>
      <c r="H203" s="38">
        <f t="shared" si="570"/>
        <v>8326629</v>
      </c>
      <c r="I203" s="38">
        <f t="shared" si="570"/>
        <v>2039951.909</v>
      </c>
      <c r="J203" s="38"/>
      <c r="K203" s="38">
        <f t="shared" ref="K203:M203" si="571">SUBTOTAL(9,K201:K202)</f>
        <v>2039951.909</v>
      </c>
      <c r="L203" s="38">
        <f t="shared" si="571"/>
        <v>2039952</v>
      </c>
      <c r="M203" s="39">
        <f t="shared" si="571"/>
        <v>93952890</v>
      </c>
      <c r="N203" s="39"/>
      <c r="O203" s="38"/>
      <c r="P203" s="38">
        <f t="shared" ref="P203:R203" si="572">SUBTOTAL(9,P201:P202)</f>
        <v>8541172.091</v>
      </c>
      <c r="Q203" s="38">
        <f t="shared" si="572"/>
        <v>8541172</v>
      </c>
      <c r="R203" s="38">
        <f t="shared" si="572"/>
        <v>10581124</v>
      </c>
      <c r="S203" s="32">
        <f t="shared" si="10"/>
        <v>0</v>
      </c>
      <c r="T203" s="38">
        <f>SUBTOTAL(9,T201:T202)</f>
        <v>8541172</v>
      </c>
      <c r="U203" s="36"/>
      <c r="V203" s="36"/>
      <c r="W203" s="36"/>
      <c r="X203" s="36"/>
      <c r="Y203" s="36"/>
      <c r="Z203" s="36"/>
      <c r="AA203" s="36"/>
    </row>
    <row r="204" ht="15.75" customHeight="1" outlineLevel="2">
      <c r="A204" s="33" t="s">
        <v>151</v>
      </c>
      <c r="B204" s="33" t="s">
        <v>26</v>
      </c>
      <c r="C204" s="33" t="s">
        <v>27</v>
      </c>
      <c r="D204" s="34">
        <v>6.850347096E7</v>
      </c>
      <c r="E204" s="34">
        <v>8467727.94</v>
      </c>
      <c r="F204" s="34">
        <v>0.9982050990133584</v>
      </c>
      <c r="G204" s="32">
        <v>2.3989241E7</v>
      </c>
      <c r="H204" s="32">
        <v>1.08325663E8</v>
      </c>
      <c r="I204" s="32">
        <f t="shared" ref="I204:I206" si="573">+G204/11</f>
        <v>2180840.091</v>
      </c>
      <c r="J204" s="32">
        <v>2180840.090909091</v>
      </c>
      <c r="K204" s="32">
        <f t="shared" ref="K204:K206" si="574">+F204*J204</f>
        <v>2176925.699</v>
      </c>
      <c r="L204" s="29">
        <f t="shared" ref="L204:L206" si="575">IF(D204-Q204&gt;1,D204-Q204,0)</f>
        <v>2057661.96</v>
      </c>
      <c r="M204" s="35">
        <v>7.30903898E8</v>
      </c>
      <c r="N204" s="35">
        <f t="shared" ref="N204:N206" si="576">+M204/11</f>
        <v>66445808.91</v>
      </c>
      <c r="O204" s="32"/>
      <c r="P204" s="32">
        <v>6.64458089090909E7</v>
      </c>
      <c r="Q204" s="32">
        <f t="shared" ref="Q204:Q206" si="577">+ROUND(P204,0)</f>
        <v>66445809</v>
      </c>
      <c r="R204" s="32">
        <f t="shared" ref="R204:R206" si="578">+L204+Q204</f>
        <v>68503470.96</v>
      </c>
      <c r="S204" s="32">
        <f t="shared" si="10"/>
        <v>0</v>
      </c>
      <c r="T204" s="32">
        <f t="shared" ref="T204:T206" si="579">+Q204</f>
        <v>66445809</v>
      </c>
      <c r="U204" s="33"/>
      <c r="V204" s="33"/>
      <c r="W204" s="33"/>
      <c r="X204" s="33"/>
      <c r="Y204" s="33"/>
      <c r="Z204" s="33"/>
      <c r="AA204" s="33"/>
    </row>
    <row r="205" ht="15.75" customHeight="1" outlineLevel="2">
      <c r="A205" s="33" t="s">
        <v>151</v>
      </c>
      <c r="B205" s="33" t="s">
        <v>34</v>
      </c>
      <c r="C205" s="33" t="s">
        <v>35</v>
      </c>
      <c r="D205" s="34">
        <v>123178.04</v>
      </c>
      <c r="E205" s="34">
        <v>15226.06</v>
      </c>
      <c r="F205" s="34">
        <v>0.0017949009866415012</v>
      </c>
      <c r="G205" s="32">
        <v>0.0</v>
      </c>
      <c r="H205" s="32"/>
      <c r="I205" s="32">
        <f t="shared" si="573"/>
        <v>0</v>
      </c>
      <c r="J205" s="32">
        <v>2180840.090909091</v>
      </c>
      <c r="K205" s="32">
        <f t="shared" si="574"/>
        <v>3914.392031</v>
      </c>
      <c r="L205" s="29">
        <f t="shared" si="575"/>
        <v>123178.04</v>
      </c>
      <c r="M205" s="35"/>
      <c r="N205" s="35">
        <f t="shared" si="576"/>
        <v>0</v>
      </c>
      <c r="O205" s="32"/>
      <c r="P205" s="32">
        <v>0.0</v>
      </c>
      <c r="Q205" s="32">
        <f t="shared" si="577"/>
        <v>0</v>
      </c>
      <c r="R205" s="32">
        <f t="shared" si="578"/>
        <v>123178.04</v>
      </c>
      <c r="S205" s="32">
        <f t="shared" si="10"/>
        <v>0</v>
      </c>
      <c r="T205" s="32">
        <f t="shared" si="579"/>
        <v>0</v>
      </c>
      <c r="U205" s="33"/>
      <c r="V205" s="33"/>
      <c r="W205" s="33"/>
      <c r="X205" s="33"/>
      <c r="Y205" s="33"/>
      <c r="Z205" s="33"/>
      <c r="AA205" s="33"/>
    </row>
    <row r="206" ht="15.75" customHeight="1" outlineLevel="2">
      <c r="A206" s="33" t="s">
        <v>151</v>
      </c>
      <c r="B206" s="33" t="s">
        <v>48</v>
      </c>
      <c r="C206" s="33" t="s">
        <v>49</v>
      </c>
      <c r="D206" s="34">
        <v>0.0</v>
      </c>
      <c r="E206" s="34">
        <v>0.0</v>
      </c>
      <c r="F206" s="34">
        <v>0.0</v>
      </c>
      <c r="G206" s="32">
        <v>0.0</v>
      </c>
      <c r="H206" s="32"/>
      <c r="I206" s="32">
        <f t="shared" si="573"/>
        <v>0</v>
      </c>
      <c r="J206" s="32">
        <v>2180840.090909091</v>
      </c>
      <c r="K206" s="32">
        <f t="shared" si="574"/>
        <v>0</v>
      </c>
      <c r="L206" s="29">
        <f t="shared" si="575"/>
        <v>0</v>
      </c>
      <c r="M206" s="35"/>
      <c r="N206" s="35">
        <f t="shared" si="576"/>
        <v>0</v>
      </c>
      <c r="O206" s="32"/>
      <c r="P206" s="32">
        <f>+D206-K206</f>
        <v>0</v>
      </c>
      <c r="Q206" s="32">
        <f t="shared" si="577"/>
        <v>0</v>
      </c>
      <c r="R206" s="32">
        <f t="shared" si="578"/>
        <v>0</v>
      </c>
      <c r="S206" s="32">
        <f t="shared" si="10"/>
        <v>0</v>
      </c>
      <c r="T206" s="32">
        <f t="shared" si="579"/>
        <v>0</v>
      </c>
      <c r="U206" s="33"/>
      <c r="V206" s="33"/>
      <c r="W206" s="33"/>
      <c r="X206" s="33"/>
      <c r="Y206" s="33"/>
      <c r="Z206" s="33"/>
      <c r="AA206" s="33"/>
    </row>
    <row r="207" ht="15.75" customHeight="1" outlineLevel="1">
      <c r="A207" s="36" t="s">
        <v>152</v>
      </c>
      <c r="B207" s="36"/>
      <c r="C207" s="36"/>
      <c r="D207" s="37">
        <f t="shared" ref="D207:E207" si="580">SUBTOTAL(9,D204:D206)</f>
        <v>68626649</v>
      </c>
      <c r="E207" s="37">
        <f t="shared" si="580"/>
        <v>8482954</v>
      </c>
      <c r="F207" s="37">
        <v>0.9999999999999999</v>
      </c>
      <c r="G207" s="38">
        <f t="shared" ref="G207:I207" si="581">SUBTOTAL(9,G204:G206)</f>
        <v>23989241</v>
      </c>
      <c r="H207" s="38">
        <f t="shared" si="581"/>
        <v>108325663</v>
      </c>
      <c r="I207" s="38">
        <f t="shared" si="581"/>
        <v>2180840.091</v>
      </c>
      <c r="J207" s="38"/>
      <c r="K207" s="38">
        <f t="shared" ref="K207:M207" si="582">SUBTOTAL(9,K204:K206)</f>
        <v>2180840.091</v>
      </c>
      <c r="L207" s="38">
        <f t="shared" si="582"/>
        <v>2180840</v>
      </c>
      <c r="M207" s="39">
        <f t="shared" si="582"/>
        <v>730903898</v>
      </c>
      <c r="N207" s="39"/>
      <c r="O207" s="38"/>
      <c r="P207" s="38">
        <f t="shared" ref="P207:R207" si="583">SUBTOTAL(9,P204:P206)</f>
        <v>66445808.91</v>
      </c>
      <c r="Q207" s="38">
        <f t="shared" si="583"/>
        <v>66445809</v>
      </c>
      <c r="R207" s="38">
        <f t="shared" si="583"/>
        <v>68626649</v>
      </c>
      <c r="S207" s="32">
        <f t="shared" si="10"/>
        <v>0</v>
      </c>
      <c r="T207" s="38">
        <f>SUBTOTAL(9,T204:T206)</f>
        <v>66445809</v>
      </c>
      <c r="U207" s="36"/>
      <c r="V207" s="36"/>
      <c r="W207" s="36"/>
      <c r="X207" s="36"/>
      <c r="Y207" s="36"/>
      <c r="Z207" s="36"/>
      <c r="AA207" s="36"/>
    </row>
    <row r="208" ht="15.75" customHeight="1" outlineLevel="2">
      <c r="A208" s="33" t="s">
        <v>153</v>
      </c>
      <c r="B208" s="33" t="s">
        <v>26</v>
      </c>
      <c r="C208" s="33" t="s">
        <v>27</v>
      </c>
      <c r="D208" s="34">
        <v>5.1296759E7</v>
      </c>
      <c r="E208" s="34">
        <v>1026161.0</v>
      </c>
      <c r="F208" s="34">
        <v>1.0</v>
      </c>
      <c r="G208" s="32">
        <v>4.8544369E7</v>
      </c>
      <c r="H208" s="32">
        <v>1.3626997E7</v>
      </c>
      <c r="I208" s="32">
        <f t="shared" ref="I208:I209" si="584">+G208/11</f>
        <v>4413124.455</v>
      </c>
      <c r="J208" s="32">
        <v>4413124.454545454</v>
      </c>
      <c r="K208" s="32">
        <f t="shared" ref="K208:K209" si="585">+F208*J208</f>
        <v>4413124.455</v>
      </c>
      <c r="L208" s="29">
        <f t="shared" ref="L208:L209" si="586">IF(D208-Q208&gt;1,D208-Q208,0)</f>
        <v>4413124</v>
      </c>
      <c r="M208" s="35">
        <v>5.15719986E8</v>
      </c>
      <c r="N208" s="35">
        <f t="shared" ref="N208:N209" si="587">+M208/11</f>
        <v>46883635.09</v>
      </c>
      <c r="O208" s="32"/>
      <c r="P208" s="32">
        <f t="shared" ref="P208:P209" si="588">+D208-K208</f>
        <v>46883634.55</v>
      </c>
      <c r="Q208" s="32">
        <f t="shared" ref="Q208:Q209" si="589">+ROUND(P208,0)</f>
        <v>46883635</v>
      </c>
      <c r="R208" s="32">
        <f t="shared" ref="R208:R209" si="590">+L208+Q208</f>
        <v>51296759</v>
      </c>
      <c r="S208" s="32">
        <f t="shared" si="10"/>
        <v>0</v>
      </c>
      <c r="T208" s="32">
        <f t="shared" ref="T208:T209" si="591">+Q208</f>
        <v>46883635</v>
      </c>
      <c r="U208" s="33"/>
      <c r="V208" s="33"/>
      <c r="W208" s="33"/>
      <c r="X208" s="33"/>
      <c r="Y208" s="33"/>
      <c r="Z208" s="33"/>
      <c r="AA208" s="33"/>
    </row>
    <row r="209" ht="15.75" customHeight="1" outlineLevel="2">
      <c r="A209" s="33" t="s">
        <v>153</v>
      </c>
      <c r="B209" s="33" t="s">
        <v>48</v>
      </c>
      <c r="C209" s="33" t="s">
        <v>49</v>
      </c>
      <c r="D209" s="34">
        <v>0.0</v>
      </c>
      <c r="E209" s="34">
        <v>0.0</v>
      </c>
      <c r="F209" s="34">
        <v>0.0</v>
      </c>
      <c r="G209" s="32">
        <v>0.0</v>
      </c>
      <c r="H209" s="32"/>
      <c r="I209" s="32">
        <f t="shared" si="584"/>
        <v>0</v>
      </c>
      <c r="J209" s="32">
        <v>4413124.454545454</v>
      </c>
      <c r="K209" s="32">
        <f t="shared" si="585"/>
        <v>0</v>
      </c>
      <c r="L209" s="29">
        <f t="shared" si="586"/>
        <v>0</v>
      </c>
      <c r="M209" s="35"/>
      <c r="N209" s="35">
        <f t="shared" si="587"/>
        <v>0</v>
      </c>
      <c r="O209" s="32"/>
      <c r="P209" s="32">
        <f t="shared" si="588"/>
        <v>0</v>
      </c>
      <c r="Q209" s="32">
        <f t="shared" si="589"/>
        <v>0</v>
      </c>
      <c r="R209" s="32">
        <f t="shared" si="590"/>
        <v>0</v>
      </c>
      <c r="S209" s="32">
        <f t="shared" si="10"/>
        <v>0</v>
      </c>
      <c r="T209" s="32">
        <f t="shared" si="591"/>
        <v>0</v>
      </c>
      <c r="U209" s="33"/>
      <c r="V209" s="33"/>
      <c r="W209" s="33"/>
      <c r="X209" s="33"/>
      <c r="Y209" s="33"/>
      <c r="Z209" s="33"/>
      <c r="AA209" s="33"/>
    </row>
    <row r="210" ht="15.75" customHeight="1" outlineLevel="1">
      <c r="A210" s="36" t="s">
        <v>154</v>
      </c>
      <c r="B210" s="36"/>
      <c r="C210" s="36"/>
      <c r="D210" s="37">
        <f t="shared" ref="D210:E210" si="592">SUBTOTAL(9,D208:D209)</f>
        <v>51296759</v>
      </c>
      <c r="E210" s="37">
        <f t="shared" si="592"/>
        <v>1026161</v>
      </c>
      <c r="F210" s="37">
        <v>1.0</v>
      </c>
      <c r="G210" s="38">
        <f t="shared" ref="G210:I210" si="593">SUBTOTAL(9,G208:G209)</f>
        <v>48544369</v>
      </c>
      <c r="H210" s="38">
        <f t="shared" si="593"/>
        <v>13626997</v>
      </c>
      <c r="I210" s="38">
        <f t="shared" si="593"/>
        <v>4413124.455</v>
      </c>
      <c r="J210" s="38"/>
      <c r="K210" s="38">
        <f t="shared" ref="K210:M210" si="594">SUBTOTAL(9,K208:K209)</f>
        <v>4413124.455</v>
      </c>
      <c r="L210" s="38">
        <f t="shared" si="594"/>
        <v>4413124</v>
      </c>
      <c r="M210" s="39">
        <f t="shared" si="594"/>
        <v>515719986</v>
      </c>
      <c r="N210" s="39"/>
      <c r="O210" s="38"/>
      <c r="P210" s="38">
        <f t="shared" ref="P210:R210" si="595">SUBTOTAL(9,P208:P209)</f>
        <v>46883634.55</v>
      </c>
      <c r="Q210" s="38">
        <f t="shared" si="595"/>
        <v>46883635</v>
      </c>
      <c r="R210" s="38">
        <f t="shared" si="595"/>
        <v>51296759</v>
      </c>
      <c r="S210" s="32">
        <f t="shared" si="10"/>
        <v>0</v>
      </c>
      <c r="T210" s="38">
        <f>SUBTOTAL(9,T208:T209)</f>
        <v>46883635</v>
      </c>
      <c r="U210" s="36"/>
      <c r="V210" s="36"/>
      <c r="W210" s="36"/>
      <c r="X210" s="36"/>
      <c r="Y210" s="36"/>
      <c r="Z210" s="36"/>
      <c r="AA210" s="36"/>
    </row>
    <row r="211" ht="15.75" customHeight="1" outlineLevel="2">
      <c r="A211" s="33" t="s">
        <v>155</v>
      </c>
      <c r="B211" s="33" t="s">
        <v>26</v>
      </c>
      <c r="C211" s="33" t="s">
        <v>27</v>
      </c>
      <c r="D211" s="34">
        <v>732325.19</v>
      </c>
      <c r="E211" s="34">
        <v>873710.23</v>
      </c>
      <c r="F211" s="34">
        <v>0.6349361444237132</v>
      </c>
      <c r="G211" s="32">
        <v>0.0</v>
      </c>
      <c r="H211" s="32">
        <v>1.7613397E7</v>
      </c>
      <c r="I211" s="32">
        <f t="shared" ref="I211:I212" si="596">+G211/11</f>
        <v>0</v>
      </c>
      <c r="J211" s="32">
        <v>0.0</v>
      </c>
      <c r="K211" s="32">
        <f t="shared" ref="K211:K212" si="597">+F211*J211</f>
        <v>0</v>
      </c>
      <c r="L211" s="29">
        <f>IF(D211-Q211&gt;1,D211-Q211,0)</f>
        <v>0</v>
      </c>
      <c r="M211" s="35">
        <v>1.268722E7</v>
      </c>
      <c r="N211" s="35">
        <f t="shared" ref="N211:N212" si="598">+M211/11</f>
        <v>1153383.636</v>
      </c>
      <c r="O211" s="32"/>
      <c r="P211" s="32">
        <f>+D211-K211</f>
        <v>732325.19</v>
      </c>
      <c r="Q211" s="32">
        <f t="shared" ref="Q211:Q212" si="599">+ROUND(P211,0)</f>
        <v>732325</v>
      </c>
      <c r="R211" s="32">
        <f t="shared" ref="R211:R212" si="600">+L211+Q211</f>
        <v>732325</v>
      </c>
      <c r="S211" s="32">
        <f t="shared" si="10"/>
        <v>0</v>
      </c>
      <c r="T211" s="32">
        <f t="shared" ref="T211:T212" si="601">+Q211</f>
        <v>732325</v>
      </c>
      <c r="U211" s="33"/>
      <c r="V211" s="33"/>
      <c r="W211" s="33"/>
      <c r="X211" s="33"/>
      <c r="Y211" s="33"/>
      <c r="Z211" s="33"/>
      <c r="AA211" s="33"/>
    </row>
    <row r="212" ht="15.75" customHeight="1" outlineLevel="2">
      <c r="A212" s="33" t="s">
        <v>155</v>
      </c>
      <c r="B212" s="33" t="s">
        <v>50</v>
      </c>
      <c r="C212" s="33" t="s">
        <v>51</v>
      </c>
      <c r="D212" s="34">
        <v>421058.81</v>
      </c>
      <c r="E212" s="34">
        <v>502349.77</v>
      </c>
      <c r="F212" s="34">
        <v>0.36506385557628684</v>
      </c>
      <c r="G212" s="32">
        <v>0.0</v>
      </c>
      <c r="H212" s="32"/>
      <c r="I212" s="32">
        <f t="shared" si="596"/>
        <v>0</v>
      </c>
      <c r="J212" s="32">
        <v>0.0</v>
      </c>
      <c r="K212" s="32">
        <f t="shared" si="597"/>
        <v>0</v>
      </c>
      <c r="L212" s="29">
        <v>0.0</v>
      </c>
      <c r="M212" s="35"/>
      <c r="N212" s="35">
        <f t="shared" si="598"/>
        <v>0</v>
      </c>
      <c r="O212" s="32"/>
      <c r="P212" s="40">
        <v>0.0</v>
      </c>
      <c r="Q212" s="32">
        <f t="shared" si="599"/>
        <v>0</v>
      </c>
      <c r="R212" s="32">
        <f t="shared" si="600"/>
        <v>0</v>
      </c>
      <c r="S212" s="32">
        <f t="shared" si="10"/>
        <v>421058.81</v>
      </c>
      <c r="T212" s="32">
        <f t="shared" si="601"/>
        <v>0</v>
      </c>
      <c r="U212" s="33"/>
      <c r="V212" s="33"/>
      <c r="W212" s="33"/>
      <c r="X212" s="33"/>
      <c r="Y212" s="33"/>
      <c r="Z212" s="33"/>
      <c r="AA212" s="33"/>
    </row>
    <row r="213" ht="15.75" customHeight="1" outlineLevel="1">
      <c r="A213" s="36" t="s">
        <v>156</v>
      </c>
      <c r="B213" s="36"/>
      <c r="C213" s="36"/>
      <c r="D213" s="37">
        <f t="shared" ref="D213:E213" si="602">SUBTOTAL(9,D211:D212)</f>
        <v>1153384</v>
      </c>
      <c r="E213" s="37">
        <f t="shared" si="602"/>
        <v>1376060</v>
      </c>
      <c r="F213" s="37">
        <v>1.0</v>
      </c>
      <c r="G213" s="38">
        <f t="shared" ref="G213:I213" si="603">SUBTOTAL(9,G211:G212)</f>
        <v>0</v>
      </c>
      <c r="H213" s="38">
        <f t="shared" si="603"/>
        <v>17613397</v>
      </c>
      <c r="I213" s="38">
        <f t="shared" si="603"/>
        <v>0</v>
      </c>
      <c r="J213" s="38"/>
      <c r="K213" s="38">
        <f t="shared" ref="K213:M213" si="604">SUBTOTAL(9,K211:K212)</f>
        <v>0</v>
      </c>
      <c r="L213" s="38">
        <f t="shared" si="604"/>
        <v>0</v>
      </c>
      <c r="M213" s="39">
        <f t="shared" si="604"/>
        <v>12687220</v>
      </c>
      <c r="N213" s="39"/>
      <c r="O213" s="38"/>
      <c r="P213" s="38">
        <f t="shared" ref="P213:R213" si="605">SUBTOTAL(9,P211:P212)</f>
        <v>732325.19</v>
      </c>
      <c r="Q213" s="38">
        <f t="shared" si="605"/>
        <v>732325</v>
      </c>
      <c r="R213" s="38">
        <f t="shared" si="605"/>
        <v>732325</v>
      </c>
      <c r="S213" s="32">
        <f t="shared" si="10"/>
        <v>421059</v>
      </c>
      <c r="T213" s="38">
        <f>SUBTOTAL(9,T211:T212)</f>
        <v>732325</v>
      </c>
      <c r="U213" s="36"/>
      <c r="V213" s="36"/>
      <c r="W213" s="36"/>
      <c r="X213" s="36"/>
      <c r="Y213" s="36"/>
      <c r="Z213" s="36"/>
      <c r="AA213" s="36"/>
    </row>
    <row r="214" ht="15.75" customHeight="1" outlineLevel="2">
      <c r="A214" s="33" t="s">
        <v>157</v>
      </c>
      <c r="B214" s="33" t="s">
        <v>26</v>
      </c>
      <c r="C214" s="33" t="s">
        <v>27</v>
      </c>
      <c r="D214" s="34">
        <v>4753914.03</v>
      </c>
      <c r="E214" s="34">
        <v>617763.51</v>
      </c>
      <c r="F214" s="34">
        <v>0.720517185797522</v>
      </c>
      <c r="G214" s="32">
        <v>1788609.0</v>
      </c>
      <c r="H214" s="32">
        <v>1.8061391E7</v>
      </c>
      <c r="I214" s="32">
        <f t="shared" ref="I214:I215" si="606">+G214/11</f>
        <v>162600.8182</v>
      </c>
      <c r="J214" s="32">
        <v>162600.81818181818</v>
      </c>
      <c r="K214" s="32">
        <f t="shared" ref="K214:K215" si="607">+F214*J214</f>
        <v>117156.6839</v>
      </c>
      <c r="L214" s="29">
        <f t="shared" ref="L214:L215" si="608">IF(D214-Q214&gt;1,D214-Q214,0)</f>
        <v>117157.03</v>
      </c>
      <c r="M214" s="35">
        <v>7.0788502E7</v>
      </c>
      <c r="N214" s="35">
        <f t="shared" ref="N214:N215" si="609">+M214/11</f>
        <v>6435318.364</v>
      </c>
      <c r="O214" s="32"/>
      <c r="P214" s="32">
        <f t="shared" ref="P214:P215" si="610">+D214-K214</f>
        <v>4636757.346</v>
      </c>
      <c r="Q214" s="32">
        <f t="shared" ref="Q214:Q215" si="611">+ROUND(P214,0)</f>
        <v>4636757</v>
      </c>
      <c r="R214" s="32">
        <f t="shared" ref="R214:R215" si="612">+L214+Q214</f>
        <v>4753914.03</v>
      </c>
      <c r="S214" s="32">
        <f t="shared" si="10"/>
        <v>0</v>
      </c>
      <c r="T214" s="32">
        <f t="shared" ref="T214:T215" si="613">+Q214</f>
        <v>4636757</v>
      </c>
      <c r="U214" s="33"/>
      <c r="V214" s="33"/>
      <c r="W214" s="33"/>
      <c r="X214" s="33"/>
      <c r="Y214" s="33"/>
      <c r="Z214" s="33"/>
      <c r="AA214" s="33"/>
    </row>
    <row r="215" ht="15.75" customHeight="1" outlineLevel="2">
      <c r="A215" s="33" t="s">
        <v>157</v>
      </c>
      <c r="B215" s="33" t="s">
        <v>34</v>
      </c>
      <c r="C215" s="33" t="s">
        <v>35</v>
      </c>
      <c r="D215" s="34">
        <v>1844004.97</v>
      </c>
      <c r="E215" s="34">
        <v>239625.49</v>
      </c>
      <c r="F215" s="34">
        <v>0.27948281420247806</v>
      </c>
      <c r="G215" s="32">
        <v>0.0</v>
      </c>
      <c r="H215" s="32"/>
      <c r="I215" s="32">
        <f t="shared" si="606"/>
        <v>0</v>
      </c>
      <c r="J215" s="32">
        <v>162600.81818181818</v>
      </c>
      <c r="K215" s="32">
        <f t="shared" si="607"/>
        <v>45444.13426</v>
      </c>
      <c r="L215" s="29">
        <f t="shared" si="608"/>
        <v>45443.97</v>
      </c>
      <c r="M215" s="35"/>
      <c r="N215" s="35">
        <f t="shared" si="609"/>
        <v>0</v>
      </c>
      <c r="O215" s="32"/>
      <c r="P215" s="32">
        <f t="shared" si="610"/>
        <v>1798560.836</v>
      </c>
      <c r="Q215" s="32">
        <f t="shared" si="611"/>
        <v>1798561</v>
      </c>
      <c r="R215" s="32">
        <f t="shared" si="612"/>
        <v>1844004.97</v>
      </c>
      <c r="S215" s="32">
        <f t="shared" si="10"/>
        <v>0</v>
      </c>
      <c r="T215" s="32">
        <f t="shared" si="613"/>
        <v>1798561</v>
      </c>
      <c r="U215" s="33"/>
      <c r="V215" s="33"/>
      <c r="W215" s="33"/>
      <c r="X215" s="33"/>
      <c r="Y215" s="33"/>
      <c r="Z215" s="33"/>
      <c r="AA215" s="33"/>
    </row>
    <row r="216" ht="15.75" customHeight="1" outlineLevel="1">
      <c r="A216" s="36" t="s">
        <v>158</v>
      </c>
      <c r="B216" s="36"/>
      <c r="C216" s="36"/>
      <c r="D216" s="37">
        <f t="shared" ref="D216:E216" si="614">SUBTOTAL(9,D214:D215)</f>
        <v>6597919</v>
      </c>
      <c r="E216" s="37">
        <f t="shared" si="614"/>
        <v>857389</v>
      </c>
      <c r="F216" s="37">
        <v>1.0</v>
      </c>
      <c r="G216" s="38">
        <f t="shared" ref="G216:I216" si="615">SUBTOTAL(9,G214:G215)</f>
        <v>1788609</v>
      </c>
      <c r="H216" s="38">
        <f t="shared" si="615"/>
        <v>18061391</v>
      </c>
      <c r="I216" s="38">
        <f t="shared" si="615"/>
        <v>162600.8182</v>
      </c>
      <c r="J216" s="38"/>
      <c r="K216" s="38">
        <f t="shared" ref="K216:M216" si="616">SUBTOTAL(9,K214:K215)</f>
        <v>162600.8182</v>
      </c>
      <c r="L216" s="38">
        <f t="shared" si="616"/>
        <v>162601</v>
      </c>
      <c r="M216" s="39">
        <f t="shared" si="616"/>
        <v>70788502</v>
      </c>
      <c r="N216" s="39"/>
      <c r="O216" s="38"/>
      <c r="P216" s="38">
        <f t="shared" ref="P216:R216" si="617">SUBTOTAL(9,P214:P215)</f>
        <v>6435318.182</v>
      </c>
      <c r="Q216" s="38">
        <f t="shared" si="617"/>
        <v>6435318</v>
      </c>
      <c r="R216" s="38">
        <f t="shared" si="617"/>
        <v>6597919</v>
      </c>
      <c r="S216" s="32">
        <f t="shared" si="10"/>
        <v>0</v>
      </c>
      <c r="T216" s="38">
        <f>SUBTOTAL(9,T214:T215)</f>
        <v>6435318</v>
      </c>
      <c r="U216" s="36"/>
      <c r="V216" s="36"/>
      <c r="W216" s="36"/>
      <c r="X216" s="36"/>
      <c r="Y216" s="36"/>
      <c r="Z216" s="36"/>
      <c r="AA216" s="36"/>
    </row>
    <row r="217" ht="15.75" customHeight="1" outlineLevel="2">
      <c r="A217" s="33" t="s">
        <v>159</v>
      </c>
      <c r="B217" s="33" t="s">
        <v>26</v>
      </c>
      <c r="C217" s="33" t="s">
        <v>27</v>
      </c>
      <c r="D217" s="34">
        <v>8177336.03</v>
      </c>
      <c r="E217" s="34">
        <v>1.235321384E7</v>
      </c>
      <c r="F217" s="34">
        <v>0.8246086955381801</v>
      </c>
      <c r="G217" s="32">
        <v>0.0</v>
      </c>
      <c r="H217" s="32">
        <v>1.38424353E8</v>
      </c>
      <c r="I217" s="32">
        <f t="shared" ref="I217:I218" si="618">+G217/11</f>
        <v>0</v>
      </c>
      <c r="J217" s="32">
        <v>0.0</v>
      </c>
      <c r="K217" s="32">
        <f t="shared" ref="K217:K218" si="619">+F217*J217</f>
        <v>0</v>
      </c>
      <c r="L217" s="29">
        <f t="shared" ref="L217:L218" si="620">IF(D217-Q217&gt;1,D217-Q217,0)</f>
        <v>0</v>
      </c>
      <c r="M217" s="35">
        <v>1.0908289E8</v>
      </c>
      <c r="N217" s="35">
        <f t="shared" ref="N217:N218" si="621">+M217/11</f>
        <v>9916626.364</v>
      </c>
      <c r="O217" s="32"/>
      <c r="P217" s="32">
        <f t="shared" ref="P217:P218" si="622">+D217-K217</f>
        <v>8177336.03</v>
      </c>
      <c r="Q217" s="32">
        <f t="shared" ref="Q217:Q218" si="623">+ROUND(P217,0)</f>
        <v>8177336</v>
      </c>
      <c r="R217" s="32">
        <f t="shared" ref="R217:R218" si="624">+L217+Q217</f>
        <v>8177336</v>
      </c>
      <c r="S217" s="32">
        <f t="shared" si="10"/>
        <v>0</v>
      </c>
      <c r="T217" s="32">
        <f t="shared" ref="T217:T218" si="625">+Q217</f>
        <v>8177336</v>
      </c>
      <c r="U217" s="33"/>
      <c r="V217" s="33"/>
      <c r="W217" s="33"/>
      <c r="X217" s="33"/>
      <c r="Y217" s="33"/>
      <c r="Z217" s="33"/>
      <c r="AA217" s="33"/>
    </row>
    <row r="218" ht="15.75" customHeight="1" outlineLevel="2">
      <c r="A218" s="33" t="s">
        <v>159</v>
      </c>
      <c r="B218" s="33" t="s">
        <v>34</v>
      </c>
      <c r="C218" s="33" t="s">
        <v>35</v>
      </c>
      <c r="D218" s="34">
        <v>1739289.97</v>
      </c>
      <c r="E218" s="34">
        <v>2627484.16</v>
      </c>
      <c r="F218" s="34">
        <v>0.17539130446181997</v>
      </c>
      <c r="G218" s="32">
        <v>0.0</v>
      </c>
      <c r="H218" s="32"/>
      <c r="I218" s="32">
        <f t="shared" si="618"/>
        <v>0</v>
      </c>
      <c r="J218" s="32">
        <v>0.0</v>
      </c>
      <c r="K218" s="32">
        <f t="shared" si="619"/>
        <v>0</v>
      </c>
      <c r="L218" s="29">
        <f t="shared" si="620"/>
        <v>0</v>
      </c>
      <c r="M218" s="35"/>
      <c r="N218" s="35">
        <f t="shared" si="621"/>
        <v>0</v>
      </c>
      <c r="O218" s="32"/>
      <c r="P218" s="32">
        <f t="shared" si="622"/>
        <v>1739289.97</v>
      </c>
      <c r="Q218" s="32">
        <f t="shared" si="623"/>
        <v>1739290</v>
      </c>
      <c r="R218" s="32">
        <f t="shared" si="624"/>
        <v>1739290</v>
      </c>
      <c r="S218" s="32">
        <f t="shared" si="10"/>
        <v>0</v>
      </c>
      <c r="T218" s="32">
        <f t="shared" si="625"/>
        <v>1739290</v>
      </c>
      <c r="U218" s="33"/>
      <c r="V218" s="33"/>
      <c r="W218" s="33"/>
      <c r="X218" s="33"/>
      <c r="Y218" s="33"/>
      <c r="Z218" s="33"/>
      <c r="AA218" s="33"/>
    </row>
    <row r="219" ht="15.75" customHeight="1" outlineLevel="1">
      <c r="A219" s="36" t="s">
        <v>160</v>
      </c>
      <c r="B219" s="36"/>
      <c r="C219" s="36"/>
      <c r="D219" s="37">
        <f t="shared" ref="D219:E219" si="626">SUBTOTAL(9,D217:D218)</f>
        <v>9916626</v>
      </c>
      <c r="E219" s="37">
        <f t="shared" si="626"/>
        <v>14980698</v>
      </c>
      <c r="F219" s="37">
        <v>1.0</v>
      </c>
      <c r="G219" s="38">
        <f t="shared" ref="G219:I219" si="627">SUBTOTAL(9,G217:G218)</f>
        <v>0</v>
      </c>
      <c r="H219" s="38">
        <f t="shared" si="627"/>
        <v>138424353</v>
      </c>
      <c r="I219" s="38">
        <f t="shared" si="627"/>
        <v>0</v>
      </c>
      <c r="J219" s="38"/>
      <c r="K219" s="38">
        <f t="shared" ref="K219:M219" si="628">SUBTOTAL(9,K217:K218)</f>
        <v>0</v>
      </c>
      <c r="L219" s="38">
        <f t="shared" si="628"/>
        <v>0</v>
      </c>
      <c r="M219" s="39">
        <f t="shared" si="628"/>
        <v>109082890</v>
      </c>
      <c r="N219" s="39"/>
      <c r="O219" s="38"/>
      <c r="P219" s="38">
        <f t="shared" ref="P219:R219" si="629">SUBTOTAL(9,P217:P218)</f>
        <v>9916626</v>
      </c>
      <c r="Q219" s="38">
        <f t="shared" si="629"/>
        <v>9916626</v>
      </c>
      <c r="R219" s="38">
        <f t="shared" si="629"/>
        <v>9916626</v>
      </c>
      <c r="S219" s="32">
        <f t="shared" si="10"/>
        <v>0</v>
      </c>
      <c r="T219" s="38">
        <f>SUBTOTAL(9,T217:T218)</f>
        <v>9916626</v>
      </c>
      <c r="U219" s="36"/>
      <c r="V219" s="36"/>
      <c r="W219" s="36"/>
      <c r="X219" s="36"/>
      <c r="Y219" s="36"/>
      <c r="Z219" s="36"/>
      <c r="AA219" s="36"/>
    </row>
    <row r="220" ht="15.75" customHeight="1" outlineLevel="2">
      <c r="A220" s="33" t="s">
        <v>161</v>
      </c>
      <c r="B220" s="33" t="s">
        <v>26</v>
      </c>
      <c r="C220" s="33" t="s">
        <v>27</v>
      </c>
      <c r="D220" s="34">
        <v>0.0</v>
      </c>
      <c r="E220" s="34">
        <v>383690.0</v>
      </c>
      <c r="F220" s="33">
        <v>0.0</v>
      </c>
      <c r="G220" s="32">
        <v>0.0</v>
      </c>
      <c r="H220" s="32">
        <v>5235568.0</v>
      </c>
      <c r="I220" s="32">
        <f>+G220/11</f>
        <v>0</v>
      </c>
      <c r="J220" s="32">
        <v>0.0</v>
      </c>
      <c r="K220" s="32">
        <f>+F220*J220</f>
        <v>0</v>
      </c>
      <c r="L220" s="29">
        <f>IF(D220-Q220&gt;1,D220-Q220,0)</f>
        <v>0</v>
      </c>
      <c r="M220" s="35">
        <v>0.0</v>
      </c>
      <c r="N220" s="35">
        <f>+M220/11</f>
        <v>0</v>
      </c>
      <c r="O220" s="32"/>
      <c r="P220" s="32">
        <f>+D220-K220</f>
        <v>0</v>
      </c>
      <c r="Q220" s="32">
        <f>+ROUND(P220,0)</f>
        <v>0</v>
      </c>
      <c r="R220" s="32">
        <f>+L220+Q220</f>
        <v>0</v>
      </c>
      <c r="S220" s="32">
        <f t="shared" si="10"/>
        <v>0</v>
      </c>
      <c r="T220" s="32">
        <f>+Q220</f>
        <v>0</v>
      </c>
      <c r="U220" s="33"/>
      <c r="V220" s="33"/>
      <c r="W220" s="33"/>
      <c r="X220" s="33"/>
      <c r="Y220" s="33"/>
      <c r="Z220" s="33"/>
      <c r="AA220" s="33"/>
    </row>
    <row r="221" ht="15.75" customHeight="1" outlineLevel="1">
      <c r="A221" s="36" t="s">
        <v>162</v>
      </c>
      <c r="B221" s="36"/>
      <c r="C221" s="36"/>
      <c r="D221" s="41">
        <f t="shared" ref="D221:E221" si="630">SUBTOTAL(9,D220)</f>
        <v>0</v>
      </c>
      <c r="E221" s="37">
        <f t="shared" si="630"/>
        <v>383690</v>
      </c>
      <c r="F221" s="37">
        <v>1.0</v>
      </c>
      <c r="G221" s="38">
        <f t="shared" ref="G221:I221" si="631">SUBTOTAL(9,G220)</f>
        <v>0</v>
      </c>
      <c r="H221" s="38">
        <f t="shared" si="631"/>
        <v>5235568</v>
      </c>
      <c r="I221" s="38">
        <f t="shared" si="631"/>
        <v>0</v>
      </c>
      <c r="J221" s="38"/>
      <c r="K221" s="38">
        <f t="shared" ref="K221:M221" si="632">SUBTOTAL(9,K220)</f>
        <v>0</v>
      </c>
      <c r="L221" s="38">
        <f t="shared" si="632"/>
        <v>0</v>
      </c>
      <c r="M221" s="39">
        <f t="shared" si="632"/>
        <v>0</v>
      </c>
      <c r="N221" s="39"/>
      <c r="O221" s="38"/>
      <c r="P221" s="38">
        <f t="shared" ref="P221:R221" si="633">SUBTOTAL(9,P220)</f>
        <v>0</v>
      </c>
      <c r="Q221" s="38">
        <f t="shared" si="633"/>
        <v>0</v>
      </c>
      <c r="R221" s="38">
        <f t="shared" si="633"/>
        <v>0</v>
      </c>
      <c r="S221" s="32">
        <f t="shared" si="10"/>
        <v>0</v>
      </c>
      <c r="T221" s="38">
        <f>SUBTOTAL(9,T220)</f>
        <v>0</v>
      </c>
      <c r="U221" s="36"/>
      <c r="V221" s="36"/>
      <c r="W221" s="36"/>
      <c r="X221" s="36"/>
      <c r="Y221" s="36"/>
      <c r="Z221" s="36"/>
      <c r="AA221" s="36"/>
    </row>
    <row r="222" ht="15.75" customHeight="1" outlineLevel="2">
      <c r="A222" s="33" t="s">
        <v>163</v>
      </c>
      <c r="B222" s="33" t="s">
        <v>26</v>
      </c>
      <c r="C222" s="33" t="s">
        <v>27</v>
      </c>
      <c r="D222" s="34">
        <v>7708061.16</v>
      </c>
      <c r="E222" s="34">
        <v>238404.44</v>
      </c>
      <c r="F222" s="34">
        <v>0.24759722611075127</v>
      </c>
      <c r="G222" s="32">
        <v>2.1111914E7</v>
      </c>
      <c r="H222" s="32">
        <v>1.2354357E7</v>
      </c>
      <c r="I222" s="32">
        <f t="shared" ref="I222:I224" si="634">+G222/11</f>
        <v>1919264.909</v>
      </c>
      <c r="J222" s="32">
        <v>1919264.9090909092</v>
      </c>
      <c r="K222" s="32">
        <f t="shared" ref="K222:K224" si="635">+F222*J222</f>
        <v>475204.6677</v>
      </c>
      <c r="L222" s="29">
        <f t="shared" ref="L222:L224" si="636">IF(D222-Q222&gt;1,D222-Q222,0)</f>
        <v>475205.16</v>
      </c>
      <c r="M222" s="35">
        <v>3.21334059E8</v>
      </c>
      <c r="N222" s="35">
        <f t="shared" ref="N222:N224" si="637">+M222/11</f>
        <v>29212187.18</v>
      </c>
      <c r="O222" s="32"/>
      <c r="P222" s="32">
        <f t="shared" ref="P222:P224" si="638">+D222-K222</f>
        <v>7232856.492</v>
      </c>
      <c r="Q222" s="32">
        <f t="shared" ref="Q222:Q224" si="639">+ROUND(P222,0)</f>
        <v>7232856</v>
      </c>
      <c r="R222" s="32">
        <f t="shared" ref="R222:R224" si="640">+L222+Q222</f>
        <v>7708061.16</v>
      </c>
      <c r="S222" s="32">
        <f t="shared" si="10"/>
        <v>0</v>
      </c>
      <c r="T222" s="32">
        <f t="shared" ref="T222:T224" si="641">+Q222</f>
        <v>7232856</v>
      </c>
      <c r="U222" s="33"/>
      <c r="V222" s="33"/>
      <c r="W222" s="33"/>
      <c r="X222" s="33"/>
      <c r="Y222" s="33"/>
      <c r="Z222" s="33"/>
      <c r="AA222" s="33"/>
    </row>
    <row r="223" ht="15.75" customHeight="1" outlineLevel="2">
      <c r="A223" s="33" t="s">
        <v>163</v>
      </c>
      <c r="B223" s="33" t="s">
        <v>34</v>
      </c>
      <c r="C223" s="33" t="s">
        <v>35</v>
      </c>
      <c r="D223" s="34">
        <v>7489334.92</v>
      </c>
      <c r="E223" s="34">
        <v>231639.4</v>
      </c>
      <c r="F223" s="34">
        <v>0.24057133345402584</v>
      </c>
      <c r="G223" s="32">
        <v>0.0</v>
      </c>
      <c r="H223" s="32"/>
      <c r="I223" s="32">
        <f t="shared" si="634"/>
        <v>0</v>
      </c>
      <c r="J223" s="32">
        <v>1919264.9090909092</v>
      </c>
      <c r="K223" s="32">
        <f t="shared" si="635"/>
        <v>461720.1184</v>
      </c>
      <c r="L223" s="29">
        <f t="shared" si="636"/>
        <v>461719.92</v>
      </c>
      <c r="M223" s="35"/>
      <c r="N223" s="35">
        <f t="shared" si="637"/>
        <v>0</v>
      </c>
      <c r="O223" s="32"/>
      <c r="P223" s="32">
        <f t="shared" si="638"/>
        <v>7027614.802</v>
      </c>
      <c r="Q223" s="32">
        <f t="shared" si="639"/>
        <v>7027615</v>
      </c>
      <c r="R223" s="32">
        <f t="shared" si="640"/>
        <v>7489334.92</v>
      </c>
      <c r="S223" s="32">
        <f t="shared" si="10"/>
        <v>0</v>
      </c>
      <c r="T223" s="32">
        <f t="shared" si="641"/>
        <v>7027615</v>
      </c>
      <c r="U223" s="33"/>
      <c r="V223" s="33"/>
      <c r="W223" s="33"/>
      <c r="X223" s="33"/>
      <c r="Y223" s="33"/>
      <c r="Z223" s="33"/>
      <c r="AA223" s="33"/>
    </row>
    <row r="224" ht="15.75" customHeight="1" outlineLevel="2">
      <c r="A224" s="33" t="s">
        <v>163</v>
      </c>
      <c r="B224" s="33" t="s">
        <v>72</v>
      </c>
      <c r="C224" s="33" t="s">
        <v>73</v>
      </c>
      <c r="D224" s="34">
        <v>1.593405592E7</v>
      </c>
      <c r="E224" s="34">
        <v>492828.16</v>
      </c>
      <c r="F224" s="34">
        <v>0.5118314404352229</v>
      </c>
      <c r="G224" s="32">
        <v>0.0</v>
      </c>
      <c r="H224" s="32"/>
      <c r="I224" s="32">
        <f t="shared" si="634"/>
        <v>0</v>
      </c>
      <c r="J224" s="32">
        <v>1919264.9090909092</v>
      </c>
      <c r="K224" s="32">
        <f t="shared" si="635"/>
        <v>982340.123</v>
      </c>
      <c r="L224" s="29">
        <f t="shared" si="636"/>
        <v>982339.92</v>
      </c>
      <c r="M224" s="35"/>
      <c r="N224" s="35">
        <f t="shared" si="637"/>
        <v>0</v>
      </c>
      <c r="O224" s="32"/>
      <c r="P224" s="32">
        <f t="shared" si="638"/>
        <v>14951715.8</v>
      </c>
      <c r="Q224" s="32">
        <f t="shared" si="639"/>
        <v>14951716</v>
      </c>
      <c r="R224" s="32">
        <f t="shared" si="640"/>
        <v>15934055.92</v>
      </c>
      <c r="S224" s="32">
        <f t="shared" si="10"/>
        <v>0</v>
      </c>
      <c r="T224" s="32">
        <f t="shared" si="641"/>
        <v>14951716</v>
      </c>
      <c r="U224" s="33"/>
      <c r="V224" s="33"/>
      <c r="W224" s="33"/>
      <c r="X224" s="33"/>
      <c r="Y224" s="33"/>
      <c r="Z224" s="33"/>
      <c r="AA224" s="33"/>
    </row>
    <row r="225" ht="15.75" customHeight="1" outlineLevel="1">
      <c r="A225" s="36" t="s">
        <v>164</v>
      </c>
      <c r="B225" s="36"/>
      <c r="C225" s="36"/>
      <c r="D225" s="37">
        <f t="shared" ref="D225:E225" si="642">SUBTOTAL(9,D222:D224)</f>
        <v>31131452</v>
      </c>
      <c r="E225" s="37">
        <f t="shared" si="642"/>
        <v>962872</v>
      </c>
      <c r="F225" s="37">
        <v>1.0</v>
      </c>
      <c r="G225" s="38">
        <f t="shared" ref="G225:I225" si="643">SUBTOTAL(9,G222:G224)</f>
        <v>21111914</v>
      </c>
      <c r="H225" s="38">
        <f t="shared" si="643"/>
        <v>12354357</v>
      </c>
      <c r="I225" s="38">
        <f t="shared" si="643"/>
        <v>1919264.909</v>
      </c>
      <c r="J225" s="38"/>
      <c r="K225" s="38">
        <f t="shared" ref="K225:M225" si="644">SUBTOTAL(9,K222:K224)</f>
        <v>1919264.909</v>
      </c>
      <c r="L225" s="38">
        <f t="shared" si="644"/>
        <v>1919265</v>
      </c>
      <c r="M225" s="39">
        <f t="shared" si="644"/>
        <v>321334059</v>
      </c>
      <c r="N225" s="39"/>
      <c r="O225" s="38"/>
      <c r="P225" s="38">
        <f t="shared" ref="P225:R225" si="645">SUBTOTAL(9,P222:P224)</f>
        <v>29212187.09</v>
      </c>
      <c r="Q225" s="38">
        <f t="shared" si="645"/>
        <v>29212187</v>
      </c>
      <c r="R225" s="38">
        <f t="shared" si="645"/>
        <v>31131452</v>
      </c>
      <c r="S225" s="32">
        <f t="shared" si="10"/>
        <v>0</v>
      </c>
      <c r="T225" s="38">
        <f>SUBTOTAL(9,T222:T224)</f>
        <v>29212187</v>
      </c>
      <c r="U225" s="36"/>
      <c r="V225" s="36"/>
      <c r="W225" s="36"/>
      <c r="X225" s="36"/>
      <c r="Y225" s="36"/>
      <c r="Z225" s="36"/>
      <c r="AA225" s="36"/>
    </row>
    <row r="226" ht="15.75" customHeight="1" outlineLevel="2">
      <c r="A226" s="33" t="s">
        <v>165</v>
      </c>
      <c r="B226" s="33" t="s">
        <v>26</v>
      </c>
      <c r="C226" s="33" t="s">
        <v>27</v>
      </c>
      <c r="D226" s="34">
        <v>979315.62</v>
      </c>
      <c r="E226" s="34">
        <v>299393.38</v>
      </c>
      <c r="F226" s="34">
        <v>0.10326021232272303</v>
      </c>
      <c r="G226" s="32">
        <v>1390811.0</v>
      </c>
      <c r="H226" s="32">
        <v>3.3990288E7</v>
      </c>
      <c r="I226" s="32">
        <f t="shared" ref="I226:I227" si="646">+G226/11</f>
        <v>126437.3636</v>
      </c>
      <c r="J226" s="32">
        <v>126437.36363636363</v>
      </c>
      <c r="K226" s="32">
        <f t="shared" ref="K226:K227" si="647">+F226*J226</f>
        <v>13055.94901</v>
      </c>
      <c r="L226" s="29">
        <f t="shared" ref="L226:L227" si="648">IF(D226-Q226&gt;1,D226-Q226,0)</f>
        <v>13055.62</v>
      </c>
      <c r="M226" s="35">
        <v>1.04323552E8</v>
      </c>
      <c r="N226" s="35">
        <f t="shared" ref="N226:N227" si="649">+M226/11</f>
        <v>9483959.273</v>
      </c>
      <c r="O226" s="32"/>
      <c r="P226" s="32">
        <f t="shared" ref="P226:P227" si="650">+D226-K226</f>
        <v>966259.671</v>
      </c>
      <c r="Q226" s="32">
        <f t="shared" ref="Q226:Q227" si="651">+ROUND(P226,0)</f>
        <v>966260</v>
      </c>
      <c r="R226" s="32">
        <f t="shared" ref="R226:R227" si="652">+L226+Q226</f>
        <v>979315.62</v>
      </c>
      <c r="S226" s="32">
        <f t="shared" si="10"/>
        <v>0</v>
      </c>
      <c r="T226" s="32">
        <f t="shared" ref="T226:T227" si="653">+Q226</f>
        <v>966260</v>
      </c>
      <c r="U226" s="33"/>
      <c r="V226" s="33"/>
      <c r="W226" s="33"/>
      <c r="X226" s="33"/>
      <c r="Y226" s="33"/>
      <c r="Z226" s="33"/>
      <c r="AA226" s="33"/>
    </row>
    <row r="227" ht="15.75" customHeight="1" outlineLevel="2">
      <c r="A227" s="33" t="s">
        <v>165</v>
      </c>
      <c r="B227" s="33" t="s">
        <v>36</v>
      </c>
      <c r="C227" s="33" t="s">
        <v>37</v>
      </c>
      <c r="D227" s="34">
        <v>8504643.38</v>
      </c>
      <c r="E227" s="34">
        <v>2600013.62</v>
      </c>
      <c r="F227" s="34">
        <v>0.896739787677277</v>
      </c>
      <c r="G227" s="32">
        <v>0.0</v>
      </c>
      <c r="H227" s="32"/>
      <c r="I227" s="32">
        <f t="shared" si="646"/>
        <v>0</v>
      </c>
      <c r="J227" s="32">
        <v>126437.36363636363</v>
      </c>
      <c r="K227" s="32">
        <f t="shared" si="647"/>
        <v>113381.4146</v>
      </c>
      <c r="L227" s="29">
        <f t="shared" si="648"/>
        <v>113381.38</v>
      </c>
      <c r="M227" s="35"/>
      <c r="N227" s="35">
        <f t="shared" si="649"/>
        <v>0</v>
      </c>
      <c r="O227" s="32"/>
      <c r="P227" s="32">
        <f t="shared" si="650"/>
        <v>8391261.965</v>
      </c>
      <c r="Q227" s="32">
        <f t="shared" si="651"/>
        <v>8391262</v>
      </c>
      <c r="R227" s="32">
        <f t="shared" si="652"/>
        <v>8504643.38</v>
      </c>
      <c r="S227" s="32">
        <f t="shared" si="10"/>
        <v>0</v>
      </c>
      <c r="T227" s="32">
        <f t="shared" si="653"/>
        <v>8391262</v>
      </c>
      <c r="U227" s="33"/>
      <c r="V227" s="33"/>
      <c r="W227" s="33"/>
      <c r="X227" s="33"/>
      <c r="Y227" s="33"/>
      <c r="Z227" s="33"/>
      <c r="AA227" s="33"/>
    </row>
    <row r="228" ht="15.75" customHeight="1" outlineLevel="1">
      <c r="A228" s="36" t="s">
        <v>166</v>
      </c>
      <c r="B228" s="36"/>
      <c r="C228" s="36"/>
      <c r="D228" s="37">
        <f t="shared" ref="D228:E228" si="654">SUBTOTAL(9,D226:D227)</f>
        <v>9483959</v>
      </c>
      <c r="E228" s="37">
        <f t="shared" si="654"/>
        <v>2899407</v>
      </c>
      <c r="F228" s="37">
        <v>1.0</v>
      </c>
      <c r="G228" s="38">
        <f t="shared" ref="G228:I228" si="655">SUBTOTAL(9,G226:G227)</f>
        <v>1390811</v>
      </c>
      <c r="H228" s="38">
        <f t="shared" si="655"/>
        <v>33990288</v>
      </c>
      <c r="I228" s="38">
        <f t="shared" si="655"/>
        <v>126437.3636</v>
      </c>
      <c r="J228" s="38"/>
      <c r="K228" s="38">
        <f t="shared" ref="K228:M228" si="656">SUBTOTAL(9,K226:K227)</f>
        <v>126437.3636</v>
      </c>
      <c r="L228" s="38">
        <f t="shared" si="656"/>
        <v>126437</v>
      </c>
      <c r="M228" s="39">
        <f t="shared" si="656"/>
        <v>104323552</v>
      </c>
      <c r="N228" s="39"/>
      <c r="O228" s="38"/>
      <c r="P228" s="38">
        <f t="shared" ref="P228:R228" si="657">SUBTOTAL(9,P226:P227)</f>
        <v>9357521.636</v>
      </c>
      <c r="Q228" s="38">
        <f t="shared" si="657"/>
        <v>9357522</v>
      </c>
      <c r="R228" s="38">
        <f t="shared" si="657"/>
        <v>9483959</v>
      </c>
      <c r="S228" s="32">
        <f t="shared" si="10"/>
        <v>0</v>
      </c>
      <c r="T228" s="38">
        <f>SUBTOTAL(9,T226:T227)</f>
        <v>9357522</v>
      </c>
      <c r="U228" s="36"/>
      <c r="V228" s="36"/>
      <c r="W228" s="36"/>
      <c r="X228" s="36"/>
      <c r="Y228" s="36"/>
      <c r="Z228" s="36"/>
      <c r="AA228" s="36"/>
    </row>
    <row r="229" ht="15.75" customHeight="1" outlineLevel="2">
      <c r="A229" s="33" t="s">
        <v>167</v>
      </c>
      <c r="B229" s="33" t="s">
        <v>26</v>
      </c>
      <c r="C229" s="33" t="s">
        <v>27</v>
      </c>
      <c r="D229" s="34">
        <v>3.1748297917E8</v>
      </c>
      <c r="E229" s="34">
        <v>5.945282327E7</v>
      </c>
      <c r="F229" s="34">
        <v>0.9237846176802453</v>
      </c>
      <c r="G229" s="32">
        <v>6.32251191E8</v>
      </c>
      <c r="H229" s="32">
        <v>7.99161769E8</v>
      </c>
      <c r="I229" s="32">
        <f t="shared" ref="I229:I231" si="658">+G229/11</f>
        <v>57477381</v>
      </c>
      <c r="J229" s="32">
        <v>5.7477381E7</v>
      </c>
      <c r="K229" s="32">
        <f t="shared" ref="K229:K231" si="659">+F229*J229</f>
        <v>53096720.43</v>
      </c>
      <c r="L229" s="29">
        <f t="shared" ref="L229:L231" si="660">IF(D229-Q229&gt;1,D229-Q229,0)</f>
        <v>53096720.17</v>
      </c>
      <c r="M229" s="35">
        <v>3.148189295E9</v>
      </c>
      <c r="N229" s="35">
        <f t="shared" ref="N229:N231" si="661">+M229/11</f>
        <v>286199026.8</v>
      </c>
      <c r="O229" s="32"/>
      <c r="P229" s="32">
        <f t="shared" ref="P229:P231" si="662">+D229-K229</f>
        <v>264386258.7</v>
      </c>
      <c r="Q229" s="32">
        <f t="shared" ref="Q229:Q231" si="663">+ROUND(P229,0)</f>
        <v>264386259</v>
      </c>
      <c r="R229" s="32">
        <f t="shared" ref="R229:R231" si="664">+L229+Q229</f>
        <v>317482979.2</v>
      </c>
      <c r="S229" s="32">
        <f t="shared" si="10"/>
        <v>0</v>
      </c>
      <c r="T229" s="32">
        <f t="shared" ref="T229:T231" si="665">+Q229</f>
        <v>264386259</v>
      </c>
      <c r="U229" s="33"/>
      <c r="V229" s="33"/>
      <c r="W229" s="33"/>
      <c r="X229" s="33"/>
      <c r="Y229" s="33"/>
      <c r="Z229" s="33"/>
      <c r="AA229" s="33"/>
    </row>
    <row r="230" ht="15.75" customHeight="1" outlineLevel="2">
      <c r="A230" s="33" t="s">
        <v>167</v>
      </c>
      <c r="B230" s="33" t="s">
        <v>34</v>
      </c>
      <c r="C230" s="33" t="s">
        <v>35</v>
      </c>
      <c r="D230" s="34">
        <v>2.619342883E7</v>
      </c>
      <c r="E230" s="34">
        <v>4905060.73</v>
      </c>
      <c r="F230" s="34">
        <v>0.0762153823197547</v>
      </c>
      <c r="G230" s="32">
        <v>0.0</v>
      </c>
      <c r="H230" s="32"/>
      <c r="I230" s="32">
        <f t="shared" si="658"/>
        <v>0</v>
      </c>
      <c r="J230" s="32">
        <v>5.7477381E7</v>
      </c>
      <c r="K230" s="32">
        <f t="shared" si="659"/>
        <v>4380660.568</v>
      </c>
      <c r="L230" s="29">
        <f t="shared" si="660"/>
        <v>4380660.83</v>
      </c>
      <c r="M230" s="35"/>
      <c r="N230" s="35">
        <f t="shared" si="661"/>
        <v>0</v>
      </c>
      <c r="O230" s="32"/>
      <c r="P230" s="32">
        <f t="shared" si="662"/>
        <v>21812768.26</v>
      </c>
      <c r="Q230" s="32">
        <f t="shared" si="663"/>
        <v>21812768</v>
      </c>
      <c r="R230" s="32">
        <f t="shared" si="664"/>
        <v>26193428.83</v>
      </c>
      <c r="S230" s="32">
        <f t="shared" si="10"/>
        <v>0</v>
      </c>
      <c r="T230" s="32">
        <f t="shared" si="665"/>
        <v>21812768</v>
      </c>
      <c r="U230" s="33"/>
      <c r="V230" s="33"/>
      <c r="W230" s="33"/>
      <c r="X230" s="33"/>
      <c r="Y230" s="33"/>
      <c r="Z230" s="33"/>
      <c r="AA230" s="33"/>
    </row>
    <row r="231" ht="15.75" customHeight="1" outlineLevel="2">
      <c r="A231" s="33" t="s">
        <v>167</v>
      </c>
      <c r="B231" s="33" t="s">
        <v>48</v>
      </c>
      <c r="C231" s="33" t="s">
        <v>49</v>
      </c>
      <c r="D231" s="34">
        <v>0.0</v>
      </c>
      <c r="E231" s="34">
        <v>0.0</v>
      </c>
      <c r="F231" s="34">
        <v>0.0</v>
      </c>
      <c r="G231" s="32">
        <v>0.0</v>
      </c>
      <c r="H231" s="32"/>
      <c r="I231" s="32">
        <f t="shared" si="658"/>
        <v>0</v>
      </c>
      <c r="J231" s="32">
        <v>5.7477381E7</v>
      </c>
      <c r="K231" s="32">
        <f t="shared" si="659"/>
        <v>0</v>
      </c>
      <c r="L231" s="29">
        <f t="shared" si="660"/>
        <v>0</v>
      </c>
      <c r="M231" s="35"/>
      <c r="N231" s="35">
        <f t="shared" si="661"/>
        <v>0</v>
      </c>
      <c r="O231" s="32"/>
      <c r="P231" s="32">
        <f t="shared" si="662"/>
        <v>0</v>
      </c>
      <c r="Q231" s="32">
        <f t="shared" si="663"/>
        <v>0</v>
      </c>
      <c r="R231" s="32">
        <f t="shared" si="664"/>
        <v>0</v>
      </c>
      <c r="S231" s="32">
        <f t="shared" si="10"/>
        <v>0</v>
      </c>
      <c r="T231" s="32">
        <f t="shared" si="665"/>
        <v>0</v>
      </c>
      <c r="U231" s="33"/>
      <c r="V231" s="33"/>
      <c r="W231" s="33"/>
      <c r="X231" s="33"/>
      <c r="Y231" s="33"/>
      <c r="Z231" s="33"/>
      <c r="AA231" s="33"/>
    </row>
    <row r="232" ht="15.75" customHeight="1" outlineLevel="1">
      <c r="A232" s="36" t="s">
        <v>168</v>
      </c>
      <c r="B232" s="36"/>
      <c r="C232" s="36"/>
      <c r="D232" s="37">
        <f t="shared" ref="D232:E232" si="666">SUBTOTAL(9,D229:D231)</f>
        <v>343676408</v>
      </c>
      <c r="E232" s="37">
        <f t="shared" si="666"/>
        <v>64357884</v>
      </c>
      <c r="F232" s="37">
        <v>1.0</v>
      </c>
      <c r="G232" s="38">
        <f t="shared" ref="G232:I232" si="667">SUBTOTAL(9,G229:G231)</f>
        <v>632251191</v>
      </c>
      <c r="H232" s="38">
        <f t="shared" si="667"/>
        <v>799161769</v>
      </c>
      <c r="I232" s="38">
        <f t="shared" si="667"/>
        <v>57477381</v>
      </c>
      <c r="J232" s="38"/>
      <c r="K232" s="38">
        <f t="shared" ref="K232:M232" si="668">SUBTOTAL(9,K229:K231)</f>
        <v>57477381</v>
      </c>
      <c r="L232" s="38">
        <f t="shared" si="668"/>
        <v>57477381</v>
      </c>
      <c r="M232" s="39">
        <f t="shared" si="668"/>
        <v>3148189295</v>
      </c>
      <c r="N232" s="39"/>
      <c r="O232" s="38"/>
      <c r="P232" s="38">
        <f t="shared" ref="P232:R232" si="669">SUBTOTAL(9,P229:P231)</f>
        <v>286199027</v>
      </c>
      <c r="Q232" s="38">
        <f t="shared" si="669"/>
        <v>286199027</v>
      </c>
      <c r="R232" s="38">
        <f t="shared" si="669"/>
        <v>343676408</v>
      </c>
      <c r="S232" s="32">
        <f t="shared" si="10"/>
        <v>0</v>
      </c>
      <c r="T232" s="38">
        <f>SUBTOTAL(9,T229:T231)</f>
        <v>286199027</v>
      </c>
      <c r="U232" s="36"/>
      <c r="V232" s="36"/>
      <c r="W232" s="36"/>
      <c r="X232" s="36"/>
      <c r="Y232" s="36"/>
      <c r="Z232" s="36"/>
      <c r="AA232" s="36"/>
    </row>
    <row r="233" ht="15.75" customHeight="1" outlineLevel="2">
      <c r="A233" s="33" t="s">
        <v>169</v>
      </c>
      <c r="B233" s="33" t="s">
        <v>26</v>
      </c>
      <c r="C233" s="33" t="s">
        <v>27</v>
      </c>
      <c r="D233" s="34">
        <v>1.816222339E7</v>
      </c>
      <c r="E233" s="34">
        <v>5063760.79</v>
      </c>
      <c r="F233" s="34">
        <v>0.9918407813132112</v>
      </c>
      <c r="G233" s="32">
        <v>0.0</v>
      </c>
      <c r="H233" s="32">
        <v>6.2338929E7</v>
      </c>
      <c r="I233" s="32">
        <f t="shared" ref="I233:I235" si="670">+G233/11</f>
        <v>0</v>
      </c>
      <c r="J233" s="32">
        <v>0.0</v>
      </c>
      <c r="K233" s="32">
        <f t="shared" ref="K233:K235" si="671">+F233*J233</f>
        <v>0</v>
      </c>
      <c r="L233" s="29">
        <f>IF(D233-Q233&gt;1,D233-Q233,0)</f>
        <v>0</v>
      </c>
      <c r="M233" s="35">
        <v>2.01427947E8</v>
      </c>
      <c r="N233" s="35">
        <f t="shared" ref="N233:N235" si="672">+M233/11</f>
        <v>18311631.55</v>
      </c>
      <c r="O233" s="32"/>
      <c r="P233" s="32">
        <f>+D233-K233</f>
        <v>18162223.39</v>
      </c>
      <c r="Q233" s="32">
        <f t="shared" ref="Q233:Q235" si="673">+ROUND(P233,0)</f>
        <v>18162223</v>
      </c>
      <c r="R233" s="32">
        <f t="shared" ref="R233:R235" si="674">+L233+Q233</f>
        <v>18162223</v>
      </c>
      <c r="S233" s="32">
        <f t="shared" si="10"/>
        <v>0</v>
      </c>
      <c r="T233" s="32">
        <f t="shared" ref="T233:T235" si="675">+Q233</f>
        <v>18162223</v>
      </c>
      <c r="U233" s="33"/>
      <c r="V233" s="33"/>
      <c r="W233" s="33"/>
      <c r="X233" s="33"/>
      <c r="Y233" s="33"/>
      <c r="Z233" s="33"/>
      <c r="AA233" s="33"/>
    </row>
    <row r="234" ht="15.75" customHeight="1" outlineLevel="2">
      <c r="A234" s="33" t="s">
        <v>169</v>
      </c>
      <c r="B234" s="33" t="s">
        <v>34</v>
      </c>
      <c r="C234" s="33" t="s">
        <v>35</v>
      </c>
      <c r="D234" s="34">
        <v>149408.61</v>
      </c>
      <c r="E234" s="34">
        <v>41656.21</v>
      </c>
      <c r="F234" s="34">
        <v>0.008159218686788813</v>
      </c>
      <c r="G234" s="32">
        <v>0.0</v>
      </c>
      <c r="H234" s="32"/>
      <c r="I234" s="32">
        <f t="shared" si="670"/>
        <v>0</v>
      </c>
      <c r="J234" s="32">
        <v>0.0</v>
      </c>
      <c r="K234" s="32">
        <f t="shared" si="671"/>
        <v>0</v>
      </c>
      <c r="L234" s="29">
        <v>0.0</v>
      </c>
      <c r="M234" s="35"/>
      <c r="N234" s="35">
        <f t="shared" si="672"/>
        <v>0</v>
      </c>
      <c r="O234" s="32"/>
      <c r="P234" s="40">
        <v>0.0</v>
      </c>
      <c r="Q234" s="32">
        <f t="shared" si="673"/>
        <v>0</v>
      </c>
      <c r="R234" s="32">
        <f t="shared" si="674"/>
        <v>0</v>
      </c>
      <c r="S234" s="32">
        <f t="shared" si="10"/>
        <v>149408.61</v>
      </c>
      <c r="T234" s="32">
        <f t="shared" si="675"/>
        <v>0</v>
      </c>
      <c r="U234" s="33"/>
      <c r="V234" s="33"/>
      <c r="W234" s="33"/>
      <c r="X234" s="33"/>
      <c r="Y234" s="33"/>
      <c r="Z234" s="33"/>
      <c r="AA234" s="33"/>
    </row>
    <row r="235" ht="15.75" customHeight="1" outlineLevel="2">
      <c r="A235" s="33" t="s">
        <v>169</v>
      </c>
      <c r="B235" s="33" t="s">
        <v>48</v>
      </c>
      <c r="C235" s="33" t="s">
        <v>49</v>
      </c>
      <c r="D235" s="34">
        <v>0.0</v>
      </c>
      <c r="E235" s="34">
        <v>0.0</v>
      </c>
      <c r="F235" s="34">
        <v>0.0</v>
      </c>
      <c r="G235" s="32">
        <v>0.0</v>
      </c>
      <c r="H235" s="32"/>
      <c r="I235" s="32">
        <f t="shared" si="670"/>
        <v>0</v>
      </c>
      <c r="J235" s="32">
        <v>0.0</v>
      </c>
      <c r="K235" s="32">
        <f t="shared" si="671"/>
        <v>0</v>
      </c>
      <c r="L235" s="29">
        <f>IF(D235-Q235&gt;1,D235-Q235,0)</f>
        <v>0</v>
      </c>
      <c r="M235" s="35"/>
      <c r="N235" s="35">
        <f t="shared" si="672"/>
        <v>0</v>
      </c>
      <c r="O235" s="32"/>
      <c r="P235" s="32">
        <f>+D235-K235</f>
        <v>0</v>
      </c>
      <c r="Q235" s="32">
        <f t="shared" si="673"/>
        <v>0</v>
      </c>
      <c r="R235" s="32">
        <f t="shared" si="674"/>
        <v>0</v>
      </c>
      <c r="S235" s="32">
        <f t="shared" si="10"/>
        <v>0</v>
      </c>
      <c r="T235" s="32">
        <f t="shared" si="675"/>
        <v>0</v>
      </c>
      <c r="U235" s="33"/>
      <c r="V235" s="33"/>
      <c r="W235" s="33"/>
      <c r="X235" s="33"/>
      <c r="Y235" s="33"/>
      <c r="Z235" s="33"/>
      <c r="AA235" s="33"/>
    </row>
    <row r="236" ht="15.75" customHeight="1" outlineLevel="1">
      <c r="A236" s="36" t="s">
        <v>170</v>
      </c>
      <c r="B236" s="36"/>
      <c r="C236" s="36"/>
      <c r="D236" s="37">
        <f t="shared" ref="D236:E236" si="676">SUBTOTAL(9,D233:D235)</f>
        <v>18311632</v>
      </c>
      <c r="E236" s="37">
        <f t="shared" si="676"/>
        <v>5105417</v>
      </c>
      <c r="F236" s="37">
        <v>1.0</v>
      </c>
      <c r="G236" s="38">
        <f t="shared" ref="G236:I236" si="677">SUBTOTAL(9,G233:G235)</f>
        <v>0</v>
      </c>
      <c r="H236" s="38">
        <f t="shared" si="677"/>
        <v>62338929</v>
      </c>
      <c r="I236" s="38">
        <f t="shared" si="677"/>
        <v>0</v>
      </c>
      <c r="J236" s="38"/>
      <c r="K236" s="38">
        <f t="shared" ref="K236:M236" si="678">SUBTOTAL(9,K233:K235)</f>
        <v>0</v>
      </c>
      <c r="L236" s="38">
        <f t="shared" si="678"/>
        <v>0</v>
      </c>
      <c r="M236" s="39">
        <f t="shared" si="678"/>
        <v>201427947</v>
      </c>
      <c r="N236" s="39"/>
      <c r="O236" s="38"/>
      <c r="P236" s="38">
        <f t="shared" ref="P236:R236" si="679">SUBTOTAL(9,P233:P235)</f>
        <v>18162223.39</v>
      </c>
      <c r="Q236" s="38">
        <f t="shared" si="679"/>
        <v>18162223</v>
      </c>
      <c r="R236" s="38">
        <f t="shared" si="679"/>
        <v>18162223</v>
      </c>
      <c r="S236" s="32">
        <f t="shared" si="10"/>
        <v>149409</v>
      </c>
      <c r="T236" s="38">
        <f>SUBTOTAL(9,T233:T235)</f>
        <v>18162223</v>
      </c>
      <c r="U236" s="36"/>
      <c r="V236" s="36"/>
      <c r="W236" s="36"/>
      <c r="X236" s="36"/>
      <c r="Y236" s="36"/>
      <c r="Z236" s="36"/>
      <c r="AA236" s="36"/>
    </row>
    <row r="237" ht="15.75" customHeight="1" outlineLevel="2">
      <c r="A237" s="33" t="s">
        <v>171</v>
      </c>
      <c r="B237" s="33" t="s">
        <v>26</v>
      </c>
      <c r="C237" s="33" t="s">
        <v>27</v>
      </c>
      <c r="D237" s="34">
        <v>2.885583265E7</v>
      </c>
      <c r="E237" s="34">
        <v>7491358.8</v>
      </c>
      <c r="F237" s="34">
        <v>0.8253619338614563</v>
      </c>
      <c r="G237" s="32">
        <v>0.0</v>
      </c>
      <c r="H237" s="32">
        <v>1.07768227E8</v>
      </c>
      <c r="I237" s="32">
        <f t="shared" ref="I237:I239" si="680">+G237/11</f>
        <v>0</v>
      </c>
      <c r="J237" s="32">
        <v>0.0</v>
      </c>
      <c r="K237" s="32">
        <f t="shared" ref="K237:K239" si="681">+F237*J237</f>
        <v>0</v>
      </c>
      <c r="L237" s="29">
        <f t="shared" ref="L237:L239" si="682">IF(D237-Q237&gt;1,D237-Q237,0)</f>
        <v>0</v>
      </c>
      <c r="M237" s="35">
        <v>3.84575714E8</v>
      </c>
      <c r="N237" s="35">
        <f t="shared" ref="N237:N239" si="683">+M237/11</f>
        <v>34961428.55</v>
      </c>
      <c r="O237" s="32"/>
      <c r="P237" s="32">
        <f t="shared" ref="P237:P239" si="684">+D237-K237</f>
        <v>28855832.65</v>
      </c>
      <c r="Q237" s="32">
        <f t="shared" ref="Q237:Q239" si="685">+ROUND(P237,0)</f>
        <v>28855833</v>
      </c>
      <c r="R237" s="32">
        <f t="shared" ref="R237:R239" si="686">+L237+Q237</f>
        <v>28855833</v>
      </c>
      <c r="S237" s="32">
        <f t="shared" si="10"/>
        <v>0</v>
      </c>
      <c r="T237" s="32">
        <f t="shared" ref="T237:T239" si="687">+Q237</f>
        <v>28855833</v>
      </c>
      <c r="U237" s="33"/>
      <c r="V237" s="33"/>
      <c r="W237" s="33"/>
      <c r="X237" s="33"/>
      <c r="Y237" s="33"/>
      <c r="Z237" s="33"/>
      <c r="AA237" s="33"/>
    </row>
    <row r="238" ht="15.75" customHeight="1" outlineLevel="2">
      <c r="A238" s="33" t="s">
        <v>171</v>
      </c>
      <c r="B238" s="33" t="s">
        <v>34</v>
      </c>
      <c r="C238" s="33" t="s">
        <v>35</v>
      </c>
      <c r="D238" s="34">
        <v>1447241.81</v>
      </c>
      <c r="E238" s="34">
        <v>375723.26</v>
      </c>
      <c r="F238" s="34">
        <v>0.041395384896881646</v>
      </c>
      <c r="G238" s="32">
        <v>0.0</v>
      </c>
      <c r="H238" s="32"/>
      <c r="I238" s="32">
        <f t="shared" si="680"/>
        <v>0</v>
      </c>
      <c r="J238" s="32">
        <v>0.0</v>
      </c>
      <c r="K238" s="32">
        <f t="shared" si="681"/>
        <v>0</v>
      </c>
      <c r="L238" s="29">
        <f t="shared" si="682"/>
        <v>0</v>
      </c>
      <c r="M238" s="35"/>
      <c r="N238" s="35">
        <f t="shared" si="683"/>
        <v>0</v>
      </c>
      <c r="O238" s="32"/>
      <c r="P238" s="32">
        <f t="shared" si="684"/>
        <v>1447241.81</v>
      </c>
      <c r="Q238" s="32">
        <f t="shared" si="685"/>
        <v>1447242</v>
      </c>
      <c r="R238" s="32">
        <f t="shared" si="686"/>
        <v>1447242</v>
      </c>
      <c r="S238" s="32">
        <f t="shared" si="10"/>
        <v>0</v>
      </c>
      <c r="T238" s="32">
        <f t="shared" si="687"/>
        <v>1447242</v>
      </c>
      <c r="U238" s="33"/>
      <c r="V238" s="33"/>
      <c r="W238" s="33"/>
      <c r="X238" s="33"/>
      <c r="Y238" s="33"/>
      <c r="Z238" s="33"/>
      <c r="AA238" s="33"/>
    </row>
    <row r="239" ht="15.75" customHeight="1" outlineLevel="2">
      <c r="A239" s="33" t="s">
        <v>171</v>
      </c>
      <c r="B239" s="33" t="s">
        <v>66</v>
      </c>
      <c r="C239" s="33" t="s">
        <v>67</v>
      </c>
      <c r="D239" s="34">
        <v>4658354.54</v>
      </c>
      <c r="E239" s="34">
        <v>1209370.94</v>
      </c>
      <c r="F239" s="34">
        <v>0.13324268124166205</v>
      </c>
      <c r="G239" s="32">
        <v>0.0</v>
      </c>
      <c r="H239" s="32"/>
      <c r="I239" s="32">
        <f t="shared" si="680"/>
        <v>0</v>
      </c>
      <c r="J239" s="32">
        <v>0.0</v>
      </c>
      <c r="K239" s="32">
        <f t="shared" si="681"/>
        <v>0</v>
      </c>
      <c r="L239" s="29">
        <f t="shared" si="682"/>
        <v>0</v>
      </c>
      <c r="M239" s="35"/>
      <c r="N239" s="35">
        <f t="shared" si="683"/>
        <v>0</v>
      </c>
      <c r="O239" s="32"/>
      <c r="P239" s="32">
        <f t="shared" si="684"/>
        <v>4658354.54</v>
      </c>
      <c r="Q239" s="32">
        <f t="shared" si="685"/>
        <v>4658355</v>
      </c>
      <c r="R239" s="32">
        <f t="shared" si="686"/>
        <v>4658355</v>
      </c>
      <c r="S239" s="32">
        <f t="shared" si="10"/>
        <v>0</v>
      </c>
      <c r="T239" s="32">
        <f t="shared" si="687"/>
        <v>4658355</v>
      </c>
      <c r="U239" s="33"/>
      <c r="V239" s="33"/>
      <c r="W239" s="33"/>
      <c r="X239" s="33"/>
      <c r="Y239" s="33"/>
      <c r="Z239" s="33"/>
      <c r="AA239" s="33"/>
    </row>
    <row r="240" ht="15.75" customHeight="1" outlineLevel="1">
      <c r="A240" s="36" t="s">
        <v>172</v>
      </c>
      <c r="B240" s="36"/>
      <c r="C240" s="36"/>
      <c r="D240" s="37">
        <f t="shared" ref="D240:E240" si="688">SUBTOTAL(9,D237:D239)</f>
        <v>34961429</v>
      </c>
      <c r="E240" s="37">
        <f t="shared" si="688"/>
        <v>9076453</v>
      </c>
      <c r="F240" s="37">
        <v>1.0</v>
      </c>
      <c r="G240" s="38">
        <f t="shared" ref="G240:I240" si="689">SUBTOTAL(9,G237:G239)</f>
        <v>0</v>
      </c>
      <c r="H240" s="38">
        <f t="shared" si="689"/>
        <v>107768227</v>
      </c>
      <c r="I240" s="38">
        <f t="shared" si="689"/>
        <v>0</v>
      </c>
      <c r="J240" s="38"/>
      <c r="K240" s="38">
        <f t="shared" ref="K240:M240" si="690">SUBTOTAL(9,K237:K239)</f>
        <v>0</v>
      </c>
      <c r="L240" s="38">
        <f t="shared" si="690"/>
        <v>0</v>
      </c>
      <c r="M240" s="39">
        <f t="shared" si="690"/>
        <v>384575714</v>
      </c>
      <c r="N240" s="39"/>
      <c r="O240" s="38"/>
      <c r="P240" s="38">
        <f t="shared" ref="P240:R240" si="691">SUBTOTAL(9,P237:P239)</f>
        <v>34961429</v>
      </c>
      <c r="Q240" s="38">
        <f t="shared" si="691"/>
        <v>34961430</v>
      </c>
      <c r="R240" s="38">
        <f t="shared" si="691"/>
        <v>34961430</v>
      </c>
      <c r="S240" s="32">
        <f t="shared" si="10"/>
        <v>0</v>
      </c>
      <c r="T240" s="38">
        <f>SUBTOTAL(9,T237:T239)</f>
        <v>34961430</v>
      </c>
      <c r="U240" s="36"/>
      <c r="V240" s="36"/>
      <c r="W240" s="36"/>
      <c r="X240" s="36"/>
      <c r="Y240" s="36"/>
      <c r="Z240" s="36"/>
      <c r="AA240" s="36"/>
    </row>
    <row r="241" ht="15.75" customHeight="1" outlineLevel="2">
      <c r="A241" s="33" t="s">
        <v>173</v>
      </c>
      <c r="B241" s="33" t="s">
        <v>26</v>
      </c>
      <c r="C241" s="33" t="s">
        <v>27</v>
      </c>
      <c r="D241" s="34">
        <v>0.0</v>
      </c>
      <c r="E241" s="34">
        <v>0.0</v>
      </c>
      <c r="F241" s="34">
        <v>0.0</v>
      </c>
      <c r="G241" s="32">
        <v>2.7500287E7</v>
      </c>
      <c r="H241" s="32">
        <v>3.8969389E7</v>
      </c>
      <c r="I241" s="32">
        <f t="shared" ref="I241:I243" si="692">+G241/11</f>
        <v>2500026.091</v>
      </c>
      <c r="J241" s="32">
        <v>2500026.090909091</v>
      </c>
      <c r="K241" s="32">
        <f t="shared" ref="K241:K243" si="693">+F241*J241</f>
        <v>0</v>
      </c>
      <c r="L241" s="29">
        <f t="shared" ref="L241:L243" si="694">IF(D241-Q241&gt;1,D241-Q241,0)</f>
        <v>0</v>
      </c>
      <c r="M241" s="35">
        <v>3.43439812E8</v>
      </c>
      <c r="N241" s="35">
        <f t="shared" ref="N241:N243" si="695">+M241/11</f>
        <v>31221801.09</v>
      </c>
      <c r="O241" s="32"/>
      <c r="P241" s="32">
        <f t="shared" ref="P241:P243" si="696">+D241-K241</f>
        <v>0</v>
      </c>
      <c r="Q241" s="32">
        <f t="shared" ref="Q241:Q243" si="697">+ROUND(P241,0)</f>
        <v>0</v>
      </c>
      <c r="R241" s="32">
        <f t="shared" ref="R241:R243" si="698">+L241+Q241</f>
        <v>0</v>
      </c>
      <c r="S241" s="32">
        <f t="shared" si="10"/>
        <v>0</v>
      </c>
      <c r="T241" s="32">
        <f t="shared" ref="T241:T243" si="699">+Q241</f>
        <v>0</v>
      </c>
      <c r="U241" s="33"/>
      <c r="V241" s="33"/>
      <c r="W241" s="33"/>
      <c r="X241" s="33"/>
      <c r="Y241" s="33"/>
      <c r="Z241" s="33"/>
      <c r="AA241" s="33"/>
    </row>
    <row r="242" ht="15.75" customHeight="1" outlineLevel="2">
      <c r="A242" s="33" t="s">
        <v>173</v>
      </c>
      <c r="B242" s="33" t="s">
        <v>48</v>
      </c>
      <c r="C242" s="33" t="s">
        <v>49</v>
      </c>
      <c r="D242" s="34">
        <v>0.0</v>
      </c>
      <c r="E242" s="34">
        <v>0.0</v>
      </c>
      <c r="F242" s="34">
        <v>0.0</v>
      </c>
      <c r="G242" s="32">
        <v>0.0</v>
      </c>
      <c r="H242" s="32"/>
      <c r="I242" s="32">
        <f t="shared" si="692"/>
        <v>0</v>
      </c>
      <c r="J242" s="32">
        <v>2500026.090909091</v>
      </c>
      <c r="K242" s="32">
        <f t="shared" si="693"/>
        <v>0</v>
      </c>
      <c r="L242" s="29">
        <f t="shared" si="694"/>
        <v>0</v>
      </c>
      <c r="M242" s="35"/>
      <c r="N242" s="35">
        <f t="shared" si="695"/>
        <v>0</v>
      </c>
      <c r="O242" s="32"/>
      <c r="P242" s="32">
        <f t="shared" si="696"/>
        <v>0</v>
      </c>
      <c r="Q242" s="32">
        <f t="shared" si="697"/>
        <v>0</v>
      </c>
      <c r="R242" s="32">
        <f t="shared" si="698"/>
        <v>0</v>
      </c>
      <c r="S242" s="32">
        <f t="shared" si="10"/>
        <v>0</v>
      </c>
      <c r="T242" s="32">
        <f t="shared" si="699"/>
        <v>0</v>
      </c>
      <c r="U242" s="33"/>
      <c r="V242" s="33"/>
      <c r="W242" s="33"/>
      <c r="X242" s="33"/>
      <c r="Y242" s="33"/>
      <c r="Z242" s="33"/>
      <c r="AA242" s="33"/>
    </row>
    <row r="243" ht="15.75" customHeight="1" outlineLevel="2">
      <c r="A243" s="33" t="s">
        <v>173</v>
      </c>
      <c r="B243" s="33" t="s">
        <v>36</v>
      </c>
      <c r="C243" s="33" t="s">
        <v>37</v>
      </c>
      <c r="D243" s="34">
        <v>3.3721827E7</v>
      </c>
      <c r="E243" s="34">
        <v>3022473.0</v>
      </c>
      <c r="F243" s="34">
        <v>1.0</v>
      </c>
      <c r="G243" s="32">
        <v>0.0</v>
      </c>
      <c r="H243" s="32"/>
      <c r="I243" s="32">
        <f t="shared" si="692"/>
        <v>0</v>
      </c>
      <c r="J243" s="32">
        <v>2500026.090909091</v>
      </c>
      <c r="K243" s="32">
        <f t="shared" si="693"/>
        <v>2500026.091</v>
      </c>
      <c r="L243" s="29">
        <f t="shared" si="694"/>
        <v>2500026</v>
      </c>
      <c r="M243" s="35"/>
      <c r="N243" s="35">
        <f t="shared" si="695"/>
        <v>0</v>
      </c>
      <c r="O243" s="32"/>
      <c r="P243" s="32">
        <f t="shared" si="696"/>
        <v>31221800.91</v>
      </c>
      <c r="Q243" s="32">
        <f t="shared" si="697"/>
        <v>31221801</v>
      </c>
      <c r="R243" s="32">
        <f t="shared" si="698"/>
        <v>33721827</v>
      </c>
      <c r="S243" s="32">
        <f t="shared" si="10"/>
        <v>0</v>
      </c>
      <c r="T243" s="32">
        <f t="shared" si="699"/>
        <v>31221801</v>
      </c>
      <c r="U243" s="33"/>
      <c r="V243" s="33"/>
      <c r="W243" s="33"/>
      <c r="X243" s="33"/>
      <c r="Y243" s="33"/>
      <c r="Z243" s="33"/>
      <c r="AA243" s="33"/>
    </row>
    <row r="244" ht="15.75" customHeight="1" outlineLevel="1">
      <c r="A244" s="36" t="s">
        <v>174</v>
      </c>
      <c r="B244" s="36"/>
      <c r="C244" s="36"/>
      <c r="D244" s="37">
        <f t="shared" ref="D244:E244" si="700">SUBTOTAL(9,D241:D243)</f>
        <v>33721827</v>
      </c>
      <c r="E244" s="37">
        <f t="shared" si="700"/>
        <v>3022473</v>
      </c>
      <c r="F244" s="37">
        <v>1.0</v>
      </c>
      <c r="G244" s="38">
        <f t="shared" ref="G244:I244" si="701">SUBTOTAL(9,G241:G243)</f>
        <v>27500287</v>
      </c>
      <c r="H244" s="38">
        <f t="shared" si="701"/>
        <v>38969389</v>
      </c>
      <c r="I244" s="38">
        <f t="shared" si="701"/>
        <v>2500026.091</v>
      </c>
      <c r="J244" s="38"/>
      <c r="K244" s="38">
        <f t="shared" ref="K244:M244" si="702">SUBTOTAL(9,K241:K243)</f>
        <v>2500026.091</v>
      </c>
      <c r="L244" s="38">
        <f t="shared" si="702"/>
        <v>2500026</v>
      </c>
      <c r="M244" s="39">
        <f t="shared" si="702"/>
        <v>343439812</v>
      </c>
      <c r="N244" s="39"/>
      <c r="O244" s="38"/>
      <c r="P244" s="38">
        <f t="shared" ref="P244:R244" si="703">SUBTOTAL(9,P241:P243)</f>
        <v>31221800.91</v>
      </c>
      <c r="Q244" s="38">
        <f t="shared" si="703"/>
        <v>31221801</v>
      </c>
      <c r="R244" s="38">
        <f t="shared" si="703"/>
        <v>33721827</v>
      </c>
      <c r="S244" s="32">
        <f t="shared" si="10"/>
        <v>0</v>
      </c>
      <c r="T244" s="38">
        <f>SUBTOTAL(9,T241:T243)</f>
        <v>31221801</v>
      </c>
      <c r="U244" s="36"/>
      <c r="V244" s="36"/>
      <c r="W244" s="36"/>
      <c r="X244" s="36"/>
      <c r="Y244" s="36"/>
      <c r="Z244" s="36"/>
      <c r="AA244" s="36"/>
    </row>
    <row r="245" ht="15.75" customHeight="1" outlineLevel="2">
      <c r="A245" s="33" t="s">
        <v>175</v>
      </c>
      <c r="B245" s="33" t="s">
        <v>26</v>
      </c>
      <c r="C245" s="33" t="s">
        <v>27</v>
      </c>
      <c r="D245" s="34">
        <v>2853333.07</v>
      </c>
      <c r="E245" s="34">
        <v>1099851.86</v>
      </c>
      <c r="F245" s="34">
        <v>0.0684839608188823</v>
      </c>
      <c r="G245" s="32">
        <v>2438221.0</v>
      </c>
      <c r="H245" s="32">
        <v>1.87114004E8</v>
      </c>
      <c r="I245" s="32">
        <f t="shared" ref="I245:I248" si="704">+G245/11</f>
        <v>221656.4545</v>
      </c>
      <c r="J245" s="32">
        <v>221656.45454545456</v>
      </c>
      <c r="K245" s="32">
        <f t="shared" ref="K245:K248" si="705">+F245*J245</f>
        <v>15179.91195</v>
      </c>
      <c r="L245" s="29">
        <f t="shared" ref="L245:L248" si="706">IF(D245-Q245&gt;1,D245-Q245,0)</f>
        <v>15180.07</v>
      </c>
      <c r="M245" s="35">
        <v>4.58306778E8</v>
      </c>
      <c r="N245" s="35">
        <f t="shared" ref="N245:N248" si="707">+M245/11</f>
        <v>41664252.55</v>
      </c>
      <c r="O245" s="32"/>
      <c r="P245" s="32">
        <f t="shared" ref="P245:P248" si="708">+D245-K245</f>
        <v>2838153.158</v>
      </c>
      <c r="Q245" s="32">
        <f t="shared" ref="Q245:Q248" si="709">+ROUND(P245,0)</f>
        <v>2838153</v>
      </c>
      <c r="R245" s="32">
        <f t="shared" ref="R245:R248" si="710">+L245+Q245</f>
        <v>2853333.07</v>
      </c>
      <c r="S245" s="32">
        <f t="shared" si="10"/>
        <v>0</v>
      </c>
      <c r="T245" s="32">
        <f t="shared" ref="T245:T248" si="711">+Q245</f>
        <v>2838153</v>
      </c>
      <c r="U245" s="33"/>
      <c r="V245" s="33"/>
      <c r="W245" s="33"/>
      <c r="X245" s="33"/>
      <c r="Y245" s="33"/>
      <c r="Z245" s="33"/>
      <c r="AA245" s="33"/>
    </row>
    <row r="246" ht="15.75" customHeight="1" outlineLevel="2">
      <c r="A246" s="33" t="s">
        <v>175</v>
      </c>
      <c r="B246" s="33" t="s">
        <v>34</v>
      </c>
      <c r="C246" s="33" t="s">
        <v>35</v>
      </c>
      <c r="D246" s="34">
        <v>6918626.85</v>
      </c>
      <c r="E246" s="34">
        <v>2666868.69</v>
      </c>
      <c r="F246" s="34">
        <v>0.16605666373041655</v>
      </c>
      <c r="G246" s="32">
        <v>0.0</v>
      </c>
      <c r="H246" s="32"/>
      <c r="I246" s="32">
        <f t="shared" si="704"/>
        <v>0</v>
      </c>
      <c r="J246" s="32">
        <v>221656.45454545456</v>
      </c>
      <c r="K246" s="32">
        <f t="shared" si="705"/>
        <v>36807.53134</v>
      </c>
      <c r="L246" s="29">
        <f t="shared" si="706"/>
        <v>36807.85</v>
      </c>
      <c r="M246" s="35"/>
      <c r="N246" s="35">
        <f t="shared" si="707"/>
        <v>0</v>
      </c>
      <c r="O246" s="32"/>
      <c r="P246" s="32">
        <f t="shared" si="708"/>
        <v>6881819.319</v>
      </c>
      <c r="Q246" s="32">
        <f t="shared" si="709"/>
        <v>6881819</v>
      </c>
      <c r="R246" s="32">
        <f t="shared" si="710"/>
        <v>6918626.85</v>
      </c>
      <c r="S246" s="32">
        <f t="shared" si="10"/>
        <v>0</v>
      </c>
      <c r="T246" s="32">
        <f t="shared" si="711"/>
        <v>6881819</v>
      </c>
      <c r="U246" s="33"/>
      <c r="V246" s="33"/>
      <c r="W246" s="33"/>
      <c r="X246" s="33"/>
      <c r="Y246" s="33"/>
      <c r="Z246" s="33"/>
      <c r="AA246" s="33"/>
    </row>
    <row r="247" ht="15.75" customHeight="1" outlineLevel="2">
      <c r="A247" s="33" t="s">
        <v>175</v>
      </c>
      <c r="B247" s="33" t="s">
        <v>72</v>
      </c>
      <c r="C247" s="33" t="s">
        <v>73</v>
      </c>
      <c r="D247" s="34">
        <v>1.494135257E7</v>
      </c>
      <c r="E247" s="34">
        <v>5759325.69</v>
      </c>
      <c r="F247" s="34">
        <v>0.35861323542750184</v>
      </c>
      <c r="G247" s="32">
        <v>0.0</v>
      </c>
      <c r="H247" s="32"/>
      <c r="I247" s="32">
        <f t="shared" si="704"/>
        <v>0</v>
      </c>
      <c r="J247" s="32">
        <v>221656.45454545456</v>
      </c>
      <c r="K247" s="32">
        <f t="shared" si="705"/>
        <v>79488.93832</v>
      </c>
      <c r="L247" s="29">
        <f t="shared" si="706"/>
        <v>79488.57</v>
      </c>
      <c r="M247" s="35"/>
      <c r="N247" s="35">
        <f t="shared" si="707"/>
        <v>0</v>
      </c>
      <c r="O247" s="32"/>
      <c r="P247" s="32">
        <f t="shared" si="708"/>
        <v>14861863.63</v>
      </c>
      <c r="Q247" s="32">
        <f t="shared" si="709"/>
        <v>14861864</v>
      </c>
      <c r="R247" s="32">
        <f t="shared" si="710"/>
        <v>14941352.57</v>
      </c>
      <c r="S247" s="32">
        <f t="shared" si="10"/>
        <v>0</v>
      </c>
      <c r="T247" s="32">
        <f t="shared" si="711"/>
        <v>14861864</v>
      </c>
      <c r="U247" s="33"/>
      <c r="V247" s="33"/>
      <c r="W247" s="33"/>
      <c r="X247" s="33"/>
      <c r="Y247" s="33"/>
      <c r="Z247" s="33"/>
      <c r="AA247" s="33"/>
    </row>
    <row r="248" ht="15.75" customHeight="1" outlineLevel="2">
      <c r="A248" s="33" t="s">
        <v>175</v>
      </c>
      <c r="B248" s="33" t="s">
        <v>50</v>
      </c>
      <c r="C248" s="33" t="s">
        <v>51</v>
      </c>
      <c r="D248" s="34">
        <v>1.695094051E7</v>
      </c>
      <c r="E248" s="34">
        <v>6533945.76</v>
      </c>
      <c r="F248" s="34">
        <v>0.4068461400231993</v>
      </c>
      <c r="G248" s="32">
        <v>0.0</v>
      </c>
      <c r="H248" s="32"/>
      <c r="I248" s="32">
        <f t="shared" si="704"/>
        <v>0</v>
      </c>
      <c r="J248" s="32">
        <v>221656.45454545456</v>
      </c>
      <c r="K248" s="32">
        <f t="shared" si="705"/>
        <v>90180.07294</v>
      </c>
      <c r="L248" s="29">
        <f t="shared" si="706"/>
        <v>90180.51</v>
      </c>
      <c r="M248" s="35"/>
      <c r="N248" s="35">
        <f t="shared" si="707"/>
        <v>0</v>
      </c>
      <c r="O248" s="32"/>
      <c r="P248" s="32">
        <f t="shared" si="708"/>
        <v>16860760.44</v>
      </c>
      <c r="Q248" s="32">
        <f t="shared" si="709"/>
        <v>16860760</v>
      </c>
      <c r="R248" s="32">
        <f t="shared" si="710"/>
        <v>16950940.51</v>
      </c>
      <c r="S248" s="32">
        <f t="shared" si="10"/>
        <v>0</v>
      </c>
      <c r="T248" s="32">
        <f t="shared" si="711"/>
        <v>16860760</v>
      </c>
      <c r="U248" s="33"/>
      <c r="V248" s="33"/>
      <c r="W248" s="33"/>
      <c r="X248" s="33"/>
      <c r="Y248" s="33"/>
      <c r="Z248" s="33"/>
      <c r="AA248" s="33"/>
    </row>
    <row r="249" ht="15.75" customHeight="1" outlineLevel="1">
      <c r="A249" s="36" t="s">
        <v>176</v>
      </c>
      <c r="B249" s="36"/>
      <c r="C249" s="36"/>
      <c r="D249" s="37">
        <f t="shared" ref="D249:E249" si="712">SUBTOTAL(9,D245:D248)</f>
        <v>41664253</v>
      </c>
      <c r="E249" s="37">
        <f t="shared" si="712"/>
        <v>16059992</v>
      </c>
      <c r="F249" s="37">
        <v>1.0</v>
      </c>
      <c r="G249" s="38">
        <f t="shared" ref="G249:I249" si="713">SUBTOTAL(9,G245:G248)</f>
        <v>2438221</v>
      </c>
      <c r="H249" s="38">
        <f t="shared" si="713"/>
        <v>187114004</v>
      </c>
      <c r="I249" s="38">
        <f t="shared" si="713"/>
        <v>221656.4545</v>
      </c>
      <c r="J249" s="38"/>
      <c r="K249" s="38">
        <f t="shared" ref="K249:M249" si="714">SUBTOTAL(9,K245:K248)</f>
        <v>221656.4545</v>
      </c>
      <c r="L249" s="38">
        <f t="shared" si="714"/>
        <v>221657</v>
      </c>
      <c r="M249" s="39">
        <f t="shared" si="714"/>
        <v>458306778</v>
      </c>
      <c r="N249" s="39"/>
      <c r="O249" s="38"/>
      <c r="P249" s="38">
        <f t="shared" ref="P249:R249" si="715">SUBTOTAL(9,P245:P248)</f>
        <v>41442596.55</v>
      </c>
      <c r="Q249" s="38">
        <f t="shared" si="715"/>
        <v>41442596</v>
      </c>
      <c r="R249" s="38">
        <f t="shared" si="715"/>
        <v>41664253</v>
      </c>
      <c r="S249" s="32">
        <f t="shared" si="10"/>
        <v>0</v>
      </c>
      <c r="T249" s="38">
        <f>SUBTOTAL(9,T245:T248)</f>
        <v>41442596</v>
      </c>
      <c r="U249" s="36"/>
      <c r="V249" s="36"/>
      <c r="W249" s="36"/>
      <c r="X249" s="36"/>
      <c r="Y249" s="36"/>
      <c r="Z249" s="36"/>
      <c r="AA249" s="36"/>
    </row>
    <row r="250" ht="15.75" customHeight="1" outlineLevel="2">
      <c r="A250" s="33" t="s">
        <v>177</v>
      </c>
      <c r="B250" s="33" t="s">
        <v>26</v>
      </c>
      <c r="C250" s="33" t="s">
        <v>27</v>
      </c>
      <c r="D250" s="34">
        <v>9.79386915E7</v>
      </c>
      <c r="E250" s="34">
        <v>1142144.29</v>
      </c>
      <c r="F250" s="34">
        <v>0.7643887330935855</v>
      </c>
      <c r="G250" s="32">
        <v>7.3202479E7</v>
      </c>
      <c r="H250" s="32">
        <v>2.398626E7</v>
      </c>
      <c r="I250" s="32">
        <f t="shared" ref="I250:I251" si="716">+G250/11</f>
        <v>6654770.818</v>
      </c>
      <c r="J250" s="32">
        <v>6654770.818181818</v>
      </c>
      <c r="K250" s="32">
        <f t="shared" ref="K250:K251" si="717">+F250*J250</f>
        <v>5086831.835</v>
      </c>
      <c r="L250" s="29">
        <f t="shared" ref="L250:L251" si="718">IF(D250-Q250&gt;1,D250-Q250,0)</f>
        <v>5086831.5</v>
      </c>
      <c r="M250" s="35">
        <v>1.336192454E9</v>
      </c>
      <c r="N250" s="35">
        <f t="shared" ref="N250:N251" si="719">+M250/11</f>
        <v>121472041.3</v>
      </c>
      <c r="O250" s="32"/>
      <c r="P250" s="32">
        <f t="shared" ref="P250:P251" si="720">+D250-K250</f>
        <v>92851859.67</v>
      </c>
      <c r="Q250" s="32">
        <f t="shared" ref="Q250:Q251" si="721">+ROUND(P250,0)</f>
        <v>92851860</v>
      </c>
      <c r="R250" s="32">
        <f t="shared" ref="R250:R251" si="722">+L250+Q250</f>
        <v>97938691.5</v>
      </c>
      <c r="S250" s="32">
        <f t="shared" si="10"/>
        <v>0</v>
      </c>
      <c r="T250" s="32">
        <f t="shared" ref="T250:T251" si="723">+Q250</f>
        <v>92851860</v>
      </c>
      <c r="U250" s="33"/>
      <c r="V250" s="33"/>
      <c r="W250" s="33"/>
      <c r="X250" s="33"/>
      <c r="Y250" s="33"/>
      <c r="Z250" s="33"/>
      <c r="AA250" s="33"/>
    </row>
    <row r="251" ht="15.75" customHeight="1" outlineLevel="2">
      <c r="A251" s="33" t="s">
        <v>177</v>
      </c>
      <c r="B251" s="33" t="s">
        <v>34</v>
      </c>
      <c r="C251" s="33" t="s">
        <v>35</v>
      </c>
      <c r="D251" s="34">
        <v>3.01881205E7</v>
      </c>
      <c r="E251" s="34">
        <v>352048.71</v>
      </c>
      <c r="F251" s="34">
        <v>0.23561126690641457</v>
      </c>
      <c r="G251" s="32">
        <v>0.0</v>
      </c>
      <c r="H251" s="32"/>
      <c r="I251" s="32">
        <f t="shared" si="716"/>
        <v>0</v>
      </c>
      <c r="J251" s="32">
        <v>6654770.818181818</v>
      </c>
      <c r="K251" s="32">
        <f t="shared" si="717"/>
        <v>1567938.983</v>
      </c>
      <c r="L251" s="29">
        <f t="shared" si="718"/>
        <v>1567938.5</v>
      </c>
      <c r="M251" s="35"/>
      <c r="N251" s="35">
        <f t="shared" si="719"/>
        <v>0</v>
      </c>
      <c r="O251" s="32"/>
      <c r="P251" s="32">
        <f t="shared" si="720"/>
        <v>28620181.52</v>
      </c>
      <c r="Q251" s="32">
        <f t="shared" si="721"/>
        <v>28620182</v>
      </c>
      <c r="R251" s="32">
        <f t="shared" si="722"/>
        <v>30188120.5</v>
      </c>
      <c r="S251" s="32">
        <f t="shared" si="10"/>
        <v>0</v>
      </c>
      <c r="T251" s="32">
        <f t="shared" si="723"/>
        <v>28620182</v>
      </c>
      <c r="U251" s="33"/>
      <c r="V251" s="33"/>
      <c r="W251" s="33"/>
      <c r="X251" s="33"/>
      <c r="Y251" s="33"/>
      <c r="Z251" s="33"/>
      <c r="AA251" s="33"/>
    </row>
    <row r="252" ht="15.75" customHeight="1" outlineLevel="1">
      <c r="A252" s="36" t="s">
        <v>178</v>
      </c>
      <c r="B252" s="36"/>
      <c r="C252" s="36"/>
      <c r="D252" s="37">
        <f t="shared" ref="D252:E252" si="724">SUBTOTAL(9,D250:D251)</f>
        <v>128126812</v>
      </c>
      <c r="E252" s="37">
        <f t="shared" si="724"/>
        <v>1494193</v>
      </c>
      <c r="F252" s="37">
        <v>1.0</v>
      </c>
      <c r="G252" s="38">
        <f t="shared" ref="G252:I252" si="725">SUBTOTAL(9,G250:G251)</f>
        <v>73202479</v>
      </c>
      <c r="H252" s="38">
        <f t="shared" si="725"/>
        <v>23986260</v>
      </c>
      <c r="I252" s="38">
        <f t="shared" si="725"/>
        <v>6654770.818</v>
      </c>
      <c r="J252" s="38"/>
      <c r="K252" s="38">
        <f t="shared" ref="K252:M252" si="726">SUBTOTAL(9,K250:K251)</f>
        <v>6654770.818</v>
      </c>
      <c r="L252" s="38">
        <f t="shared" si="726"/>
        <v>6654770</v>
      </c>
      <c r="M252" s="39">
        <f t="shared" si="726"/>
        <v>1336192454</v>
      </c>
      <c r="N252" s="39"/>
      <c r="O252" s="38"/>
      <c r="P252" s="38">
        <f t="shared" ref="P252:R252" si="727">SUBTOTAL(9,P250:P251)</f>
        <v>121472041.2</v>
      </c>
      <c r="Q252" s="38">
        <f t="shared" si="727"/>
        <v>121472042</v>
      </c>
      <c r="R252" s="38">
        <f t="shared" si="727"/>
        <v>128126812</v>
      </c>
      <c r="S252" s="32">
        <f t="shared" si="10"/>
        <v>0</v>
      </c>
      <c r="T252" s="38">
        <f>SUBTOTAL(9,T250:T251)</f>
        <v>121472042</v>
      </c>
      <c r="U252" s="36"/>
      <c r="V252" s="36"/>
      <c r="W252" s="36"/>
      <c r="X252" s="36"/>
      <c r="Y252" s="36"/>
      <c r="Z252" s="36"/>
      <c r="AA252" s="36"/>
    </row>
    <row r="253" ht="15.75" customHeight="1" outlineLevel="2">
      <c r="A253" s="33" t="s">
        <v>179</v>
      </c>
      <c r="B253" s="33" t="s">
        <v>26</v>
      </c>
      <c r="C253" s="33" t="s">
        <v>27</v>
      </c>
      <c r="D253" s="34">
        <v>0.0</v>
      </c>
      <c r="E253" s="34">
        <v>0.0</v>
      </c>
      <c r="F253" s="34">
        <v>0.0</v>
      </c>
      <c r="G253" s="32">
        <v>0.0</v>
      </c>
      <c r="H253" s="32">
        <v>4.473431E7</v>
      </c>
      <c r="I253" s="32">
        <f t="shared" ref="I253:I255" si="728">+G253/11</f>
        <v>0</v>
      </c>
      <c r="J253" s="32">
        <v>0.0</v>
      </c>
      <c r="K253" s="32">
        <f t="shared" ref="K253:K255" si="729">+F253*J253</f>
        <v>0</v>
      </c>
      <c r="L253" s="29">
        <f t="shared" ref="L253:L255" si="730">IF(D253-Q253&gt;1,D253-Q253,0)</f>
        <v>0</v>
      </c>
      <c r="M253" s="35">
        <v>8.10747471E8</v>
      </c>
      <c r="N253" s="35">
        <f t="shared" ref="N253:N255" si="731">+M253/11</f>
        <v>73704315.55</v>
      </c>
      <c r="O253" s="32"/>
      <c r="P253" s="32">
        <f t="shared" ref="P253:P255" si="732">+D253-K253</f>
        <v>0</v>
      </c>
      <c r="Q253" s="32">
        <f t="shared" ref="Q253:Q255" si="733">+ROUND(P253,0)</f>
        <v>0</v>
      </c>
      <c r="R253" s="32">
        <f t="shared" ref="R253:R255" si="734">+L253+Q253</f>
        <v>0</v>
      </c>
      <c r="S253" s="32">
        <f t="shared" si="10"/>
        <v>0</v>
      </c>
      <c r="T253" s="32">
        <f t="shared" ref="T253:T255" si="735">+Q253</f>
        <v>0</v>
      </c>
      <c r="U253" s="33"/>
      <c r="V253" s="33"/>
      <c r="W253" s="33"/>
      <c r="X253" s="33"/>
      <c r="Y253" s="33"/>
      <c r="Z253" s="33"/>
      <c r="AA253" s="33"/>
    </row>
    <row r="254" ht="15.75" customHeight="1" outlineLevel="2">
      <c r="A254" s="33" t="s">
        <v>179</v>
      </c>
      <c r="B254" s="33" t="s">
        <v>48</v>
      </c>
      <c r="C254" s="33" t="s">
        <v>49</v>
      </c>
      <c r="D254" s="34">
        <v>0.0</v>
      </c>
      <c r="E254" s="34">
        <v>0.0</v>
      </c>
      <c r="F254" s="34">
        <v>0.0</v>
      </c>
      <c r="G254" s="32">
        <v>0.0</v>
      </c>
      <c r="H254" s="32"/>
      <c r="I254" s="32">
        <f t="shared" si="728"/>
        <v>0</v>
      </c>
      <c r="J254" s="32">
        <v>0.0</v>
      </c>
      <c r="K254" s="32">
        <f t="shared" si="729"/>
        <v>0</v>
      </c>
      <c r="L254" s="29">
        <f t="shared" si="730"/>
        <v>0</v>
      </c>
      <c r="M254" s="35"/>
      <c r="N254" s="35">
        <f t="shared" si="731"/>
        <v>0</v>
      </c>
      <c r="O254" s="32"/>
      <c r="P254" s="32">
        <f t="shared" si="732"/>
        <v>0</v>
      </c>
      <c r="Q254" s="32">
        <f t="shared" si="733"/>
        <v>0</v>
      </c>
      <c r="R254" s="32">
        <f t="shared" si="734"/>
        <v>0</v>
      </c>
      <c r="S254" s="32">
        <f t="shared" si="10"/>
        <v>0</v>
      </c>
      <c r="T254" s="32">
        <f t="shared" si="735"/>
        <v>0</v>
      </c>
      <c r="U254" s="33"/>
      <c r="V254" s="33"/>
      <c r="W254" s="33"/>
      <c r="X254" s="33"/>
      <c r="Y254" s="33"/>
      <c r="Z254" s="33"/>
      <c r="AA254" s="33"/>
    </row>
    <row r="255" ht="15.75" customHeight="1" outlineLevel="2">
      <c r="A255" s="33" t="s">
        <v>179</v>
      </c>
      <c r="B255" s="33" t="s">
        <v>72</v>
      </c>
      <c r="C255" s="33" t="s">
        <v>73</v>
      </c>
      <c r="D255" s="34">
        <v>7.3704316E7</v>
      </c>
      <c r="E255" s="34">
        <v>4335047.0</v>
      </c>
      <c r="F255" s="34">
        <v>1.0</v>
      </c>
      <c r="G255" s="32">
        <v>0.0</v>
      </c>
      <c r="H255" s="32"/>
      <c r="I255" s="32">
        <f t="shared" si="728"/>
        <v>0</v>
      </c>
      <c r="J255" s="32">
        <v>0.0</v>
      </c>
      <c r="K255" s="32">
        <f t="shared" si="729"/>
        <v>0</v>
      </c>
      <c r="L255" s="29">
        <f t="shared" si="730"/>
        <v>0</v>
      </c>
      <c r="M255" s="35"/>
      <c r="N255" s="35">
        <f t="shared" si="731"/>
        <v>0</v>
      </c>
      <c r="O255" s="32"/>
      <c r="P255" s="32">
        <f t="shared" si="732"/>
        <v>73704316</v>
      </c>
      <c r="Q255" s="32">
        <f t="shared" si="733"/>
        <v>73704316</v>
      </c>
      <c r="R255" s="32">
        <f t="shared" si="734"/>
        <v>73704316</v>
      </c>
      <c r="S255" s="32">
        <f t="shared" si="10"/>
        <v>0</v>
      </c>
      <c r="T255" s="32">
        <f t="shared" si="735"/>
        <v>73704316</v>
      </c>
      <c r="U255" s="33"/>
      <c r="V255" s="33"/>
      <c r="W255" s="33"/>
      <c r="X255" s="33"/>
      <c r="Y255" s="33"/>
      <c r="Z255" s="33"/>
      <c r="AA255" s="33"/>
    </row>
    <row r="256" ht="15.75" customHeight="1" outlineLevel="1">
      <c r="A256" s="36" t="s">
        <v>180</v>
      </c>
      <c r="B256" s="36"/>
      <c r="C256" s="36"/>
      <c r="D256" s="37">
        <f t="shared" ref="D256:E256" si="736">SUBTOTAL(9,D253:D255)</f>
        <v>73704316</v>
      </c>
      <c r="E256" s="37">
        <f t="shared" si="736"/>
        <v>4335047</v>
      </c>
      <c r="F256" s="37">
        <v>1.0</v>
      </c>
      <c r="G256" s="38">
        <f t="shared" ref="G256:I256" si="737">SUBTOTAL(9,G253:G255)</f>
        <v>0</v>
      </c>
      <c r="H256" s="38">
        <f t="shared" si="737"/>
        <v>44734310</v>
      </c>
      <c r="I256" s="38">
        <f t="shared" si="737"/>
        <v>0</v>
      </c>
      <c r="J256" s="38"/>
      <c r="K256" s="38">
        <f t="shared" ref="K256:M256" si="738">SUBTOTAL(9,K253:K255)</f>
        <v>0</v>
      </c>
      <c r="L256" s="38">
        <f t="shared" si="738"/>
        <v>0</v>
      </c>
      <c r="M256" s="39">
        <f t="shared" si="738"/>
        <v>810747471</v>
      </c>
      <c r="N256" s="39"/>
      <c r="O256" s="38"/>
      <c r="P256" s="38">
        <f t="shared" ref="P256:R256" si="739">SUBTOTAL(9,P253:P255)</f>
        <v>73704316</v>
      </c>
      <c r="Q256" s="38">
        <f t="shared" si="739"/>
        <v>73704316</v>
      </c>
      <c r="R256" s="38">
        <f t="shared" si="739"/>
        <v>73704316</v>
      </c>
      <c r="S256" s="32">
        <f t="shared" si="10"/>
        <v>0</v>
      </c>
      <c r="T256" s="38">
        <f>SUBTOTAL(9,T253:T255)</f>
        <v>73704316</v>
      </c>
      <c r="U256" s="36"/>
      <c r="V256" s="36"/>
      <c r="W256" s="36"/>
      <c r="X256" s="36"/>
      <c r="Y256" s="36"/>
      <c r="Z256" s="36"/>
      <c r="AA256" s="36"/>
    </row>
    <row r="257" ht="15.75" customHeight="1" outlineLevel="2">
      <c r="A257" s="33" t="s">
        <v>181</v>
      </c>
      <c r="B257" s="33" t="s">
        <v>26</v>
      </c>
      <c r="C257" s="33" t="s">
        <v>27</v>
      </c>
      <c r="D257" s="34">
        <v>6949425.18</v>
      </c>
      <c r="E257" s="34">
        <v>5966320.69</v>
      </c>
      <c r="F257" s="34">
        <v>0.6274452802145083</v>
      </c>
      <c r="G257" s="32">
        <v>1398671.0</v>
      </c>
      <c r="H257" s="32">
        <v>1.22391181E8</v>
      </c>
      <c r="I257" s="32">
        <f t="shared" ref="I257:I259" si="740">+G257/11</f>
        <v>127151.9091</v>
      </c>
      <c r="J257" s="32">
        <v>127151.90909090909</v>
      </c>
      <c r="K257" s="32">
        <f t="shared" ref="K257:K259" si="741">+F257*J257</f>
        <v>79780.86523</v>
      </c>
      <c r="L257" s="29">
        <f t="shared" ref="L257:L259" si="742">IF(D257-Q257&gt;1,D257-Q257,0)</f>
        <v>79781.18</v>
      </c>
      <c r="M257" s="35">
        <v>1.21833219E8</v>
      </c>
      <c r="N257" s="35">
        <f t="shared" ref="N257:N259" si="743">+M257/11</f>
        <v>11075747.18</v>
      </c>
      <c r="O257" s="32"/>
      <c r="P257" s="32">
        <f>+D257-K257</f>
        <v>6869644.315</v>
      </c>
      <c r="Q257" s="32">
        <f t="shared" ref="Q257:Q259" si="744">+ROUND(P257,0)</f>
        <v>6869644</v>
      </c>
      <c r="R257" s="32">
        <f t="shared" ref="R257:R259" si="745">+L257+Q257</f>
        <v>6949425.18</v>
      </c>
      <c r="S257" s="32">
        <f t="shared" si="10"/>
        <v>0</v>
      </c>
      <c r="T257" s="32">
        <f t="shared" ref="T257:T259" si="746">+Q257</f>
        <v>6869644</v>
      </c>
      <c r="U257" s="33"/>
      <c r="V257" s="33"/>
      <c r="W257" s="33"/>
      <c r="X257" s="33"/>
      <c r="Y257" s="33"/>
      <c r="Z257" s="33"/>
      <c r="AA257" s="33"/>
    </row>
    <row r="258" ht="15.75" customHeight="1" outlineLevel="2">
      <c r="A258" s="33" t="s">
        <v>181</v>
      </c>
      <c r="B258" s="33" t="s">
        <v>34</v>
      </c>
      <c r="C258" s="33" t="s">
        <v>35</v>
      </c>
      <c r="D258" s="34">
        <v>4123438.52</v>
      </c>
      <c r="E258" s="34">
        <v>3540113.89</v>
      </c>
      <c r="F258" s="34">
        <v>0.37229439422912064</v>
      </c>
      <c r="G258" s="32">
        <v>0.0</v>
      </c>
      <c r="H258" s="32"/>
      <c r="I258" s="32">
        <f t="shared" si="740"/>
        <v>0</v>
      </c>
      <c r="J258" s="32">
        <v>127151.90909090909</v>
      </c>
      <c r="K258" s="32">
        <f t="shared" si="741"/>
        <v>47337.94297</v>
      </c>
      <c r="L258" s="29">
        <f t="shared" si="742"/>
        <v>44487.52</v>
      </c>
      <c r="M258" s="35"/>
      <c r="N258" s="35">
        <f t="shared" si="743"/>
        <v>0</v>
      </c>
      <c r="O258" s="32"/>
      <c r="P258" s="32">
        <v>4078950.7761384463</v>
      </c>
      <c r="Q258" s="32">
        <f t="shared" si="744"/>
        <v>4078951</v>
      </c>
      <c r="R258" s="32">
        <f t="shared" si="745"/>
        <v>4123438.52</v>
      </c>
      <c r="S258" s="32">
        <f t="shared" si="10"/>
        <v>0</v>
      </c>
      <c r="T258" s="32">
        <f t="shared" si="746"/>
        <v>4078951</v>
      </c>
      <c r="U258" s="33"/>
      <c r="V258" s="33"/>
      <c r="W258" s="33"/>
      <c r="X258" s="33"/>
      <c r="Y258" s="33"/>
      <c r="Z258" s="33"/>
      <c r="AA258" s="33"/>
    </row>
    <row r="259" ht="15.75" customHeight="1" outlineLevel="2">
      <c r="A259" s="33" t="s">
        <v>181</v>
      </c>
      <c r="B259" s="33" t="s">
        <v>50</v>
      </c>
      <c r="C259" s="33" t="s">
        <v>51</v>
      </c>
      <c r="D259" s="34">
        <v>2883.3</v>
      </c>
      <c r="E259" s="34">
        <v>2475.42</v>
      </c>
      <c r="F259" s="34">
        <v>2.603255563710511E-4</v>
      </c>
      <c r="G259" s="32">
        <v>0.0</v>
      </c>
      <c r="H259" s="32"/>
      <c r="I259" s="32">
        <f t="shared" si="740"/>
        <v>0</v>
      </c>
      <c r="J259" s="32">
        <v>127151.90909090909</v>
      </c>
      <c r="K259" s="32">
        <f t="shared" si="741"/>
        <v>33.10089148</v>
      </c>
      <c r="L259" s="29">
        <f t="shared" si="742"/>
        <v>2883.3</v>
      </c>
      <c r="M259" s="35"/>
      <c r="N259" s="35">
        <f t="shared" si="743"/>
        <v>0</v>
      </c>
      <c r="O259" s="32"/>
      <c r="P259" s="32">
        <v>0.0</v>
      </c>
      <c r="Q259" s="32">
        <f t="shared" si="744"/>
        <v>0</v>
      </c>
      <c r="R259" s="32">
        <f t="shared" si="745"/>
        <v>2883.3</v>
      </c>
      <c r="S259" s="32">
        <f t="shared" si="10"/>
        <v>0</v>
      </c>
      <c r="T259" s="32">
        <f t="shared" si="746"/>
        <v>0</v>
      </c>
      <c r="U259" s="33"/>
      <c r="V259" s="33"/>
      <c r="W259" s="33"/>
      <c r="X259" s="33"/>
      <c r="Y259" s="33"/>
      <c r="Z259" s="33"/>
      <c r="AA259" s="33"/>
    </row>
    <row r="260" ht="15.75" customHeight="1" outlineLevel="1">
      <c r="A260" s="36" t="s">
        <v>182</v>
      </c>
      <c r="B260" s="36"/>
      <c r="C260" s="36"/>
      <c r="D260" s="37">
        <f t="shared" ref="D260:E260" si="747">SUBTOTAL(9,D257:D259)</f>
        <v>11075747</v>
      </c>
      <c r="E260" s="37">
        <f t="shared" si="747"/>
        <v>9508910</v>
      </c>
      <c r="F260" s="37">
        <v>0.9999999999999999</v>
      </c>
      <c r="G260" s="38">
        <f t="shared" ref="G260:I260" si="748">SUBTOTAL(9,G257:G259)</f>
        <v>1398671</v>
      </c>
      <c r="H260" s="38">
        <f t="shared" si="748"/>
        <v>122391181</v>
      </c>
      <c r="I260" s="38">
        <f t="shared" si="748"/>
        <v>127151.9091</v>
      </c>
      <c r="J260" s="38"/>
      <c r="K260" s="38">
        <f t="shared" ref="K260:M260" si="749">SUBTOTAL(9,K257:K259)</f>
        <v>127151.9091</v>
      </c>
      <c r="L260" s="38">
        <f t="shared" si="749"/>
        <v>127152</v>
      </c>
      <c r="M260" s="39">
        <f t="shared" si="749"/>
        <v>121833219</v>
      </c>
      <c r="N260" s="39"/>
      <c r="O260" s="38"/>
      <c r="P260" s="38">
        <f t="shared" ref="P260:R260" si="750">SUBTOTAL(9,P257:P259)</f>
        <v>10948595.09</v>
      </c>
      <c r="Q260" s="38">
        <f t="shared" si="750"/>
        <v>10948595</v>
      </c>
      <c r="R260" s="38">
        <f t="shared" si="750"/>
        <v>11075747</v>
      </c>
      <c r="S260" s="32">
        <f t="shared" si="10"/>
        <v>0</v>
      </c>
      <c r="T260" s="38">
        <f>SUBTOTAL(9,T257:T259)</f>
        <v>10948595</v>
      </c>
      <c r="U260" s="36"/>
      <c r="V260" s="36"/>
      <c r="W260" s="36"/>
      <c r="X260" s="36"/>
      <c r="Y260" s="36"/>
      <c r="Z260" s="36"/>
      <c r="AA260" s="36"/>
    </row>
    <row r="261" ht="15.75" customHeight="1" outlineLevel="2">
      <c r="A261" s="33" t="s">
        <v>183</v>
      </c>
      <c r="B261" s="33" t="s">
        <v>26</v>
      </c>
      <c r="C261" s="33" t="s">
        <v>27</v>
      </c>
      <c r="D261" s="34">
        <v>4.430875246E7</v>
      </c>
      <c r="E261" s="34">
        <v>1961935.2</v>
      </c>
      <c r="F261" s="34">
        <v>0.800326014421916</v>
      </c>
      <c r="G261" s="32">
        <v>0.0</v>
      </c>
      <c r="H261" s="32">
        <v>7.5563671E7</v>
      </c>
      <c r="I261" s="32">
        <f t="shared" ref="I261:I262" si="751">+G261/11</f>
        <v>0</v>
      </c>
      <c r="J261" s="32">
        <v>0.0</v>
      </c>
      <c r="K261" s="32">
        <f t="shared" ref="K261:K262" si="752">+F261*J261</f>
        <v>0</v>
      </c>
      <c r="L261" s="29">
        <f t="shared" ref="L261:L262" si="753">IF(D261-Q261&gt;1,D261-Q261,0)</f>
        <v>0</v>
      </c>
      <c r="M261" s="35">
        <v>6.08997165E8</v>
      </c>
      <c r="N261" s="35">
        <f t="shared" ref="N261:N262" si="754">+M261/11</f>
        <v>55363378.64</v>
      </c>
      <c r="O261" s="32"/>
      <c r="P261" s="32">
        <f t="shared" ref="P261:P262" si="755">+D261-K261</f>
        <v>44308752.46</v>
      </c>
      <c r="Q261" s="32">
        <f t="shared" ref="Q261:Q262" si="756">+ROUND(P261,0)</f>
        <v>44308752</v>
      </c>
      <c r="R261" s="32">
        <f t="shared" ref="R261:R262" si="757">+L261+Q261</f>
        <v>44308752</v>
      </c>
      <c r="S261" s="32">
        <f t="shared" si="10"/>
        <v>0</v>
      </c>
      <c r="T261" s="32">
        <f t="shared" ref="T261:T262" si="758">+Q261</f>
        <v>44308752</v>
      </c>
      <c r="U261" s="33"/>
      <c r="V261" s="33"/>
      <c r="W261" s="33"/>
      <c r="X261" s="33"/>
      <c r="Y261" s="33"/>
      <c r="Z261" s="33"/>
      <c r="AA261" s="33"/>
    </row>
    <row r="262" ht="15.75" customHeight="1" outlineLevel="2">
      <c r="A262" s="33" t="s">
        <v>183</v>
      </c>
      <c r="B262" s="33" t="s">
        <v>34</v>
      </c>
      <c r="C262" s="33" t="s">
        <v>35</v>
      </c>
      <c r="D262" s="34">
        <v>1.105462654E7</v>
      </c>
      <c r="E262" s="34">
        <v>489484.8</v>
      </c>
      <c r="F262" s="34">
        <v>0.199673985578084</v>
      </c>
      <c r="G262" s="32">
        <v>0.0</v>
      </c>
      <c r="H262" s="32"/>
      <c r="I262" s="32">
        <f t="shared" si="751"/>
        <v>0</v>
      </c>
      <c r="J262" s="32">
        <v>0.0</v>
      </c>
      <c r="K262" s="32">
        <f t="shared" si="752"/>
        <v>0</v>
      </c>
      <c r="L262" s="29">
        <f t="shared" si="753"/>
        <v>0</v>
      </c>
      <c r="M262" s="35"/>
      <c r="N262" s="35">
        <f t="shared" si="754"/>
        <v>0</v>
      </c>
      <c r="O262" s="32"/>
      <c r="P262" s="32">
        <f t="shared" si="755"/>
        <v>11054626.54</v>
      </c>
      <c r="Q262" s="32">
        <f t="shared" si="756"/>
        <v>11054627</v>
      </c>
      <c r="R262" s="32">
        <f t="shared" si="757"/>
        <v>11054627</v>
      </c>
      <c r="S262" s="32">
        <f t="shared" si="10"/>
        <v>0</v>
      </c>
      <c r="T262" s="32">
        <f t="shared" si="758"/>
        <v>11054627</v>
      </c>
      <c r="U262" s="33"/>
      <c r="V262" s="33"/>
      <c r="W262" s="33"/>
      <c r="X262" s="33"/>
      <c r="Y262" s="33"/>
      <c r="Z262" s="33"/>
      <c r="AA262" s="33"/>
    </row>
    <row r="263" ht="15.75" customHeight="1" outlineLevel="1">
      <c r="A263" s="36" t="s">
        <v>184</v>
      </c>
      <c r="B263" s="36"/>
      <c r="C263" s="36"/>
      <c r="D263" s="37">
        <f t="shared" ref="D263:E263" si="759">SUBTOTAL(9,D261:D262)</f>
        <v>55363379</v>
      </c>
      <c r="E263" s="37">
        <f t="shared" si="759"/>
        <v>2451420</v>
      </c>
      <c r="F263" s="37">
        <v>1.0</v>
      </c>
      <c r="G263" s="38">
        <f t="shared" ref="G263:I263" si="760">SUBTOTAL(9,G261:G262)</f>
        <v>0</v>
      </c>
      <c r="H263" s="38">
        <f t="shared" si="760"/>
        <v>75563671</v>
      </c>
      <c r="I263" s="38">
        <f t="shared" si="760"/>
        <v>0</v>
      </c>
      <c r="J263" s="38"/>
      <c r="K263" s="38">
        <f t="shared" ref="K263:M263" si="761">SUBTOTAL(9,K261:K262)</f>
        <v>0</v>
      </c>
      <c r="L263" s="38">
        <f t="shared" si="761"/>
        <v>0</v>
      </c>
      <c r="M263" s="39">
        <f t="shared" si="761"/>
        <v>608997165</v>
      </c>
      <c r="N263" s="39"/>
      <c r="O263" s="38"/>
      <c r="P263" s="38">
        <f t="shared" ref="P263:R263" si="762">SUBTOTAL(9,P261:P262)</f>
        <v>55363379</v>
      </c>
      <c r="Q263" s="38">
        <f t="shared" si="762"/>
        <v>55363379</v>
      </c>
      <c r="R263" s="38">
        <f t="shared" si="762"/>
        <v>55363379</v>
      </c>
      <c r="S263" s="32">
        <f t="shared" si="10"/>
        <v>0</v>
      </c>
      <c r="T263" s="38">
        <f>SUBTOTAL(9,T261:T262)</f>
        <v>55363379</v>
      </c>
      <c r="U263" s="36"/>
      <c r="V263" s="36"/>
      <c r="W263" s="36"/>
      <c r="X263" s="36"/>
      <c r="Y263" s="36"/>
      <c r="Z263" s="36"/>
      <c r="AA263" s="36"/>
    </row>
    <row r="264" ht="15.75" customHeight="1" outlineLevel="2">
      <c r="A264" s="33" t="s">
        <v>185</v>
      </c>
      <c r="B264" s="33" t="s">
        <v>26</v>
      </c>
      <c r="C264" s="33" t="s">
        <v>27</v>
      </c>
      <c r="D264" s="34">
        <v>5.664476476E7</v>
      </c>
      <c r="E264" s="34">
        <v>2663446.46</v>
      </c>
      <c r="F264" s="34">
        <v>0.9972717082058011</v>
      </c>
      <c r="G264" s="32">
        <v>0.0</v>
      </c>
      <c r="H264" s="32">
        <v>2.8168485E7</v>
      </c>
      <c r="I264" s="32">
        <f t="shared" ref="I264:I266" si="763">+G264/11</f>
        <v>0</v>
      </c>
      <c r="J264" s="32">
        <v>0.0</v>
      </c>
      <c r="K264" s="32">
        <f t="shared" ref="K264:K266" si="764">+F264*J264</f>
        <v>0</v>
      </c>
      <c r="L264" s="29">
        <f>IF(D264-Q264&gt;1,D264-Q264,0)</f>
        <v>0</v>
      </c>
      <c r="M264" s="35">
        <v>6.24797045E8</v>
      </c>
      <c r="N264" s="35">
        <f t="shared" ref="N264:N266" si="765">+M264/11</f>
        <v>56799731.36</v>
      </c>
      <c r="O264" s="32"/>
      <c r="P264" s="32">
        <f>+D264-K264</f>
        <v>56644764.76</v>
      </c>
      <c r="Q264" s="32">
        <f t="shared" ref="Q264:Q266" si="766">+ROUND(P264,0)</f>
        <v>56644765</v>
      </c>
      <c r="R264" s="32">
        <f t="shared" ref="R264:R266" si="767">+L264+Q264</f>
        <v>56644765</v>
      </c>
      <c r="S264" s="32">
        <f t="shared" si="10"/>
        <v>0</v>
      </c>
      <c r="T264" s="32">
        <f t="shared" ref="T264:T266" si="768">+Q264</f>
        <v>56644765</v>
      </c>
      <c r="U264" s="33"/>
      <c r="V264" s="33"/>
      <c r="W264" s="33"/>
      <c r="X264" s="33"/>
      <c r="Y264" s="33"/>
      <c r="Z264" s="33"/>
      <c r="AA264" s="33"/>
    </row>
    <row r="265" ht="15.75" customHeight="1" outlineLevel="2">
      <c r="A265" s="33" t="s">
        <v>185</v>
      </c>
      <c r="B265" s="33" t="s">
        <v>34</v>
      </c>
      <c r="C265" s="33" t="s">
        <v>35</v>
      </c>
      <c r="D265" s="34">
        <v>154966.24</v>
      </c>
      <c r="E265" s="34">
        <v>7286.54</v>
      </c>
      <c r="F265" s="34">
        <v>0.002728291794198814</v>
      </c>
      <c r="G265" s="32">
        <v>0.0</v>
      </c>
      <c r="H265" s="32"/>
      <c r="I265" s="32">
        <f t="shared" si="763"/>
        <v>0</v>
      </c>
      <c r="J265" s="32">
        <v>0.0</v>
      </c>
      <c r="K265" s="32">
        <f t="shared" si="764"/>
        <v>0</v>
      </c>
      <c r="L265" s="29">
        <v>0.0</v>
      </c>
      <c r="M265" s="35"/>
      <c r="N265" s="35">
        <f t="shared" si="765"/>
        <v>0</v>
      </c>
      <c r="O265" s="32"/>
      <c r="P265" s="40">
        <v>0.0</v>
      </c>
      <c r="Q265" s="32">
        <f t="shared" si="766"/>
        <v>0</v>
      </c>
      <c r="R265" s="32">
        <f t="shared" si="767"/>
        <v>0</v>
      </c>
      <c r="S265" s="32">
        <f t="shared" si="10"/>
        <v>154966.24</v>
      </c>
      <c r="T265" s="32">
        <f t="shared" si="768"/>
        <v>0</v>
      </c>
      <c r="U265" s="33"/>
      <c r="V265" s="33"/>
      <c r="W265" s="33"/>
      <c r="X265" s="33"/>
      <c r="Y265" s="33"/>
      <c r="Z265" s="33"/>
      <c r="AA265" s="33"/>
    </row>
    <row r="266" ht="15.75" customHeight="1" outlineLevel="2">
      <c r="A266" s="33" t="s">
        <v>185</v>
      </c>
      <c r="B266" s="33" t="s">
        <v>30</v>
      </c>
      <c r="C266" s="33" t="s">
        <v>31</v>
      </c>
      <c r="D266" s="34">
        <v>0.0</v>
      </c>
      <c r="E266" s="34">
        <v>0.0</v>
      </c>
      <c r="F266" s="34">
        <v>0.0</v>
      </c>
      <c r="G266" s="32">
        <v>0.0</v>
      </c>
      <c r="H266" s="32"/>
      <c r="I266" s="32">
        <f t="shared" si="763"/>
        <v>0</v>
      </c>
      <c r="J266" s="32">
        <v>0.0</v>
      </c>
      <c r="K266" s="32">
        <f t="shared" si="764"/>
        <v>0</v>
      </c>
      <c r="L266" s="29">
        <f>IF(D266-Q266&gt;1,D266-Q266,0)</f>
        <v>0</v>
      </c>
      <c r="M266" s="35"/>
      <c r="N266" s="35">
        <f t="shared" si="765"/>
        <v>0</v>
      </c>
      <c r="O266" s="32"/>
      <c r="P266" s="32">
        <f>+D266-K266</f>
        <v>0</v>
      </c>
      <c r="Q266" s="32">
        <f t="shared" si="766"/>
        <v>0</v>
      </c>
      <c r="R266" s="32">
        <f t="shared" si="767"/>
        <v>0</v>
      </c>
      <c r="S266" s="32">
        <f t="shared" si="10"/>
        <v>0</v>
      </c>
      <c r="T266" s="32">
        <f t="shared" si="768"/>
        <v>0</v>
      </c>
      <c r="U266" s="33"/>
      <c r="V266" s="33"/>
      <c r="W266" s="33"/>
      <c r="X266" s="33"/>
      <c r="Y266" s="33"/>
      <c r="Z266" s="33"/>
      <c r="AA266" s="33"/>
    </row>
    <row r="267" ht="15.75" customHeight="1" outlineLevel="1">
      <c r="A267" s="36" t="s">
        <v>186</v>
      </c>
      <c r="B267" s="36"/>
      <c r="C267" s="36"/>
      <c r="D267" s="37">
        <f t="shared" ref="D267:E267" si="769">SUBTOTAL(9,D264:D266)</f>
        <v>56799731</v>
      </c>
      <c r="E267" s="37">
        <f t="shared" si="769"/>
        <v>2670733</v>
      </c>
      <c r="F267" s="37">
        <v>1.0</v>
      </c>
      <c r="G267" s="38">
        <f t="shared" ref="G267:I267" si="770">SUBTOTAL(9,G264:G266)</f>
        <v>0</v>
      </c>
      <c r="H267" s="38">
        <f t="shared" si="770"/>
        <v>28168485</v>
      </c>
      <c r="I267" s="38">
        <f t="shared" si="770"/>
        <v>0</v>
      </c>
      <c r="J267" s="38"/>
      <c r="K267" s="38">
        <f t="shared" ref="K267:M267" si="771">SUBTOTAL(9,K264:K266)</f>
        <v>0</v>
      </c>
      <c r="L267" s="38">
        <f t="shared" si="771"/>
        <v>0</v>
      </c>
      <c r="M267" s="39">
        <f t="shared" si="771"/>
        <v>624797045</v>
      </c>
      <c r="N267" s="39"/>
      <c r="O267" s="38"/>
      <c r="P267" s="38">
        <f t="shared" ref="P267:R267" si="772">SUBTOTAL(9,P264:P266)</f>
        <v>56644764.76</v>
      </c>
      <c r="Q267" s="38">
        <f t="shared" si="772"/>
        <v>56644765</v>
      </c>
      <c r="R267" s="38">
        <f t="shared" si="772"/>
        <v>56644765</v>
      </c>
      <c r="S267" s="32">
        <f t="shared" si="10"/>
        <v>154966</v>
      </c>
      <c r="T267" s="38">
        <f>SUBTOTAL(9,T264:T266)</f>
        <v>56644765</v>
      </c>
      <c r="U267" s="36"/>
      <c r="V267" s="36"/>
      <c r="W267" s="36"/>
      <c r="X267" s="36"/>
      <c r="Y267" s="36"/>
      <c r="Z267" s="36"/>
      <c r="AA267" s="36"/>
    </row>
    <row r="268" ht="15.75" customHeight="1" outlineLevel="2">
      <c r="A268" s="33" t="s">
        <v>187</v>
      </c>
      <c r="B268" s="33" t="s">
        <v>34</v>
      </c>
      <c r="C268" s="33" t="s">
        <v>35</v>
      </c>
      <c r="D268" s="34">
        <v>4.361252309E7</v>
      </c>
      <c r="E268" s="34">
        <v>5960700.09</v>
      </c>
      <c r="F268" s="34">
        <v>0.4971251515910322</v>
      </c>
      <c r="G268" s="32">
        <v>7.191346E7</v>
      </c>
      <c r="H268" s="32">
        <v>1.72759527E8</v>
      </c>
      <c r="I268" s="32">
        <f t="shared" ref="I268:I269" si="773">+G268/11</f>
        <v>6537587.273</v>
      </c>
      <c r="J268" s="32">
        <v>6537587.2727272725</v>
      </c>
      <c r="K268" s="32">
        <f t="shared" ref="K268:K269" si="774">+F268*J268</f>
        <v>3249999.064</v>
      </c>
      <c r="L268" s="29">
        <f t="shared" ref="L268:L269" si="775">IF(D268-Q268&gt;1,D268-Q268,0)</f>
        <v>3249999.09</v>
      </c>
      <c r="M268" s="35">
        <v>8.93110643E8</v>
      </c>
      <c r="N268" s="35">
        <f t="shared" ref="N268:N269" si="776">+M268/11</f>
        <v>81191876.64</v>
      </c>
      <c r="O268" s="32"/>
      <c r="P268" s="32">
        <f t="shared" ref="P268:P269" si="777">+D268-K268</f>
        <v>40362524.03</v>
      </c>
      <c r="Q268" s="32">
        <f t="shared" ref="Q268:Q269" si="778">+ROUND(P268,0)</f>
        <v>40362524</v>
      </c>
      <c r="R268" s="32">
        <f t="shared" ref="R268:R269" si="779">+L268+Q268</f>
        <v>43612523.09</v>
      </c>
      <c r="S268" s="32">
        <f t="shared" si="10"/>
        <v>0</v>
      </c>
      <c r="T268" s="32">
        <f t="shared" ref="T268:T269" si="780">+Q268</f>
        <v>40362524</v>
      </c>
      <c r="U268" s="33"/>
      <c r="V268" s="33"/>
      <c r="W268" s="33"/>
      <c r="X268" s="33"/>
      <c r="Y268" s="33"/>
      <c r="Z268" s="33"/>
      <c r="AA268" s="33"/>
    </row>
    <row r="269" ht="15.75" customHeight="1" outlineLevel="2">
      <c r="A269" s="33" t="s">
        <v>187</v>
      </c>
      <c r="B269" s="33" t="s">
        <v>72</v>
      </c>
      <c r="C269" s="33" t="s">
        <v>73</v>
      </c>
      <c r="D269" s="34">
        <v>4.411694091E7</v>
      </c>
      <c r="E269" s="34">
        <v>6029640.91</v>
      </c>
      <c r="F269" s="34">
        <v>0.5028748484089678</v>
      </c>
      <c r="G269" s="32">
        <v>0.0</v>
      </c>
      <c r="H269" s="32"/>
      <c r="I269" s="32">
        <f t="shared" si="773"/>
        <v>0</v>
      </c>
      <c r="J269" s="32">
        <v>6537587.2727272725</v>
      </c>
      <c r="K269" s="32">
        <f t="shared" si="774"/>
        <v>3287588.209</v>
      </c>
      <c r="L269" s="29">
        <f t="shared" si="775"/>
        <v>3287587.91</v>
      </c>
      <c r="M269" s="35"/>
      <c r="N269" s="35">
        <f t="shared" si="776"/>
        <v>0</v>
      </c>
      <c r="O269" s="32"/>
      <c r="P269" s="32">
        <f t="shared" si="777"/>
        <v>40829352.7</v>
      </c>
      <c r="Q269" s="32">
        <f t="shared" si="778"/>
        <v>40829353</v>
      </c>
      <c r="R269" s="32">
        <f t="shared" si="779"/>
        <v>44116940.91</v>
      </c>
      <c r="S269" s="32">
        <f t="shared" si="10"/>
        <v>0</v>
      </c>
      <c r="T269" s="32">
        <f t="shared" si="780"/>
        <v>40829353</v>
      </c>
      <c r="U269" s="33"/>
      <c r="V269" s="33"/>
      <c r="W269" s="33"/>
      <c r="X269" s="33"/>
      <c r="Y269" s="33"/>
      <c r="Z269" s="33"/>
      <c r="AA269" s="33"/>
    </row>
    <row r="270" ht="15.75" customHeight="1" outlineLevel="1">
      <c r="A270" s="36" t="s">
        <v>188</v>
      </c>
      <c r="B270" s="36"/>
      <c r="C270" s="36"/>
      <c r="D270" s="37">
        <f t="shared" ref="D270:E270" si="781">SUBTOTAL(9,D268:D269)</f>
        <v>87729464</v>
      </c>
      <c r="E270" s="37">
        <f t="shared" si="781"/>
        <v>11990341</v>
      </c>
      <c r="F270" s="37">
        <v>1.0</v>
      </c>
      <c r="G270" s="38">
        <f t="shared" ref="G270:I270" si="782">SUBTOTAL(9,G268:G269)</f>
        <v>71913460</v>
      </c>
      <c r="H270" s="38">
        <f t="shared" si="782"/>
        <v>172759527</v>
      </c>
      <c r="I270" s="38">
        <f t="shared" si="782"/>
        <v>6537587.273</v>
      </c>
      <c r="J270" s="38"/>
      <c r="K270" s="38">
        <f t="shared" ref="K270:M270" si="783">SUBTOTAL(9,K268:K269)</f>
        <v>6537587.273</v>
      </c>
      <c r="L270" s="38">
        <f t="shared" si="783"/>
        <v>6537587</v>
      </c>
      <c r="M270" s="39">
        <f t="shared" si="783"/>
        <v>893110643</v>
      </c>
      <c r="N270" s="39"/>
      <c r="O270" s="38"/>
      <c r="P270" s="38">
        <f t="shared" ref="P270:R270" si="784">SUBTOTAL(9,P268:P269)</f>
        <v>81191876.73</v>
      </c>
      <c r="Q270" s="38">
        <f t="shared" si="784"/>
        <v>81191877</v>
      </c>
      <c r="R270" s="38">
        <f t="shared" si="784"/>
        <v>87729464</v>
      </c>
      <c r="S270" s="32">
        <f t="shared" si="10"/>
        <v>0</v>
      </c>
      <c r="T270" s="38">
        <f>SUBTOTAL(9,T268:T269)</f>
        <v>81191877</v>
      </c>
      <c r="U270" s="36"/>
      <c r="V270" s="36"/>
      <c r="W270" s="36"/>
      <c r="X270" s="36"/>
      <c r="Y270" s="36"/>
      <c r="Z270" s="36"/>
      <c r="AA270" s="36"/>
    </row>
    <row r="271" ht="15.75" customHeight="1" outlineLevel="2">
      <c r="A271" s="33" t="s">
        <v>189</v>
      </c>
      <c r="B271" s="33" t="s">
        <v>34</v>
      </c>
      <c r="C271" s="33" t="s">
        <v>35</v>
      </c>
      <c r="D271" s="34">
        <v>1.9569513E7</v>
      </c>
      <c r="E271" s="34">
        <v>1945743.0</v>
      </c>
      <c r="F271" s="34">
        <v>1.0</v>
      </c>
      <c r="G271" s="32">
        <v>0.0</v>
      </c>
      <c r="H271" s="32">
        <v>2.2886906E7</v>
      </c>
      <c r="I271" s="32">
        <f>+G271/11</f>
        <v>0</v>
      </c>
      <c r="J271" s="32">
        <v>0.0</v>
      </c>
      <c r="K271" s="32">
        <f>+F271*J271</f>
        <v>0</v>
      </c>
      <c r="L271" s="29">
        <f>IF(D271-Q271&gt;1,D271-Q271,0)</f>
        <v>0</v>
      </c>
      <c r="M271" s="35">
        <v>2.1526464E8</v>
      </c>
      <c r="N271" s="35">
        <f>+M271/11</f>
        <v>19569512.73</v>
      </c>
      <c r="O271" s="32"/>
      <c r="P271" s="32">
        <f>+D271-K271</f>
        <v>19569513</v>
      </c>
      <c r="Q271" s="32">
        <f>+ROUND(P271,0)</f>
        <v>19569513</v>
      </c>
      <c r="R271" s="32">
        <f>+L271+Q271</f>
        <v>19569513</v>
      </c>
      <c r="S271" s="32">
        <f t="shared" si="10"/>
        <v>0</v>
      </c>
      <c r="T271" s="32">
        <f>+Q271</f>
        <v>19569513</v>
      </c>
      <c r="U271" s="33"/>
      <c r="V271" s="33"/>
      <c r="W271" s="33"/>
      <c r="X271" s="33"/>
      <c r="Y271" s="33"/>
      <c r="Z271" s="33"/>
      <c r="AA271" s="33"/>
    </row>
    <row r="272" ht="15.75" customHeight="1" outlineLevel="1">
      <c r="A272" s="36" t="s">
        <v>190</v>
      </c>
      <c r="B272" s="36"/>
      <c r="C272" s="36"/>
      <c r="D272" s="37">
        <f t="shared" ref="D272:E272" si="785">SUBTOTAL(9,D271)</f>
        <v>19569513</v>
      </c>
      <c r="E272" s="37">
        <f t="shared" si="785"/>
        <v>1945743</v>
      </c>
      <c r="F272" s="37">
        <v>1.0</v>
      </c>
      <c r="G272" s="38">
        <f t="shared" ref="G272:I272" si="786">SUBTOTAL(9,G271)</f>
        <v>0</v>
      </c>
      <c r="H272" s="38">
        <f t="shared" si="786"/>
        <v>22886906</v>
      </c>
      <c r="I272" s="38">
        <f t="shared" si="786"/>
        <v>0</v>
      </c>
      <c r="J272" s="38"/>
      <c r="K272" s="38">
        <f t="shared" ref="K272:M272" si="787">SUBTOTAL(9,K271)</f>
        <v>0</v>
      </c>
      <c r="L272" s="38">
        <f t="shared" si="787"/>
        <v>0</v>
      </c>
      <c r="M272" s="39">
        <f t="shared" si="787"/>
        <v>215264640</v>
      </c>
      <c r="N272" s="39"/>
      <c r="O272" s="38"/>
      <c r="P272" s="38">
        <f t="shared" ref="P272:R272" si="788">SUBTOTAL(9,P271)</f>
        <v>19569513</v>
      </c>
      <c r="Q272" s="38">
        <f t="shared" si="788"/>
        <v>19569513</v>
      </c>
      <c r="R272" s="38">
        <f t="shared" si="788"/>
        <v>19569513</v>
      </c>
      <c r="S272" s="32">
        <f t="shared" si="10"/>
        <v>0</v>
      </c>
      <c r="T272" s="38">
        <f>SUBTOTAL(9,T271)</f>
        <v>19569513</v>
      </c>
      <c r="U272" s="36"/>
      <c r="V272" s="36"/>
      <c r="W272" s="36"/>
      <c r="X272" s="36"/>
      <c r="Y272" s="36"/>
      <c r="Z272" s="36"/>
      <c r="AA272" s="36"/>
    </row>
    <row r="273" ht="15.75" customHeight="1" outlineLevel="2">
      <c r="A273" s="33" t="s">
        <v>191</v>
      </c>
      <c r="B273" s="33" t="s">
        <v>26</v>
      </c>
      <c r="C273" s="33" t="s">
        <v>27</v>
      </c>
      <c r="D273" s="34">
        <v>5503614.58</v>
      </c>
      <c r="E273" s="34">
        <v>494547.4</v>
      </c>
      <c r="F273" s="34">
        <v>0.6101290262716411</v>
      </c>
      <c r="G273" s="32">
        <v>0.0</v>
      </c>
      <c r="H273" s="32">
        <v>9977277.0</v>
      </c>
      <c r="I273" s="32">
        <f t="shared" ref="I273:I275" si="789">+G273/11</f>
        <v>0</v>
      </c>
      <c r="J273" s="32">
        <v>0.0</v>
      </c>
      <c r="K273" s="32">
        <f t="shared" ref="K273:K275" si="790">+F273*J273</f>
        <v>0</v>
      </c>
      <c r="L273" s="29">
        <f t="shared" ref="L273:L274" si="791">IF(D273-Q273&gt;1,D273-Q273,0)</f>
        <v>0</v>
      </c>
      <c r="M273" s="35">
        <v>9.9224523E7</v>
      </c>
      <c r="N273" s="35">
        <f t="shared" ref="N273:N275" si="792">+M273/11</f>
        <v>9020411.182</v>
      </c>
      <c r="O273" s="32"/>
      <c r="P273" s="32">
        <f t="shared" ref="P273:P274" si="793">+D273-K273</f>
        <v>5503614.58</v>
      </c>
      <c r="Q273" s="32">
        <f t="shared" ref="Q273:Q275" si="794">+ROUND(P273,0)</f>
        <v>5503615</v>
      </c>
      <c r="R273" s="32">
        <f t="shared" ref="R273:R275" si="795">+L273+Q273</f>
        <v>5503615</v>
      </c>
      <c r="S273" s="32">
        <f t="shared" si="10"/>
        <v>0</v>
      </c>
      <c r="T273" s="32">
        <f t="shared" ref="T273:T275" si="796">+Q273</f>
        <v>5503615</v>
      </c>
      <c r="U273" s="33"/>
      <c r="V273" s="33"/>
      <c r="W273" s="33"/>
      <c r="X273" s="33"/>
      <c r="Y273" s="33"/>
      <c r="Z273" s="33"/>
      <c r="AA273" s="33"/>
    </row>
    <row r="274" ht="15.75" customHeight="1" outlineLevel="2">
      <c r="A274" s="33" t="s">
        <v>191</v>
      </c>
      <c r="B274" s="33" t="s">
        <v>66</v>
      </c>
      <c r="C274" s="33" t="s">
        <v>67</v>
      </c>
      <c r="D274" s="34">
        <v>3515160.76</v>
      </c>
      <c r="E274" s="34">
        <v>315867.62</v>
      </c>
      <c r="F274" s="34">
        <v>0.3896896449618537</v>
      </c>
      <c r="G274" s="32">
        <v>0.0</v>
      </c>
      <c r="H274" s="32"/>
      <c r="I274" s="32">
        <f t="shared" si="789"/>
        <v>0</v>
      </c>
      <c r="J274" s="32">
        <v>0.0</v>
      </c>
      <c r="K274" s="32">
        <f t="shared" si="790"/>
        <v>0</v>
      </c>
      <c r="L274" s="29">
        <f t="shared" si="791"/>
        <v>0</v>
      </c>
      <c r="M274" s="35"/>
      <c r="N274" s="35">
        <f t="shared" si="792"/>
        <v>0</v>
      </c>
      <c r="O274" s="32"/>
      <c r="P274" s="32">
        <f t="shared" si="793"/>
        <v>3515160.76</v>
      </c>
      <c r="Q274" s="32">
        <f t="shared" si="794"/>
        <v>3515161</v>
      </c>
      <c r="R274" s="32">
        <f t="shared" si="795"/>
        <v>3515161</v>
      </c>
      <c r="S274" s="32">
        <f t="shared" si="10"/>
        <v>0</v>
      </c>
      <c r="T274" s="32">
        <f t="shared" si="796"/>
        <v>3515161</v>
      </c>
      <c r="U274" s="33"/>
      <c r="V274" s="33"/>
      <c r="W274" s="33"/>
      <c r="X274" s="33"/>
      <c r="Y274" s="33"/>
      <c r="Z274" s="33"/>
      <c r="AA274" s="33"/>
    </row>
    <row r="275" ht="15.75" customHeight="1" outlineLevel="2">
      <c r="A275" s="33" t="s">
        <v>191</v>
      </c>
      <c r="B275" s="33" t="s">
        <v>30</v>
      </c>
      <c r="C275" s="33" t="s">
        <v>31</v>
      </c>
      <c r="D275" s="34">
        <v>1635.66</v>
      </c>
      <c r="E275" s="34">
        <v>146.98</v>
      </c>
      <c r="F275" s="34">
        <v>1.8132876650520693E-4</v>
      </c>
      <c r="G275" s="32">
        <v>0.0</v>
      </c>
      <c r="H275" s="32"/>
      <c r="I275" s="32">
        <f t="shared" si="789"/>
        <v>0</v>
      </c>
      <c r="J275" s="32">
        <v>0.0</v>
      </c>
      <c r="K275" s="32">
        <f t="shared" si="790"/>
        <v>0</v>
      </c>
      <c r="L275" s="29">
        <v>0.0</v>
      </c>
      <c r="M275" s="35"/>
      <c r="N275" s="35">
        <f t="shared" si="792"/>
        <v>0</v>
      </c>
      <c r="O275" s="32"/>
      <c r="P275" s="40">
        <v>0.0</v>
      </c>
      <c r="Q275" s="32">
        <f t="shared" si="794"/>
        <v>0</v>
      </c>
      <c r="R275" s="32">
        <f t="shared" si="795"/>
        <v>0</v>
      </c>
      <c r="S275" s="32">
        <f t="shared" si="10"/>
        <v>1635.66</v>
      </c>
      <c r="T275" s="32">
        <f t="shared" si="796"/>
        <v>0</v>
      </c>
      <c r="U275" s="33"/>
      <c r="V275" s="33"/>
      <c r="W275" s="33"/>
      <c r="X275" s="33"/>
      <c r="Y275" s="33"/>
      <c r="Z275" s="33"/>
      <c r="AA275" s="33"/>
    </row>
    <row r="276" ht="15.75" customHeight="1" outlineLevel="1">
      <c r="A276" s="36" t="s">
        <v>192</v>
      </c>
      <c r="B276" s="36"/>
      <c r="C276" s="36"/>
      <c r="D276" s="37">
        <f t="shared" ref="D276:E276" si="797">SUBTOTAL(9,D273:D275)</f>
        <v>9020411</v>
      </c>
      <c r="E276" s="37">
        <f t="shared" si="797"/>
        <v>810562</v>
      </c>
      <c r="F276" s="37">
        <v>1.0</v>
      </c>
      <c r="G276" s="38">
        <f t="shared" ref="G276:I276" si="798">SUBTOTAL(9,G273:G275)</f>
        <v>0</v>
      </c>
      <c r="H276" s="38">
        <f t="shared" si="798"/>
        <v>9977277</v>
      </c>
      <c r="I276" s="38">
        <f t="shared" si="798"/>
        <v>0</v>
      </c>
      <c r="J276" s="38"/>
      <c r="K276" s="38">
        <f t="shared" ref="K276:M276" si="799">SUBTOTAL(9,K273:K275)</f>
        <v>0</v>
      </c>
      <c r="L276" s="38">
        <f t="shared" si="799"/>
        <v>0</v>
      </c>
      <c r="M276" s="39">
        <f t="shared" si="799"/>
        <v>99224523</v>
      </c>
      <c r="N276" s="39"/>
      <c r="O276" s="38"/>
      <c r="P276" s="38">
        <f t="shared" ref="P276:R276" si="800">SUBTOTAL(9,P273:P275)</f>
        <v>9018775.34</v>
      </c>
      <c r="Q276" s="38">
        <f t="shared" si="800"/>
        <v>9018776</v>
      </c>
      <c r="R276" s="38">
        <f t="shared" si="800"/>
        <v>9018776</v>
      </c>
      <c r="S276" s="32">
        <f t="shared" si="10"/>
        <v>1635</v>
      </c>
      <c r="T276" s="38">
        <f>SUBTOTAL(9,T273:T275)</f>
        <v>9018776</v>
      </c>
      <c r="U276" s="36"/>
      <c r="V276" s="36"/>
      <c r="W276" s="36"/>
      <c r="X276" s="36"/>
      <c r="Y276" s="36"/>
      <c r="Z276" s="36"/>
      <c r="AA276" s="36"/>
    </row>
    <row r="277" ht="15.75" customHeight="1" outlineLevel="2">
      <c r="A277" s="33" t="s">
        <v>193</v>
      </c>
      <c r="B277" s="33" t="s">
        <v>26</v>
      </c>
      <c r="C277" s="33" t="s">
        <v>27</v>
      </c>
      <c r="D277" s="34">
        <v>4.738795874E7</v>
      </c>
      <c r="E277" s="34">
        <v>2976600.05</v>
      </c>
      <c r="F277" s="34">
        <v>0.8033444495407432</v>
      </c>
      <c r="G277" s="32">
        <v>0.0</v>
      </c>
      <c r="H277" s="32">
        <v>4.9248947E7</v>
      </c>
      <c r="I277" s="32">
        <f t="shared" ref="I277:I280" si="801">+G277/11</f>
        <v>0</v>
      </c>
      <c r="J277" s="32">
        <v>0.0</v>
      </c>
      <c r="K277" s="32">
        <f t="shared" ref="K277:K280" si="802">+F277*J277</f>
        <v>0</v>
      </c>
      <c r="L277" s="29">
        <f t="shared" ref="L277:L280" si="803">IF(D277-Q277&gt;1,D277-Q277,0)</f>
        <v>0</v>
      </c>
      <c r="M277" s="35">
        <v>6.48871779E8</v>
      </c>
      <c r="N277" s="35">
        <f t="shared" ref="N277:N280" si="804">+M277/11</f>
        <v>58988343.55</v>
      </c>
      <c r="O277" s="32"/>
      <c r="P277" s="32">
        <f t="shared" ref="P277:P280" si="805">+D277-K277</f>
        <v>47387958.74</v>
      </c>
      <c r="Q277" s="32">
        <f t="shared" ref="Q277:Q280" si="806">+ROUND(P277,0)</f>
        <v>47387959</v>
      </c>
      <c r="R277" s="32">
        <f t="shared" ref="R277:R280" si="807">+L277+Q277</f>
        <v>47387959</v>
      </c>
      <c r="S277" s="32">
        <f t="shared" si="10"/>
        <v>0</v>
      </c>
      <c r="T277" s="32">
        <f t="shared" ref="T277:T280" si="808">+Q277</f>
        <v>47387959</v>
      </c>
      <c r="U277" s="33"/>
      <c r="V277" s="33"/>
      <c r="W277" s="33"/>
      <c r="X277" s="33"/>
      <c r="Y277" s="33"/>
      <c r="Z277" s="33"/>
      <c r="AA277" s="33"/>
    </row>
    <row r="278" ht="15.75" customHeight="1" outlineLevel="2">
      <c r="A278" s="33" t="s">
        <v>193</v>
      </c>
      <c r="B278" s="33" t="s">
        <v>34</v>
      </c>
      <c r="C278" s="33" t="s">
        <v>35</v>
      </c>
      <c r="D278" s="34">
        <v>5435677.3</v>
      </c>
      <c r="E278" s="34">
        <v>341433.52</v>
      </c>
      <c r="F278" s="34">
        <v>0.09214832849011662</v>
      </c>
      <c r="G278" s="32">
        <v>0.0</v>
      </c>
      <c r="H278" s="32"/>
      <c r="I278" s="32">
        <f t="shared" si="801"/>
        <v>0</v>
      </c>
      <c r="J278" s="32">
        <v>0.0</v>
      </c>
      <c r="K278" s="32">
        <f t="shared" si="802"/>
        <v>0</v>
      </c>
      <c r="L278" s="29">
        <f t="shared" si="803"/>
        <v>0</v>
      </c>
      <c r="M278" s="35"/>
      <c r="N278" s="35">
        <f t="shared" si="804"/>
        <v>0</v>
      </c>
      <c r="O278" s="32"/>
      <c r="P278" s="32">
        <f t="shared" si="805"/>
        <v>5435677.3</v>
      </c>
      <c r="Q278" s="32">
        <f t="shared" si="806"/>
        <v>5435677</v>
      </c>
      <c r="R278" s="32">
        <f t="shared" si="807"/>
        <v>5435677</v>
      </c>
      <c r="S278" s="32">
        <f t="shared" si="10"/>
        <v>0</v>
      </c>
      <c r="T278" s="32">
        <f t="shared" si="808"/>
        <v>5435677</v>
      </c>
      <c r="U278" s="33"/>
      <c r="V278" s="33"/>
      <c r="W278" s="33"/>
      <c r="X278" s="33"/>
      <c r="Y278" s="33"/>
      <c r="Z278" s="33"/>
      <c r="AA278" s="33"/>
    </row>
    <row r="279" ht="15.75" customHeight="1" outlineLevel="2">
      <c r="A279" s="33" t="s">
        <v>193</v>
      </c>
      <c r="B279" s="33" t="s">
        <v>66</v>
      </c>
      <c r="C279" s="33" t="s">
        <v>67</v>
      </c>
      <c r="D279" s="34">
        <v>6164707.96</v>
      </c>
      <c r="E279" s="34">
        <v>387226.43</v>
      </c>
      <c r="F279" s="34">
        <v>0.10450722196914021</v>
      </c>
      <c r="G279" s="32">
        <v>0.0</v>
      </c>
      <c r="H279" s="32"/>
      <c r="I279" s="32">
        <f t="shared" si="801"/>
        <v>0</v>
      </c>
      <c r="J279" s="32">
        <v>0.0</v>
      </c>
      <c r="K279" s="32">
        <f t="shared" si="802"/>
        <v>0</v>
      </c>
      <c r="L279" s="29">
        <f t="shared" si="803"/>
        <v>0</v>
      </c>
      <c r="M279" s="35"/>
      <c r="N279" s="35">
        <f t="shared" si="804"/>
        <v>0</v>
      </c>
      <c r="O279" s="32"/>
      <c r="P279" s="32">
        <f t="shared" si="805"/>
        <v>6164707.96</v>
      </c>
      <c r="Q279" s="32">
        <f t="shared" si="806"/>
        <v>6164708</v>
      </c>
      <c r="R279" s="32">
        <f t="shared" si="807"/>
        <v>6164708</v>
      </c>
      <c r="S279" s="32">
        <f t="shared" si="10"/>
        <v>0</v>
      </c>
      <c r="T279" s="32">
        <f t="shared" si="808"/>
        <v>6164708</v>
      </c>
      <c r="U279" s="33"/>
      <c r="V279" s="33"/>
      <c r="W279" s="33"/>
      <c r="X279" s="33"/>
      <c r="Y279" s="33"/>
      <c r="Z279" s="33"/>
      <c r="AA279" s="33"/>
    </row>
    <row r="280" ht="15.75" customHeight="1" outlineLevel="2">
      <c r="A280" s="33" t="s">
        <v>193</v>
      </c>
      <c r="B280" s="33" t="s">
        <v>30</v>
      </c>
      <c r="C280" s="33" t="s">
        <v>31</v>
      </c>
      <c r="D280" s="34">
        <v>0.0</v>
      </c>
      <c r="E280" s="34">
        <v>0.0</v>
      </c>
      <c r="F280" s="34">
        <v>0.0</v>
      </c>
      <c r="G280" s="32">
        <v>0.0</v>
      </c>
      <c r="H280" s="32"/>
      <c r="I280" s="32">
        <f t="shared" si="801"/>
        <v>0</v>
      </c>
      <c r="J280" s="32">
        <v>0.0</v>
      </c>
      <c r="K280" s="32">
        <f t="shared" si="802"/>
        <v>0</v>
      </c>
      <c r="L280" s="29">
        <f t="shared" si="803"/>
        <v>0</v>
      </c>
      <c r="M280" s="35"/>
      <c r="N280" s="35">
        <f t="shared" si="804"/>
        <v>0</v>
      </c>
      <c r="O280" s="32"/>
      <c r="P280" s="32">
        <f t="shared" si="805"/>
        <v>0</v>
      </c>
      <c r="Q280" s="32">
        <f t="shared" si="806"/>
        <v>0</v>
      </c>
      <c r="R280" s="32">
        <f t="shared" si="807"/>
        <v>0</v>
      </c>
      <c r="S280" s="32">
        <f t="shared" si="10"/>
        <v>0</v>
      </c>
      <c r="T280" s="32">
        <f t="shared" si="808"/>
        <v>0</v>
      </c>
      <c r="U280" s="33"/>
      <c r="V280" s="33"/>
      <c r="W280" s="33"/>
      <c r="X280" s="33"/>
      <c r="Y280" s="33"/>
      <c r="Z280" s="33"/>
      <c r="AA280" s="33"/>
    </row>
    <row r="281" ht="15.75" customHeight="1" outlineLevel="1">
      <c r="A281" s="36" t="s">
        <v>194</v>
      </c>
      <c r="B281" s="36"/>
      <c r="C281" s="36"/>
      <c r="D281" s="37">
        <f t="shared" ref="D281:E281" si="809">SUBTOTAL(9,D277:D280)</f>
        <v>58988344</v>
      </c>
      <c r="E281" s="37">
        <f t="shared" si="809"/>
        <v>3705260</v>
      </c>
      <c r="F281" s="37">
        <v>1.0000000000000002</v>
      </c>
      <c r="G281" s="38">
        <f t="shared" ref="G281:I281" si="810">SUBTOTAL(9,G277:G280)</f>
        <v>0</v>
      </c>
      <c r="H281" s="38">
        <f t="shared" si="810"/>
        <v>49248947</v>
      </c>
      <c r="I281" s="38">
        <f t="shared" si="810"/>
        <v>0</v>
      </c>
      <c r="J281" s="38"/>
      <c r="K281" s="38">
        <f t="shared" ref="K281:M281" si="811">SUBTOTAL(9,K277:K280)</f>
        <v>0</v>
      </c>
      <c r="L281" s="38">
        <f t="shared" si="811"/>
        <v>0</v>
      </c>
      <c r="M281" s="39">
        <f t="shared" si="811"/>
        <v>648871779</v>
      </c>
      <c r="N281" s="39"/>
      <c r="O281" s="38"/>
      <c r="P281" s="38">
        <f t="shared" ref="P281:R281" si="812">SUBTOTAL(9,P277:P280)</f>
        <v>58988344</v>
      </c>
      <c r="Q281" s="38">
        <f t="shared" si="812"/>
        <v>58988344</v>
      </c>
      <c r="R281" s="38">
        <f t="shared" si="812"/>
        <v>58988344</v>
      </c>
      <c r="S281" s="32">
        <f t="shared" si="10"/>
        <v>0</v>
      </c>
      <c r="T281" s="38">
        <f>SUBTOTAL(9,T277:T280)</f>
        <v>58988344</v>
      </c>
      <c r="U281" s="36"/>
      <c r="V281" s="36"/>
      <c r="W281" s="36"/>
      <c r="X281" s="36"/>
      <c r="Y281" s="36"/>
      <c r="Z281" s="36"/>
      <c r="AA281" s="36"/>
    </row>
    <row r="282" ht="15.75" customHeight="1" outlineLevel="2">
      <c r="A282" s="33" t="s">
        <v>195</v>
      </c>
      <c r="B282" s="33" t="s">
        <v>26</v>
      </c>
      <c r="C282" s="33" t="s">
        <v>27</v>
      </c>
      <c r="D282" s="34">
        <v>2.25825451E7</v>
      </c>
      <c r="E282" s="34">
        <v>1034449.84</v>
      </c>
      <c r="F282" s="34">
        <v>0.46029515291266937</v>
      </c>
      <c r="G282" s="32">
        <v>3.3356822E7</v>
      </c>
      <c r="H282" s="32">
        <v>2.8214213E7</v>
      </c>
      <c r="I282" s="32">
        <f t="shared" ref="I282:I284" si="813">+G282/11</f>
        <v>3032438.364</v>
      </c>
      <c r="J282" s="32">
        <v>3032438.3636363638</v>
      </c>
      <c r="K282" s="32">
        <f t="shared" ref="K282:K284" si="814">+F282*J282</f>
        <v>1395816.68</v>
      </c>
      <c r="L282" s="29">
        <f t="shared" ref="L282:L284" si="815">IF(D282-Q282&gt;1,D282-Q282,0)</f>
        <v>1395817.1</v>
      </c>
      <c r="M282" s="35">
        <v>5.06314287E8</v>
      </c>
      <c r="N282" s="35">
        <f t="shared" ref="N282:N284" si="816">+M282/11</f>
        <v>46028571.55</v>
      </c>
      <c r="O282" s="32"/>
      <c r="P282" s="32">
        <f t="shared" ref="P282:P284" si="817">+D282-K282</f>
        <v>21186728.42</v>
      </c>
      <c r="Q282" s="32">
        <f t="shared" ref="Q282:Q284" si="818">+ROUND(P282,0)</f>
        <v>21186728</v>
      </c>
      <c r="R282" s="32">
        <f t="shared" ref="R282:R284" si="819">+L282+Q282</f>
        <v>22582545.1</v>
      </c>
      <c r="S282" s="32">
        <f t="shared" si="10"/>
        <v>0</v>
      </c>
      <c r="T282" s="32">
        <f t="shared" ref="T282:T284" si="820">+Q282</f>
        <v>21186728</v>
      </c>
      <c r="U282" s="33"/>
      <c r="V282" s="33"/>
      <c r="W282" s="33"/>
      <c r="X282" s="33"/>
      <c r="Y282" s="33"/>
      <c r="Z282" s="33"/>
      <c r="AA282" s="33"/>
    </row>
    <row r="283" ht="15.75" customHeight="1" outlineLevel="2">
      <c r="A283" s="33" t="s">
        <v>195</v>
      </c>
      <c r="B283" s="33" t="s">
        <v>72</v>
      </c>
      <c r="C283" s="33" t="s">
        <v>73</v>
      </c>
      <c r="D283" s="34">
        <v>2.510949257E7</v>
      </c>
      <c r="E283" s="34">
        <v>1150202.97</v>
      </c>
      <c r="F283" s="34">
        <v>0.511801378936145</v>
      </c>
      <c r="G283" s="32">
        <v>0.0</v>
      </c>
      <c r="H283" s="32"/>
      <c r="I283" s="32">
        <f t="shared" si="813"/>
        <v>0</v>
      </c>
      <c r="J283" s="32">
        <v>3032438.3636363638</v>
      </c>
      <c r="K283" s="32">
        <f t="shared" si="814"/>
        <v>1552006.136</v>
      </c>
      <c r="L283" s="29">
        <f t="shared" si="815"/>
        <v>1552006.57</v>
      </c>
      <c r="M283" s="35"/>
      <c r="N283" s="35">
        <f t="shared" si="816"/>
        <v>0</v>
      </c>
      <c r="O283" s="32"/>
      <c r="P283" s="32">
        <f t="shared" si="817"/>
        <v>23557486.43</v>
      </c>
      <c r="Q283" s="32">
        <f t="shared" si="818"/>
        <v>23557486</v>
      </c>
      <c r="R283" s="32">
        <f t="shared" si="819"/>
        <v>25109492.57</v>
      </c>
      <c r="S283" s="32">
        <f t="shared" si="10"/>
        <v>0</v>
      </c>
      <c r="T283" s="32">
        <f t="shared" si="820"/>
        <v>23557486</v>
      </c>
      <c r="U283" s="33"/>
      <c r="V283" s="33"/>
      <c r="W283" s="33"/>
      <c r="X283" s="33"/>
      <c r="Y283" s="33"/>
      <c r="Z283" s="33"/>
      <c r="AA283" s="33"/>
    </row>
    <row r="284" ht="15.75" customHeight="1" outlineLevel="2">
      <c r="A284" s="33" t="s">
        <v>195</v>
      </c>
      <c r="B284" s="33" t="s">
        <v>50</v>
      </c>
      <c r="C284" s="33" t="s">
        <v>51</v>
      </c>
      <c r="D284" s="34">
        <v>1368972.33</v>
      </c>
      <c r="E284" s="34">
        <v>62709.19</v>
      </c>
      <c r="F284" s="34">
        <v>0.027903468151185638</v>
      </c>
      <c r="G284" s="32">
        <v>0.0</v>
      </c>
      <c r="H284" s="32"/>
      <c r="I284" s="32">
        <f t="shared" si="813"/>
        <v>0</v>
      </c>
      <c r="J284" s="32">
        <v>3032438.3636363638</v>
      </c>
      <c r="K284" s="32">
        <f t="shared" si="814"/>
        <v>84615.5473</v>
      </c>
      <c r="L284" s="29">
        <f t="shared" si="815"/>
        <v>84615.33</v>
      </c>
      <c r="M284" s="35"/>
      <c r="N284" s="35">
        <f t="shared" si="816"/>
        <v>0</v>
      </c>
      <c r="O284" s="32"/>
      <c r="P284" s="32">
        <f t="shared" si="817"/>
        <v>1284356.783</v>
      </c>
      <c r="Q284" s="32">
        <f t="shared" si="818"/>
        <v>1284357</v>
      </c>
      <c r="R284" s="32">
        <f t="shared" si="819"/>
        <v>1368972.33</v>
      </c>
      <c r="S284" s="32">
        <f t="shared" si="10"/>
        <v>0</v>
      </c>
      <c r="T284" s="32">
        <f t="shared" si="820"/>
        <v>1284357</v>
      </c>
      <c r="U284" s="33"/>
      <c r="V284" s="33"/>
      <c r="W284" s="33"/>
      <c r="X284" s="33"/>
      <c r="Y284" s="33"/>
      <c r="Z284" s="33"/>
      <c r="AA284" s="33"/>
    </row>
    <row r="285" ht="15.75" customHeight="1" outlineLevel="1">
      <c r="A285" s="36" t="s">
        <v>196</v>
      </c>
      <c r="B285" s="36"/>
      <c r="C285" s="36"/>
      <c r="D285" s="37">
        <f t="shared" ref="D285:E285" si="821">SUBTOTAL(9,D282:D284)</f>
        <v>49061010</v>
      </c>
      <c r="E285" s="37">
        <f t="shared" si="821"/>
        <v>2247362</v>
      </c>
      <c r="F285" s="37">
        <v>1.0</v>
      </c>
      <c r="G285" s="38">
        <f t="shared" ref="G285:I285" si="822">SUBTOTAL(9,G282:G284)</f>
        <v>33356822</v>
      </c>
      <c r="H285" s="38">
        <f t="shared" si="822"/>
        <v>28214213</v>
      </c>
      <c r="I285" s="38">
        <f t="shared" si="822"/>
        <v>3032438.364</v>
      </c>
      <c r="J285" s="38"/>
      <c r="K285" s="38">
        <f t="shared" ref="K285:M285" si="823">SUBTOTAL(9,K282:K284)</f>
        <v>3032438.364</v>
      </c>
      <c r="L285" s="38">
        <f t="shared" si="823"/>
        <v>3032439</v>
      </c>
      <c r="M285" s="39">
        <f t="shared" si="823"/>
        <v>506314287</v>
      </c>
      <c r="N285" s="39"/>
      <c r="O285" s="38"/>
      <c r="P285" s="38">
        <f t="shared" ref="P285:R285" si="824">SUBTOTAL(9,P282:P284)</f>
        <v>46028571.64</v>
      </c>
      <c r="Q285" s="38">
        <f t="shared" si="824"/>
        <v>46028571</v>
      </c>
      <c r="R285" s="38">
        <f t="shared" si="824"/>
        <v>49061010</v>
      </c>
      <c r="S285" s="32">
        <f t="shared" si="10"/>
        <v>0</v>
      </c>
      <c r="T285" s="38">
        <f>SUBTOTAL(9,T282:T284)</f>
        <v>46028571</v>
      </c>
      <c r="U285" s="36"/>
      <c r="V285" s="36"/>
      <c r="W285" s="36"/>
      <c r="X285" s="36"/>
      <c r="Y285" s="36"/>
      <c r="Z285" s="36"/>
      <c r="AA285" s="36"/>
    </row>
    <row r="286" ht="15.75" customHeight="1" outlineLevel="2">
      <c r="A286" s="33" t="s">
        <v>197</v>
      </c>
      <c r="B286" s="33" t="s">
        <v>26</v>
      </c>
      <c r="C286" s="33" t="s">
        <v>27</v>
      </c>
      <c r="D286" s="34">
        <v>2.4458101024E8</v>
      </c>
      <c r="E286" s="34">
        <v>4293371.87</v>
      </c>
      <c r="F286" s="34">
        <v>0.4262366560598519</v>
      </c>
      <c r="G286" s="32">
        <v>0.0</v>
      </c>
      <c r="H286" s="32">
        <v>1.27586682E8</v>
      </c>
      <c r="I286" s="32">
        <f t="shared" ref="I286:I289" si="825">+G286/11</f>
        <v>0</v>
      </c>
      <c r="J286" s="32">
        <v>0.0</v>
      </c>
      <c r="K286" s="32">
        <f t="shared" ref="K286:K289" si="826">+F286*J286</f>
        <v>0</v>
      </c>
      <c r="L286" s="29">
        <f t="shared" ref="L286:L289" si="827">IF(D286-Q286&gt;1,D286-Q286,0)</f>
        <v>0</v>
      </c>
      <c r="M286" s="35">
        <v>6.311965604E9</v>
      </c>
      <c r="N286" s="35">
        <f t="shared" ref="N286:N289" si="828">+M286/11</f>
        <v>573815054.9</v>
      </c>
      <c r="O286" s="32"/>
      <c r="P286" s="32">
        <f t="shared" ref="P286:P289" si="829">+D286-K286</f>
        <v>244581010.2</v>
      </c>
      <c r="Q286" s="32">
        <f t="shared" ref="Q286:Q289" si="830">+ROUND(P286,0)</f>
        <v>244581010</v>
      </c>
      <c r="R286" s="32">
        <f t="shared" ref="R286:R289" si="831">+L286+Q286</f>
        <v>244581010</v>
      </c>
      <c r="S286" s="32">
        <f t="shared" si="10"/>
        <v>0</v>
      </c>
      <c r="T286" s="32">
        <f t="shared" ref="T286:T289" si="832">+Q286</f>
        <v>244581010</v>
      </c>
      <c r="U286" s="33"/>
      <c r="V286" s="33"/>
      <c r="W286" s="33"/>
      <c r="X286" s="33"/>
      <c r="Y286" s="33"/>
      <c r="Z286" s="33"/>
      <c r="AA286" s="33"/>
    </row>
    <row r="287" ht="15.75" customHeight="1" outlineLevel="2">
      <c r="A287" s="33" t="s">
        <v>197</v>
      </c>
      <c r="B287" s="33" t="s">
        <v>34</v>
      </c>
      <c r="C287" s="33" t="s">
        <v>35</v>
      </c>
      <c r="D287" s="34">
        <v>2.386416047E7</v>
      </c>
      <c r="E287" s="34">
        <v>418911.16</v>
      </c>
      <c r="F287" s="34">
        <v>0.0415885924603355</v>
      </c>
      <c r="G287" s="32">
        <v>0.0</v>
      </c>
      <c r="H287" s="32"/>
      <c r="I287" s="32">
        <f t="shared" si="825"/>
        <v>0</v>
      </c>
      <c r="J287" s="32">
        <v>0.0</v>
      </c>
      <c r="K287" s="32">
        <f t="shared" si="826"/>
        <v>0</v>
      </c>
      <c r="L287" s="29">
        <f t="shared" si="827"/>
        <v>0</v>
      </c>
      <c r="M287" s="35"/>
      <c r="N287" s="35">
        <f t="shared" si="828"/>
        <v>0</v>
      </c>
      <c r="O287" s="32"/>
      <c r="P287" s="32">
        <f t="shared" si="829"/>
        <v>23864160.47</v>
      </c>
      <c r="Q287" s="32">
        <f t="shared" si="830"/>
        <v>23864160</v>
      </c>
      <c r="R287" s="32">
        <f t="shared" si="831"/>
        <v>23864160</v>
      </c>
      <c r="S287" s="32">
        <f t="shared" si="10"/>
        <v>0</v>
      </c>
      <c r="T287" s="32">
        <f t="shared" si="832"/>
        <v>23864160</v>
      </c>
      <c r="U287" s="33"/>
      <c r="V287" s="33"/>
      <c r="W287" s="33"/>
      <c r="X287" s="33"/>
      <c r="Y287" s="33"/>
      <c r="Z287" s="33"/>
      <c r="AA287" s="33"/>
    </row>
    <row r="288" ht="15.75" customHeight="1" outlineLevel="2">
      <c r="A288" s="33" t="s">
        <v>197</v>
      </c>
      <c r="B288" s="33" t="s">
        <v>66</v>
      </c>
      <c r="C288" s="33" t="s">
        <v>67</v>
      </c>
      <c r="D288" s="34">
        <v>2.81982914E7</v>
      </c>
      <c r="E288" s="34">
        <v>494992.44</v>
      </c>
      <c r="F288" s="34">
        <v>0.04914177687443213</v>
      </c>
      <c r="G288" s="32">
        <v>0.0</v>
      </c>
      <c r="H288" s="32"/>
      <c r="I288" s="32">
        <f t="shared" si="825"/>
        <v>0</v>
      </c>
      <c r="J288" s="32">
        <v>0.0</v>
      </c>
      <c r="K288" s="32">
        <f t="shared" si="826"/>
        <v>0</v>
      </c>
      <c r="L288" s="29">
        <f t="shared" si="827"/>
        <v>0</v>
      </c>
      <c r="M288" s="35"/>
      <c r="N288" s="35">
        <f t="shared" si="828"/>
        <v>0</v>
      </c>
      <c r="O288" s="32"/>
      <c r="P288" s="32">
        <f t="shared" si="829"/>
        <v>28198291.4</v>
      </c>
      <c r="Q288" s="32">
        <f t="shared" si="830"/>
        <v>28198291</v>
      </c>
      <c r="R288" s="32">
        <f t="shared" si="831"/>
        <v>28198291</v>
      </c>
      <c r="S288" s="32">
        <f t="shared" si="10"/>
        <v>0</v>
      </c>
      <c r="T288" s="32">
        <f t="shared" si="832"/>
        <v>28198291</v>
      </c>
      <c r="U288" s="33"/>
      <c r="V288" s="33"/>
      <c r="W288" s="33"/>
      <c r="X288" s="33"/>
      <c r="Y288" s="33"/>
      <c r="Z288" s="33"/>
      <c r="AA288" s="33"/>
    </row>
    <row r="289" ht="15.75" customHeight="1" outlineLevel="2">
      <c r="A289" s="33" t="s">
        <v>197</v>
      </c>
      <c r="B289" s="33" t="s">
        <v>30</v>
      </c>
      <c r="C289" s="33" t="s">
        <v>31</v>
      </c>
      <c r="D289" s="34">
        <v>2.7717159289E8</v>
      </c>
      <c r="E289" s="34">
        <v>4865466.53</v>
      </c>
      <c r="F289" s="34">
        <v>0.48303297460538047</v>
      </c>
      <c r="G289" s="32">
        <v>0.0</v>
      </c>
      <c r="H289" s="32"/>
      <c r="I289" s="32">
        <f t="shared" si="825"/>
        <v>0</v>
      </c>
      <c r="J289" s="32">
        <v>0.0</v>
      </c>
      <c r="K289" s="32">
        <f t="shared" si="826"/>
        <v>0</v>
      </c>
      <c r="L289" s="29">
        <f t="shared" si="827"/>
        <v>0</v>
      </c>
      <c r="M289" s="35"/>
      <c r="N289" s="35">
        <f t="shared" si="828"/>
        <v>0</v>
      </c>
      <c r="O289" s="32"/>
      <c r="P289" s="32">
        <f t="shared" si="829"/>
        <v>277171592.9</v>
      </c>
      <c r="Q289" s="32">
        <f t="shared" si="830"/>
        <v>277171593</v>
      </c>
      <c r="R289" s="32">
        <f t="shared" si="831"/>
        <v>277171593</v>
      </c>
      <c r="S289" s="32">
        <f t="shared" si="10"/>
        <v>0</v>
      </c>
      <c r="T289" s="32">
        <f t="shared" si="832"/>
        <v>277171593</v>
      </c>
      <c r="U289" s="33"/>
      <c r="V289" s="33"/>
      <c r="W289" s="33"/>
      <c r="X289" s="33"/>
      <c r="Y289" s="33"/>
      <c r="Z289" s="33"/>
      <c r="AA289" s="33"/>
    </row>
    <row r="290" ht="15.75" customHeight="1" outlineLevel="1">
      <c r="A290" s="36" t="s">
        <v>198</v>
      </c>
      <c r="B290" s="36"/>
      <c r="C290" s="36"/>
      <c r="D290" s="37">
        <f t="shared" ref="D290:E290" si="833">SUBTOTAL(9,D286:D289)</f>
        <v>573815055</v>
      </c>
      <c r="E290" s="37">
        <f t="shared" si="833"/>
        <v>10072742</v>
      </c>
      <c r="F290" s="37">
        <v>1.0</v>
      </c>
      <c r="G290" s="38">
        <f t="shared" ref="G290:I290" si="834">SUBTOTAL(9,G286:G289)</f>
        <v>0</v>
      </c>
      <c r="H290" s="38">
        <f t="shared" si="834"/>
        <v>127586682</v>
      </c>
      <c r="I290" s="38">
        <f t="shared" si="834"/>
        <v>0</v>
      </c>
      <c r="J290" s="38"/>
      <c r="K290" s="38">
        <f t="shared" ref="K290:M290" si="835">SUBTOTAL(9,K286:K289)</f>
        <v>0</v>
      </c>
      <c r="L290" s="38">
        <f t="shared" si="835"/>
        <v>0</v>
      </c>
      <c r="M290" s="39">
        <f t="shared" si="835"/>
        <v>6311965604</v>
      </c>
      <c r="N290" s="39"/>
      <c r="O290" s="38"/>
      <c r="P290" s="38">
        <f t="shared" ref="P290:R290" si="836">SUBTOTAL(9,P286:P289)</f>
        <v>573815055</v>
      </c>
      <c r="Q290" s="38">
        <f t="shared" si="836"/>
        <v>573815054</v>
      </c>
      <c r="R290" s="38">
        <f t="shared" si="836"/>
        <v>573815054</v>
      </c>
      <c r="S290" s="32">
        <f t="shared" si="10"/>
        <v>0</v>
      </c>
      <c r="T290" s="38">
        <f>SUBTOTAL(9,T286:T289)</f>
        <v>573815054</v>
      </c>
      <c r="U290" s="36"/>
      <c r="V290" s="36"/>
      <c r="W290" s="36"/>
      <c r="X290" s="36"/>
      <c r="Y290" s="36"/>
      <c r="Z290" s="36"/>
      <c r="AA290" s="36"/>
    </row>
    <row r="291" ht="15.75" customHeight="1" outlineLevel="2">
      <c r="A291" s="33" t="s">
        <v>199</v>
      </c>
      <c r="B291" s="33" t="s">
        <v>34</v>
      </c>
      <c r="C291" s="33" t="s">
        <v>35</v>
      </c>
      <c r="D291" s="34">
        <v>2.271711856E7</v>
      </c>
      <c r="E291" s="34">
        <v>1976289.03</v>
      </c>
      <c r="F291" s="34">
        <v>0.39751185788114457</v>
      </c>
      <c r="G291" s="32">
        <v>4.1262499E7</v>
      </c>
      <c r="H291" s="32">
        <v>6.0561155E7</v>
      </c>
      <c r="I291" s="32">
        <f t="shared" ref="I291:I292" si="837">+G291/11</f>
        <v>3751136.273</v>
      </c>
      <c r="J291" s="32">
        <v>3751136.272727273</v>
      </c>
      <c r="K291" s="32">
        <f t="shared" ref="K291:K292" si="838">+F291*J291</f>
        <v>1491121.149</v>
      </c>
      <c r="L291" s="29">
        <f t="shared" ref="L291:L292" si="839">IF(D291-Q291&gt;1,D291-Q291,0)</f>
        <v>1491121.56</v>
      </c>
      <c r="M291" s="35">
        <v>5.87368571E8</v>
      </c>
      <c r="N291" s="35">
        <f t="shared" ref="N291:N292" si="840">+M291/11</f>
        <v>53397142.82</v>
      </c>
      <c r="O291" s="32"/>
      <c r="P291" s="32">
        <f t="shared" ref="P291:P292" si="841">+D291-K291</f>
        <v>21225997.41</v>
      </c>
      <c r="Q291" s="32">
        <f t="shared" ref="Q291:Q292" si="842">+ROUND(P291,0)</f>
        <v>21225997</v>
      </c>
      <c r="R291" s="32">
        <f t="shared" ref="R291:R292" si="843">+L291+Q291</f>
        <v>22717118.56</v>
      </c>
      <c r="S291" s="32">
        <f t="shared" si="10"/>
        <v>0</v>
      </c>
      <c r="T291" s="32">
        <f t="shared" ref="T291:T292" si="844">+Q291</f>
        <v>21225997</v>
      </c>
      <c r="U291" s="33"/>
      <c r="V291" s="33"/>
      <c r="W291" s="33"/>
      <c r="X291" s="33"/>
      <c r="Y291" s="33"/>
      <c r="Z291" s="33"/>
      <c r="AA291" s="33"/>
    </row>
    <row r="292" ht="15.75" customHeight="1" outlineLevel="2">
      <c r="A292" s="33" t="s">
        <v>199</v>
      </c>
      <c r="B292" s="33" t="s">
        <v>36</v>
      </c>
      <c r="C292" s="33" t="s">
        <v>37</v>
      </c>
      <c r="D292" s="34">
        <v>3.443116044E7</v>
      </c>
      <c r="E292" s="34">
        <v>2995358.97</v>
      </c>
      <c r="F292" s="34">
        <v>0.6024881421188554</v>
      </c>
      <c r="G292" s="32">
        <v>0.0</v>
      </c>
      <c r="H292" s="32"/>
      <c r="I292" s="32">
        <f t="shared" si="837"/>
        <v>0</v>
      </c>
      <c r="J292" s="32">
        <v>3751136.272727273</v>
      </c>
      <c r="K292" s="32">
        <f t="shared" si="838"/>
        <v>2260015.124</v>
      </c>
      <c r="L292" s="29">
        <f t="shared" si="839"/>
        <v>2260015.44</v>
      </c>
      <c r="M292" s="35"/>
      <c r="N292" s="35">
        <f t="shared" si="840"/>
        <v>0</v>
      </c>
      <c r="O292" s="32"/>
      <c r="P292" s="32">
        <f t="shared" si="841"/>
        <v>32171145.32</v>
      </c>
      <c r="Q292" s="32">
        <f t="shared" si="842"/>
        <v>32171145</v>
      </c>
      <c r="R292" s="32">
        <f t="shared" si="843"/>
        <v>34431160.44</v>
      </c>
      <c r="S292" s="32">
        <f t="shared" si="10"/>
        <v>0</v>
      </c>
      <c r="T292" s="32">
        <f t="shared" si="844"/>
        <v>32171145</v>
      </c>
      <c r="U292" s="33"/>
      <c r="V292" s="33"/>
      <c r="W292" s="33"/>
      <c r="X292" s="33"/>
      <c r="Y292" s="33"/>
      <c r="Z292" s="33"/>
      <c r="AA292" s="33"/>
    </row>
    <row r="293" ht="15.75" customHeight="1" outlineLevel="1">
      <c r="A293" s="36" t="s">
        <v>200</v>
      </c>
      <c r="B293" s="36"/>
      <c r="C293" s="36"/>
      <c r="D293" s="37">
        <f t="shared" ref="D293:E293" si="845">SUBTOTAL(9,D291:D292)</f>
        <v>57148279</v>
      </c>
      <c r="E293" s="37">
        <f t="shared" si="845"/>
        <v>4971648</v>
      </c>
      <c r="F293" s="37">
        <v>1.0</v>
      </c>
      <c r="G293" s="38">
        <f t="shared" ref="G293:I293" si="846">SUBTOTAL(9,G291:G292)</f>
        <v>41262499</v>
      </c>
      <c r="H293" s="38">
        <f t="shared" si="846"/>
        <v>60561155</v>
      </c>
      <c r="I293" s="38">
        <f t="shared" si="846"/>
        <v>3751136.273</v>
      </c>
      <c r="J293" s="38"/>
      <c r="K293" s="38">
        <f t="shared" ref="K293:M293" si="847">SUBTOTAL(9,K291:K292)</f>
        <v>3751136.273</v>
      </c>
      <c r="L293" s="38">
        <f t="shared" si="847"/>
        <v>3751137</v>
      </c>
      <c r="M293" s="39">
        <f t="shared" si="847"/>
        <v>587368571</v>
      </c>
      <c r="N293" s="39"/>
      <c r="O293" s="38"/>
      <c r="P293" s="38">
        <f t="shared" ref="P293:R293" si="848">SUBTOTAL(9,P291:P292)</f>
        <v>53397142.73</v>
      </c>
      <c r="Q293" s="38">
        <f t="shared" si="848"/>
        <v>53397142</v>
      </c>
      <c r="R293" s="38">
        <f t="shared" si="848"/>
        <v>57148279</v>
      </c>
      <c r="S293" s="32">
        <f t="shared" si="10"/>
        <v>0</v>
      </c>
      <c r="T293" s="38">
        <f>SUBTOTAL(9,T291:T292)</f>
        <v>53397142</v>
      </c>
      <c r="U293" s="36"/>
      <c r="V293" s="36"/>
      <c r="W293" s="36"/>
      <c r="X293" s="36"/>
      <c r="Y293" s="36"/>
      <c r="Z293" s="36"/>
      <c r="AA293" s="36"/>
    </row>
    <row r="294" ht="15.75" customHeight="1" outlineLevel="2">
      <c r="A294" s="33" t="s">
        <v>201</v>
      </c>
      <c r="B294" s="33" t="s">
        <v>26</v>
      </c>
      <c r="C294" s="33" t="s">
        <v>27</v>
      </c>
      <c r="D294" s="34">
        <v>1484289.0</v>
      </c>
      <c r="E294" s="34">
        <v>404698.0</v>
      </c>
      <c r="F294" s="34">
        <v>1.0</v>
      </c>
      <c r="G294" s="32">
        <v>0.0</v>
      </c>
      <c r="H294" s="32">
        <v>5221442.0</v>
      </c>
      <c r="I294" s="32">
        <f>+G294/11</f>
        <v>0</v>
      </c>
      <c r="J294" s="32">
        <v>0.0</v>
      </c>
      <c r="K294" s="32">
        <f>+F294*J294</f>
        <v>0</v>
      </c>
      <c r="L294" s="29">
        <f>IF(D294-Q294&gt;1,D294-Q294,0)</f>
        <v>0</v>
      </c>
      <c r="M294" s="35">
        <v>1.6327179E7</v>
      </c>
      <c r="N294" s="35">
        <f>+M294/11</f>
        <v>1484289</v>
      </c>
      <c r="O294" s="32"/>
      <c r="P294" s="32">
        <f>+D294-K294</f>
        <v>1484289</v>
      </c>
      <c r="Q294" s="32">
        <f>+ROUND(P294,0)</f>
        <v>1484289</v>
      </c>
      <c r="R294" s="32">
        <f>+L294+Q294</f>
        <v>1484289</v>
      </c>
      <c r="S294" s="32">
        <f t="shared" si="10"/>
        <v>0</v>
      </c>
      <c r="T294" s="32">
        <f>+Q294</f>
        <v>1484289</v>
      </c>
      <c r="U294" s="33"/>
      <c r="V294" s="33"/>
      <c r="W294" s="33"/>
      <c r="X294" s="33"/>
      <c r="Y294" s="33"/>
      <c r="Z294" s="33"/>
      <c r="AA294" s="33"/>
    </row>
    <row r="295" ht="15.75" customHeight="1" outlineLevel="1">
      <c r="A295" s="36" t="s">
        <v>202</v>
      </c>
      <c r="B295" s="36"/>
      <c r="C295" s="36"/>
      <c r="D295" s="37">
        <f t="shared" ref="D295:E295" si="849">SUBTOTAL(9,D294)</f>
        <v>1484289</v>
      </c>
      <c r="E295" s="37">
        <f t="shared" si="849"/>
        <v>404698</v>
      </c>
      <c r="F295" s="37">
        <v>1.0</v>
      </c>
      <c r="G295" s="38">
        <f t="shared" ref="G295:I295" si="850">SUBTOTAL(9,G294)</f>
        <v>0</v>
      </c>
      <c r="H295" s="38">
        <f t="shared" si="850"/>
        <v>5221442</v>
      </c>
      <c r="I295" s="38">
        <f t="shared" si="850"/>
        <v>0</v>
      </c>
      <c r="J295" s="38"/>
      <c r="K295" s="38">
        <f t="shared" ref="K295:M295" si="851">SUBTOTAL(9,K294)</f>
        <v>0</v>
      </c>
      <c r="L295" s="38">
        <f t="shared" si="851"/>
        <v>0</v>
      </c>
      <c r="M295" s="39">
        <f t="shared" si="851"/>
        <v>16327179</v>
      </c>
      <c r="N295" s="39"/>
      <c r="O295" s="38"/>
      <c r="P295" s="38">
        <f t="shared" ref="P295:R295" si="852">SUBTOTAL(9,P294)</f>
        <v>1484289</v>
      </c>
      <c r="Q295" s="38">
        <f t="shared" si="852"/>
        <v>1484289</v>
      </c>
      <c r="R295" s="38">
        <f t="shared" si="852"/>
        <v>1484289</v>
      </c>
      <c r="S295" s="32">
        <f t="shared" si="10"/>
        <v>0</v>
      </c>
      <c r="T295" s="38">
        <f>SUBTOTAL(9,T294)</f>
        <v>1484289</v>
      </c>
      <c r="U295" s="36"/>
      <c r="V295" s="36"/>
      <c r="W295" s="36"/>
      <c r="X295" s="36"/>
      <c r="Y295" s="36"/>
      <c r="Z295" s="36"/>
      <c r="AA295" s="36"/>
    </row>
    <row r="296" ht="15.75" customHeight="1" outlineLevel="2">
      <c r="A296" s="33" t="s">
        <v>203</v>
      </c>
      <c r="B296" s="33" t="s">
        <v>26</v>
      </c>
      <c r="C296" s="33" t="s">
        <v>27</v>
      </c>
      <c r="D296" s="34">
        <v>2.931176215E7</v>
      </c>
      <c r="E296" s="34">
        <v>7086121.76</v>
      </c>
      <c r="F296" s="34">
        <v>0.5810084791018303</v>
      </c>
      <c r="G296" s="32">
        <v>1.3147507E7</v>
      </c>
      <c r="H296" s="32">
        <v>1.56460735E8</v>
      </c>
      <c r="I296" s="32">
        <f t="shared" ref="I296:I298" si="853">+G296/11</f>
        <v>1195227.909</v>
      </c>
      <c r="J296" s="32">
        <v>1195227.9090909092</v>
      </c>
      <c r="K296" s="32">
        <f t="shared" ref="K296:K298" si="854">+F296*J296</f>
        <v>694437.5496</v>
      </c>
      <c r="L296" s="29">
        <f t="shared" ref="L296:L298" si="855">IF(D296-Q296&gt;1,D296-Q296,0)</f>
        <v>694437.15</v>
      </c>
      <c r="M296" s="35">
        <v>5.54947815E8</v>
      </c>
      <c r="N296" s="35">
        <f t="shared" ref="N296:N298" si="856">+M296/11</f>
        <v>50449801.36</v>
      </c>
      <c r="O296" s="32"/>
      <c r="P296" s="32">
        <f>+D296-K296</f>
        <v>28617324.6</v>
      </c>
      <c r="Q296" s="32">
        <f t="shared" ref="Q296:Q298" si="857">+ROUND(P296,0)</f>
        <v>28617325</v>
      </c>
      <c r="R296" s="32">
        <f t="shared" ref="R296:R298" si="858">+L296+Q296</f>
        <v>29311762.15</v>
      </c>
      <c r="S296" s="32">
        <f t="shared" si="10"/>
        <v>0</v>
      </c>
      <c r="T296" s="32">
        <f t="shared" ref="T296:T298" si="859">+Q296</f>
        <v>28617325</v>
      </c>
      <c r="U296" s="33"/>
      <c r="V296" s="33"/>
      <c r="W296" s="33"/>
      <c r="X296" s="33"/>
      <c r="Y296" s="33"/>
      <c r="Z296" s="33"/>
      <c r="AA296" s="33"/>
    </row>
    <row r="297" ht="15.75" customHeight="1" outlineLevel="2">
      <c r="A297" s="33" t="s">
        <v>203</v>
      </c>
      <c r="B297" s="33" t="s">
        <v>34</v>
      </c>
      <c r="C297" s="33" t="s">
        <v>35</v>
      </c>
      <c r="D297" s="34">
        <v>163950.96</v>
      </c>
      <c r="E297" s="34">
        <v>39635.16</v>
      </c>
      <c r="F297" s="34">
        <v>0.003249784077443635</v>
      </c>
      <c r="G297" s="32">
        <v>0.0</v>
      </c>
      <c r="H297" s="32"/>
      <c r="I297" s="32">
        <f t="shared" si="853"/>
        <v>0</v>
      </c>
      <c r="J297" s="32">
        <v>1195227.9090909092</v>
      </c>
      <c r="K297" s="32">
        <f t="shared" si="854"/>
        <v>3884.232628</v>
      </c>
      <c r="L297" s="29">
        <f t="shared" si="855"/>
        <v>163950.96</v>
      </c>
      <c r="M297" s="35"/>
      <c r="N297" s="35">
        <f t="shared" si="856"/>
        <v>0</v>
      </c>
      <c r="O297" s="32"/>
      <c r="P297" s="32">
        <v>0.0</v>
      </c>
      <c r="Q297" s="32">
        <f t="shared" si="857"/>
        <v>0</v>
      </c>
      <c r="R297" s="32">
        <f t="shared" si="858"/>
        <v>163950.96</v>
      </c>
      <c r="S297" s="32">
        <f t="shared" si="10"/>
        <v>0</v>
      </c>
      <c r="T297" s="32">
        <f t="shared" si="859"/>
        <v>0</v>
      </c>
      <c r="U297" s="33"/>
      <c r="V297" s="33"/>
      <c r="W297" s="33"/>
      <c r="X297" s="33"/>
      <c r="Y297" s="33"/>
      <c r="Z297" s="33"/>
      <c r="AA297" s="33"/>
    </row>
    <row r="298" ht="15.75" customHeight="1" outlineLevel="2">
      <c r="A298" s="33" t="s">
        <v>203</v>
      </c>
      <c r="B298" s="33" t="s">
        <v>50</v>
      </c>
      <c r="C298" s="33" t="s">
        <v>51</v>
      </c>
      <c r="D298" s="34">
        <v>2.097408789E7</v>
      </c>
      <c r="E298" s="34">
        <v>5070488.08</v>
      </c>
      <c r="F298" s="34">
        <v>0.415741736820726</v>
      </c>
      <c r="G298" s="32">
        <v>0.0</v>
      </c>
      <c r="H298" s="32"/>
      <c r="I298" s="32">
        <f t="shared" si="853"/>
        <v>0</v>
      </c>
      <c r="J298" s="32">
        <v>1195227.9090909092</v>
      </c>
      <c r="K298" s="32">
        <f t="shared" si="854"/>
        <v>496906.1268</v>
      </c>
      <c r="L298" s="29">
        <f t="shared" si="855"/>
        <v>336839.89</v>
      </c>
      <c r="M298" s="35"/>
      <c r="N298" s="35">
        <f t="shared" si="856"/>
        <v>0</v>
      </c>
      <c r="O298" s="32"/>
      <c r="P298" s="32">
        <v>2.0637248490550064E7</v>
      </c>
      <c r="Q298" s="32">
        <f t="shared" si="857"/>
        <v>20637248</v>
      </c>
      <c r="R298" s="32">
        <f t="shared" si="858"/>
        <v>20974087.89</v>
      </c>
      <c r="S298" s="32">
        <f t="shared" si="10"/>
        <v>0</v>
      </c>
      <c r="T298" s="32">
        <f t="shared" si="859"/>
        <v>20637248</v>
      </c>
      <c r="U298" s="33"/>
      <c r="V298" s="33"/>
      <c r="W298" s="33"/>
      <c r="X298" s="33"/>
      <c r="Y298" s="33"/>
      <c r="Z298" s="33"/>
      <c r="AA298" s="33"/>
    </row>
    <row r="299" ht="15.75" customHeight="1" outlineLevel="1">
      <c r="A299" s="36" t="s">
        <v>204</v>
      </c>
      <c r="B299" s="36"/>
      <c r="C299" s="36"/>
      <c r="D299" s="37">
        <f t="shared" ref="D299:E299" si="860">SUBTOTAL(9,D296:D298)</f>
        <v>50449801</v>
      </c>
      <c r="E299" s="37">
        <f t="shared" si="860"/>
        <v>12196245</v>
      </c>
      <c r="F299" s="37">
        <v>0.9999999999999999</v>
      </c>
      <c r="G299" s="38">
        <f t="shared" ref="G299:I299" si="861">SUBTOTAL(9,G296:G298)</f>
        <v>13147507</v>
      </c>
      <c r="H299" s="38">
        <f t="shared" si="861"/>
        <v>156460735</v>
      </c>
      <c r="I299" s="38">
        <f t="shared" si="861"/>
        <v>1195227.909</v>
      </c>
      <c r="J299" s="38"/>
      <c r="K299" s="38">
        <f t="shared" ref="K299:M299" si="862">SUBTOTAL(9,K296:K298)</f>
        <v>1195227.909</v>
      </c>
      <c r="L299" s="38">
        <f t="shared" si="862"/>
        <v>1195228</v>
      </c>
      <c r="M299" s="39">
        <f t="shared" si="862"/>
        <v>554947815</v>
      </c>
      <c r="N299" s="39"/>
      <c r="O299" s="38"/>
      <c r="P299" s="38">
        <f t="shared" ref="P299:R299" si="863">SUBTOTAL(9,P296:P298)</f>
        <v>49254573.09</v>
      </c>
      <c r="Q299" s="38">
        <f t="shared" si="863"/>
        <v>49254573</v>
      </c>
      <c r="R299" s="38">
        <f t="shared" si="863"/>
        <v>50449801</v>
      </c>
      <c r="S299" s="32">
        <f t="shared" si="10"/>
        <v>0</v>
      </c>
      <c r="T299" s="38">
        <f>SUBTOTAL(9,T296:T298)</f>
        <v>49254573</v>
      </c>
      <c r="U299" s="36"/>
      <c r="V299" s="36"/>
      <c r="W299" s="36"/>
      <c r="X299" s="36"/>
      <c r="Y299" s="36"/>
      <c r="Z299" s="36"/>
      <c r="AA299" s="36"/>
    </row>
    <row r="300" ht="15.75" customHeight="1" outlineLevel="2">
      <c r="A300" s="33" t="s">
        <v>205</v>
      </c>
      <c r="B300" s="33" t="s">
        <v>26</v>
      </c>
      <c r="C300" s="33" t="s">
        <v>27</v>
      </c>
      <c r="D300" s="34">
        <v>893878.43</v>
      </c>
      <c r="E300" s="34">
        <v>454639.18</v>
      </c>
      <c r="F300" s="34">
        <v>0.28479900937638697</v>
      </c>
      <c r="G300" s="32">
        <v>0.0</v>
      </c>
      <c r="H300" s="32">
        <v>1.9608566E7</v>
      </c>
      <c r="I300" s="32">
        <f t="shared" ref="I300:I302" si="864">+G300/11</f>
        <v>0</v>
      </c>
      <c r="J300" s="32">
        <v>0.0</v>
      </c>
      <c r="K300" s="32">
        <f t="shared" ref="K300:K302" si="865">+F300*J300</f>
        <v>0</v>
      </c>
      <c r="L300" s="29">
        <f t="shared" ref="L300:L302" si="866">IF(D300-Q300&gt;1,D300-Q300,0)</f>
        <v>0</v>
      </c>
      <c r="M300" s="35">
        <v>3.4524922E7</v>
      </c>
      <c r="N300" s="35">
        <f t="shared" ref="N300:N302" si="867">+M300/11</f>
        <v>3138629.273</v>
      </c>
      <c r="O300" s="32"/>
      <c r="P300" s="32">
        <f t="shared" ref="P300:P302" si="868">+D300-K300</f>
        <v>893878.43</v>
      </c>
      <c r="Q300" s="32">
        <f t="shared" ref="Q300:Q302" si="869">+ROUND(P300,0)</f>
        <v>893878</v>
      </c>
      <c r="R300" s="32">
        <f t="shared" ref="R300:R302" si="870">+L300+Q300</f>
        <v>893878</v>
      </c>
      <c r="S300" s="32">
        <f t="shared" si="10"/>
        <v>0</v>
      </c>
      <c r="T300" s="32">
        <f t="shared" ref="T300:T302" si="871">+Q300</f>
        <v>893878</v>
      </c>
      <c r="U300" s="33"/>
      <c r="V300" s="33"/>
      <c r="W300" s="33"/>
      <c r="X300" s="33"/>
      <c r="Y300" s="33"/>
      <c r="Z300" s="33"/>
      <c r="AA300" s="33"/>
    </row>
    <row r="301" ht="15.75" customHeight="1" outlineLevel="2">
      <c r="A301" s="33" t="s">
        <v>205</v>
      </c>
      <c r="B301" s="33" t="s">
        <v>34</v>
      </c>
      <c r="C301" s="33" t="s">
        <v>35</v>
      </c>
      <c r="D301" s="34">
        <v>647940.37</v>
      </c>
      <c r="E301" s="34">
        <v>329551.61</v>
      </c>
      <c r="F301" s="34">
        <v>0.20644057325666715</v>
      </c>
      <c r="G301" s="32">
        <v>0.0</v>
      </c>
      <c r="H301" s="32"/>
      <c r="I301" s="32">
        <f t="shared" si="864"/>
        <v>0</v>
      </c>
      <c r="J301" s="32">
        <v>0.0</v>
      </c>
      <c r="K301" s="32">
        <f t="shared" si="865"/>
        <v>0</v>
      </c>
      <c r="L301" s="29">
        <f t="shared" si="866"/>
        <v>0</v>
      </c>
      <c r="M301" s="35"/>
      <c r="N301" s="35">
        <f t="shared" si="867"/>
        <v>0</v>
      </c>
      <c r="O301" s="32"/>
      <c r="P301" s="32">
        <f t="shared" si="868"/>
        <v>647940.37</v>
      </c>
      <c r="Q301" s="32">
        <f t="shared" si="869"/>
        <v>647940</v>
      </c>
      <c r="R301" s="32">
        <f t="shared" si="870"/>
        <v>647940</v>
      </c>
      <c r="S301" s="32">
        <f t="shared" si="10"/>
        <v>0</v>
      </c>
      <c r="T301" s="32">
        <f t="shared" si="871"/>
        <v>647940</v>
      </c>
      <c r="U301" s="33"/>
      <c r="V301" s="33"/>
      <c r="W301" s="33"/>
      <c r="X301" s="33"/>
      <c r="Y301" s="33"/>
      <c r="Z301" s="33"/>
      <c r="AA301" s="33"/>
    </row>
    <row r="302" ht="15.75" customHeight="1" outlineLevel="2">
      <c r="A302" s="33" t="s">
        <v>205</v>
      </c>
      <c r="B302" s="33" t="s">
        <v>36</v>
      </c>
      <c r="C302" s="33" t="s">
        <v>37</v>
      </c>
      <c r="D302" s="34">
        <v>1596810.2</v>
      </c>
      <c r="E302" s="34">
        <v>812160.21</v>
      </c>
      <c r="F302" s="34">
        <v>0.5087604173669459</v>
      </c>
      <c r="G302" s="32">
        <v>0.0</v>
      </c>
      <c r="H302" s="32"/>
      <c r="I302" s="32">
        <f t="shared" si="864"/>
        <v>0</v>
      </c>
      <c r="J302" s="32">
        <v>0.0</v>
      </c>
      <c r="K302" s="32">
        <f t="shared" si="865"/>
        <v>0</v>
      </c>
      <c r="L302" s="29">
        <f t="shared" si="866"/>
        <v>0</v>
      </c>
      <c r="M302" s="35"/>
      <c r="N302" s="35">
        <f t="shared" si="867"/>
        <v>0</v>
      </c>
      <c r="O302" s="32"/>
      <c r="P302" s="32">
        <f t="shared" si="868"/>
        <v>1596810.2</v>
      </c>
      <c r="Q302" s="32">
        <f t="shared" si="869"/>
        <v>1596810</v>
      </c>
      <c r="R302" s="32">
        <f t="shared" si="870"/>
        <v>1596810</v>
      </c>
      <c r="S302" s="32">
        <f t="shared" si="10"/>
        <v>0</v>
      </c>
      <c r="T302" s="32">
        <f t="shared" si="871"/>
        <v>1596810</v>
      </c>
      <c r="U302" s="33"/>
      <c r="V302" s="33"/>
      <c r="W302" s="33"/>
      <c r="X302" s="33"/>
      <c r="Y302" s="33"/>
      <c r="Z302" s="33"/>
      <c r="AA302" s="33"/>
    </row>
    <row r="303" ht="15.75" customHeight="1" outlineLevel="1">
      <c r="A303" s="36" t="s">
        <v>206</v>
      </c>
      <c r="B303" s="36"/>
      <c r="C303" s="36"/>
      <c r="D303" s="37">
        <f t="shared" ref="D303:E303" si="872">SUBTOTAL(9,D300:D302)</f>
        <v>3138629</v>
      </c>
      <c r="E303" s="37">
        <f t="shared" si="872"/>
        <v>1596351</v>
      </c>
      <c r="F303" s="37">
        <v>1.0</v>
      </c>
      <c r="G303" s="38">
        <f t="shared" ref="G303:I303" si="873">SUBTOTAL(9,G300:G302)</f>
        <v>0</v>
      </c>
      <c r="H303" s="38">
        <f t="shared" si="873"/>
        <v>19608566</v>
      </c>
      <c r="I303" s="38">
        <f t="shared" si="873"/>
        <v>0</v>
      </c>
      <c r="J303" s="38"/>
      <c r="K303" s="38">
        <f t="shared" ref="K303:M303" si="874">SUBTOTAL(9,K300:K302)</f>
        <v>0</v>
      </c>
      <c r="L303" s="38">
        <f t="shared" si="874"/>
        <v>0</v>
      </c>
      <c r="M303" s="39">
        <f t="shared" si="874"/>
        <v>34524922</v>
      </c>
      <c r="N303" s="39"/>
      <c r="O303" s="38"/>
      <c r="P303" s="38">
        <f t="shared" ref="P303:R303" si="875">SUBTOTAL(9,P300:P302)</f>
        <v>3138629</v>
      </c>
      <c r="Q303" s="38">
        <f t="shared" si="875"/>
        <v>3138628</v>
      </c>
      <c r="R303" s="38">
        <f t="shared" si="875"/>
        <v>3138628</v>
      </c>
      <c r="S303" s="32">
        <f t="shared" si="10"/>
        <v>0</v>
      </c>
      <c r="T303" s="38">
        <f>SUBTOTAL(9,T300:T302)</f>
        <v>3138628</v>
      </c>
      <c r="U303" s="36"/>
      <c r="V303" s="36"/>
      <c r="W303" s="36"/>
      <c r="X303" s="36"/>
      <c r="Y303" s="36"/>
      <c r="Z303" s="36"/>
      <c r="AA303" s="36"/>
    </row>
    <row r="304" ht="15.75" customHeight="1" outlineLevel="2">
      <c r="A304" s="33" t="s">
        <v>207</v>
      </c>
      <c r="B304" s="33" t="s">
        <v>26</v>
      </c>
      <c r="C304" s="33" t="s">
        <v>27</v>
      </c>
      <c r="D304" s="34">
        <v>4223930.85</v>
      </c>
      <c r="E304" s="34">
        <v>190671.78</v>
      </c>
      <c r="F304" s="34">
        <v>0.14539037835195448</v>
      </c>
      <c r="G304" s="32">
        <v>1.0287821E7</v>
      </c>
      <c r="H304" s="32">
        <v>1.6234679E7</v>
      </c>
      <c r="I304" s="32">
        <f t="shared" ref="I304:I308" si="876">+G304/11</f>
        <v>935256.4545</v>
      </c>
      <c r="J304" s="32">
        <v>935256.4545454546</v>
      </c>
      <c r="K304" s="32">
        <f t="shared" ref="K304:K308" si="877">+F304*J304</f>
        <v>135977.2898</v>
      </c>
      <c r="L304" s="29">
        <f t="shared" ref="L304:L308" si="878">IF(D304-Q304&gt;1,D304-Q304,0)</f>
        <v>135976.85</v>
      </c>
      <c r="M304" s="35">
        <v>3.0928794E8</v>
      </c>
      <c r="N304" s="35">
        <f t="shared" ref="N304:N308" si="879">+M304/11</f>
        <v>28117085.45</v>
      </c>
      <c r="O304" s="32"/>
      <c r="P304" s="32">
        <f t="shared" ref="P304:P308" si="880">+D304-K304</f>
        <v>4087953.56</v>
      </c>
      <c r="Q304" s="32">
        <f t="shared" ref="Q304:Q308" si="881">+ROUND(P304,0)</f>
        <v>4087954</v>
      </c>
      <c r="R304" s="32">
        <f t="shared" ref="R304:R308" si="882">+L304+Q304</f>
        <v>4223930.85</v>
      </c>
      <c r="S304" s="32">
        <f t="shared" si="10"/>
        <v>0</v>
      </c>
      <c r="T304" s="32">
        <f t="shared" ref="T304:T308" si="883">+Q304</f>
        <v>4087954</v>
      </c>
      <c r="U304" s="33"/>
      <c r="V304" s="33"/>
      <c r="W304" s="33"/>
      <c r="X304" s="33"/>
      <c r="Y304" s="33"/>
      <c r="Z304" s="33"/>
      <c r="AA304" s="33"/>
    </row>
    <row r="305" ht="15.75" customHeight="1" outlineLevel="2">
      <c r="A305" s="33" t="s">
        <v>207</v>
      </c>
      <c r="B305" s="33" t="s">
        <v>34</v>
      </c>
      <c r="C305" s="33" t="s">
        <v>35</v>
      </c>
      <c r="D305" s="34">
        <v>6846893.98</v>
      </c>
      <c r="E305" s="34">
        <v>309074.53</v>
      </c>
      <c r="F305" s="34">
        <v>0.23567443256982287</v>
      </c>
      <c r="G305" s="32">
        <v>0.0</v>
      </c>
      <c r="H305" s="32"/>
      <c r="I305" s="32">
        <f t="shared" si="876"/>
        <v>0</v>
      </c>
      <c r="J305" s="32">
        <v>935256.4545454546</v>
      </c>
      <c r="K305" s="32">
        <f t="shared" si="877"/>
        <v>220416.0342</v>
      </c>
      <c r="L305" s="29">
        <f t="shared" si="878"/>
        <v>220415.98</v>
      </c>
      <c r="M305" s="35"/>
      <c r="N305" s="35">
        <f t="shared" si="879"/>
        <v>0</v>
      </c>
      <c r="O305" s="32"/>
      <c r="P305" s="32">
        <f t="shared" si="880"/>
        <v>6626477.946</v>
      </c>
      <c r="Q305" s="32">
        <f t="shared" si="881"/>
        <v>6626478</v>
      </c>
      <c r="R305" s="32">
        <f t="shared" si="882"/>
        <v>6846893.98</v>
      </c>
      <c r="S305" s="32">
        <f t="shared" si="10"/>
        <v>0</v>
      </c>
      <c r="T305" s="32">
        <f t="shared" si="883"/>
        <v>6626478</v>
      </c>
      <c r="U305" s="33"/>
      <c r="V305" s="33"/>
      <c r="W305" s="33"/>
      <c r="X305" s="33"/>
      <c r="Y305" s="33"/>
      <c r="Z305" s="33"/>
      <c r="AA305" s="33"/>
    </row>
    <row r="306" ht="15.75" customHeight="1" outlineLevel="2">
      <c r="A306" s="33" t="s">
        <v>207</v>
      </c>
      <c r="B306" s="33" t="s">
        <v>48</v>
      </c>
      <c r="C306" s="33" t="s">
        <v>49</v>
      </c>
      <c r="D306" s="34">
        <v>0.0</v>
      </c>
      <c r="E306" s="34">
        <v>0.0</v>
      </c>
      <c r="F306" s="34">
        <v>0.0</v>
      </c>
      <c r="G306" s="32">
        <v>0.0</v>
      </c>
      <c r="H306" s="32"/>
      <c r="I306" s="32">
        <f t="shared" si="876"/>
        <v>0</v>
      </c>
      <c r="J306" s="32">
        <v>935256.4545454546</v>
      </c>
      <c r="K306" s="32">
        <f t="shared" si="877"/>
        <v>0</v>
      </c>
      <c r="L306" s="29">
        <f t="shared" si="878"/>
        <v>0</v>
      </c>
      <c r="M306" s="35"/>
      <c r="N306" s="35">
        <f t="shared" si="879"/>
        <v>0</v>
      </c>
      <c r="O306" s="32"/>
      <c r="P306" s="32">
        <f t="shared" si="880"/>
        <v>0</v>
      </c>
      <c r="Q306" s="32">
        <f t="shared" si="881"/>
        <v>0</v>
      </c>
      <c r="R306" s="32">
        <f t="shared" si="882"/>
        <v>0</v>
      </c>
      <c r="S306" s="32">
        <f t="shared" si="10"/>
        <v>0</v>
      </c>
      <c r="T306" s="32">
        <f t="shared" si="883"/>
        <v>0</v>
      </c>
      <c r="U306" s="33"/>
      <c r="V306" s="33"/>
      <c r="W306" s="33"/>
      <c r="X306" s="33"/>
      <c r="Y306" s="33"/>
      <c r="Z306" s="33"/>
      <c r="AA306" s="33"/>
    </row>
    <row r="307" ht="15.75" customHeight="1" outlineLevel="2">
      <c r="A307" s="33" t="s">
        <v>207</v>
      </c>
      <c r="B307" s="33" t="s">
        <v>36</v>
      </c>
      <c r="C307" s="33" t="s">
        <v>37</v>
      </c>
      <c r="D307" s="34">
        <v>1.66187942E7</v>
      </c>
      <c r="E307" s="34">
        <v>750186.28</v>
      </c>
      <c r="F307" s="34">
        <v>0.5720294347364296</v>
      </c>
      <c r="G307" s="32">
        <v>0.0</v>
      </c>
      <c r="H307" s="32"/>
      <c r="I307" s="32">
        <f t="shared" si="876"/>
        <v>0</v>
      </c>
      <c r="J307" s="32">
        <v>935256.4545454546</v>
      </c>
      <c r="K307" s="32">
        <f t="shared" si="877"/>
        <v>534994.221</v>
      </c>
      <c r="L307" s="29">
        <f t="shared" si="878"/>
        <v>534994.2</v>
      </c>
      <c r="M307" s="35"/>
      <c r="N307" s="35">
        <f t="shared" si="879"/>
        <v>0</v>
      </c>
      <c r="O307" s="32"/>
      <c r="P307" s="32">
        <f t="shared" si="880"/>
        <v>16083799.98</v>
      </c>
      <c r="Q307" s="32">
        <f t="shared" si="881"/>
        <v>16083800</v>
      </c>
      <c r="R307" s="32">
        <f t="shared" si="882"/>
        <v>16618794.2</v>
      </c>
      <c r="S307" s="32">
        <f t="shared" si="10"/>
        <v>0</v>
      </c>
      <c r="T307" s="32">
        <f t="shared" si="883"/>
        <v>16083800</v>
      </c>
      <c r="U307" s="33"/>
      <c r="V307" s="33"/>
      <c r="W307" s="33"/>
      <c r="X307" s="33"/>
      <c r="Y307" s="33"/>
      <c r="Z307" s="33"/>
      <c r="AA307" s="33"/>
    </row>
    <row r="308" ht="15.75" customHeight="1" outlineLevel="2">
      <c r="A308" s="33" t="s">
        <v>207</v>
      </c>
      <c r="B308" s="33" t="s">
        <v>50</v>
      </c>
      <c r="C308" s="33" t="s">
        <v>51</v>
      </c>
      <c r="D308" s="34">
        <v>1362721.97</v>
      </c>
      <c r="E308" s="34">
        <v>61514.41</v>
      </c>
      <c r="F308" s="34">
        <v>0.04690575434179297</v>
      </c>
      <c r="G308" s="32">
        <v>0.0</v>
      </c>
      <c r="H308" s="32"/>
      <c r="I308" s="32">
        <f t="shared" si="876"/>
        <v>0</v>
      </c>
      <c r="J308" s="32">
        <v>935256.4545454546</v>
      </c>
      <c r="K308" s="32">
        <f t="shared" si="877"/>
        <v>43868.9095</v>
      </c>
      <c r="L308" s="29">
        <f t="shared" si="878"/>
        <v>43868.97</v>
      </c>
      <c r="M308" s="35"/>
      <c r="N308" s="35">
        <f t="shared" si="879"/>
        <v>0</v>
      </c>
      <c r="O308" s="32"/>
      <c r="P308" s="32">
        <f t="shared" si="880"/>
        <v>1318853.06</v>
      </c>
      <c r="Q308" s="32">
        <f t="shared" si="881"/>
        <v>1318853</v>
      </c>
      <c r="R308" s="32">
        <f t="shared" si="882"/>
        <v>1362721.97</v>
      </c>
      <c r="S308" s="32">
        <f t="shared" si="10"/>
        <v>0</v>
      </c>
      <c r="T308" s="32">
        <f t="shared" si="883"/>
        <v>1318853</v>
      </c>
      <c r="U308" s="33"/>
      <c r="V308" s="33"/>
      <c r="W308" s="33"/>
      <c r="X308" s="33"/>
      <c r="Y308" s="33"/>
      <c r="Z308" s="33"/>
      <c r="AA308" s="33"/>
    </row>
    <row r="309" ht="15.75" customHeight="1" outlineLevel="1">
      <c r="A309" s="36" t="s">
        <v>208</v>
      </c>
      <c r="B309" s="36"/>
      <c r="C309" s="36"/>
      <c r="D309" s="37">
        <f t="shared" ref="D309:E309" si="884">SUBTOTAL(9,D304:D308)</f>
        <v>29052341</v>
      </c>
      <c r="E309" s="37">
        <f t="shared" si="884"/>
        <v>1311447</v>
      </c>
      <c r="F309" s="37">
        <v>1.0</v>
      </c>
      <c r="G309" s="38">
        <f t="shared" ref="G309:I309" si="885">SUBTOTAL(9,G304:G308)</f>
        <v>10287821</v>
      </c>
      <c r="H309" s="38">
        <f t="shared" si="885"/>
        <v>16234679</v>
      </c>
      <c r="I309" s="38">
        <f t="shared" si="885"/>
        <v>935256.4545</v>
      </c>
      <c r="J309" s="38"/>
      <c r="K309" s="38">
        <f t="shared" ref="K309:M309" si="886">SUBTOTAL(9,K304:K308)</f>
        <v>935256.4545</v>
      </c>
      <c r="L309" s="38">
        <f t="shared" si="886"/>
        <v>935256</v>
      </c>
      <c r="M309" s="39">
        <f t="shared" si="886"/>
        <v>309287940</v>
      </c>
      <c r="N309" s="39"/>
      <c r="O309" s="38"/>
      <c r="P309" s="38">
        <f t="shared" ref="P309:R309" si="887">SUBTOTAL(9,P304:P308)</f>
        <v>28117084.55</v>
      </c>
      <c r="Q309" s="38">
        <f t="shared" si="887"/>
        <v>28117085</v>
      </c>
      <c r="R309" s="38">
        <f t="shared" si="887"/>
        <v>29052341</v>
      </c>
      <c r="S309" s="32">
        <f t="shared" si="10"/>
        <v>0</v>
      </c>
      <c r="T309" s="38">
        <f>SUBTOTAL(9,T304:T308)</f>
        <v>28117085</v>
      </c>
      <c r="U309" s="36"/>
      <c r="V309" s="36"/>
      <c r="W309" s="36"/>
      <c r="X309" s="36"/>
      <c r="Y309" s="36"/>
      <c r="Z309" s="36"/>
      <c r="AA309" s="36"/>
    </row>
    <row r="310" ht="15.75" customHeight="1" outlineLevel="2">
      <c r="A310" s="33" t="s">
        <v>209</v>
      </c>
      <c r="B310" s="33" t="s">
        <v>26</v>
      </c>
      <c r="C310" s="33" t="s">
        <v>27</v>
      </c>
      <c r="D310" s="34">
        <v>3.2059208027E8</v>
      </c>
      <c r="E310" s="34">
        <v>2.507440441E7</v>
      </c>
      <c r="F310" s="34">
        <v>0.9929126100414996</v>
      </c>
      <c r="G310" s="32">
        <v>9.10178131E8</v>
      </c>
      <c r="H310" s="32">
        <v>2.88202994E8</v>
      </c>
      <c r="I310" s="32">
        <f t="shared" ref="I310:I313" si="888">+G310/11</f>
        <v>82743466.45</v>
      </c>
      <c r="J310" s="32">
        <v>8.274346645454545E7</v>
      </c>
      <c r="K310" s="32">
        <f t="shared" ref="K310:K313" si="889">+F310*J310</f>
        <v>82157031.24</v>
      </c>
      <c r="L310" s="29">
        <f t="shared" ref="L310:L313" si="890">IF(D310-Q310&gt;1,D310-Q310,0)</f>
        <v>82157031.27</v>
      </c>
      <c r="M310" s="35">
        <v>2.641506932E9</v>
      </c>
      <c r="N310" s="35">
        <f t="shared" ref="N310:N313" si="891">+M310/11</f>
        <v>240136993.8</v>
      </c>
      <c r="O310" s="32"/>
      <c r="P310" s="32">
        <f t="shared" ref="P310:P313" si="892">+D310-K310</f>
        <v>238435049</v>
      </c>
      <c r="Q310" s="32">
        <f t="shared" ref="Q310:Q313" si="893">+ROUND(P310,0)</f>
        <v>238435049</v>
      </c>
      <c r="R310" s="32">
        <f t="shared" ref="R310:R313" si="894">+L310+Q310</f>
        <v>320592080.3</v>
      </c>
      <c r="S310" s="32">
        <f t="shared" si="10"/>
        <v>0</v>
      </c>
      <c r="T310" s="32">
        <f t="shared" ref="T310:T313" si="895">+Q310</f>
        <v>238435049</v>
      </c>
      <c r="U310" s="33"/>
      <c r="V310" s="33"/>
      <c r="W310" s="33"/>
      <c r="X310" s="33"/>
      <c r="Y310" s="33"/>
      <c r="Z310" s="33"/>
      <c r="AA310" s="33"/>
    </row>
    <row r="311" ht="15.75" customHeight="1" outlineLevel="2">
      <c r="A311" s="33" t="s">
        <v>209</v>
      </c>
      <c r="B311" s="33" t="s">
        <v>34</v>
      </c>
      <c r="C311" s="33" t="s">
        <v>35</v>
      </c>
      <c r="D311" s="34">
        <v>2288379.73</v>
      </c>
      <c r="E311" s="34">
        <v>178980.59</v>
      </c>
      <c r="F311" s="34">
        <v>0.00708738995850043</v>
      </c>
      <c r="G311" s="32">
        <v>0.0</v>
      </c>
      <c r="H311" s="32"/>
      <c r="I311" s="32">
        <f t="shared" si="888"/>
        <v>0</v>
      </c>
      <c r="J311" s="32">
        <v>8.274346645454545E7</v>
      </c>
      <c r="K311" s="32">
        <f t="shared" si="889"/>
        <v>586435.2133</v>
      </c>
      <c r="L311" s="29">
        <f t="shared" si="890"/>
        <v>586434.73</v>
      </c>
      <c r="M311" s="35"/>
      <c r="N311" s="35">
        <f t="shared" si="891"/>
        <v>0</v>
      </c>
      <c r="O311" s="32"/>
      <c r="P311" s="32">
        <f t="shared" si="892"/>
        <v>1701944.517</v>
      </c>
      <c r="Q311" s="32">
        <f t="shared" si="893"/>
        <v>1701945</v>
      </c>
      <c r="R311" s="32">
        <f t="shared" si="894"/>
        <v>2288379.73</v>
      </c>
      <c r="S311" s="32">
        <f t="shared" si="10"/>
        <v>0</v>
      </c>
      <c r="T311" s="32">
        <f t="shared" si="895"/>
        <v>1701945</v>
      </c>
      <c r="U311" s="33"/>
      <c r="V311" s="33"/>
      <c r="W311" s="33"/>
      <c r="X311" s="33"/>
      <c r="Y311" s="33"/>
      <c r="Z311" s="33"/>
      <c r="AA311" s="33"/>
    </row>
    <row r="312" ht="15.75" customHeight="1" outlineLevel="2">
      <c r="A312" s="33" t="s">
        <v>209</v>
      </c>
      <c r="B312" s="33" t="s">
        <v>30</v>
      </c>
      <c r="C312" s="33" t="s">
        <v>31</v>
      </c>
      <c r="D312" s="34">
        <v>0.0</v>
      </c>
      <c r="E312" s="34">
        <v>0.0</v>
      </c>
      <c r="F312" s="34">
        <v>0.0</v>
      </c>
      <c r="G312" s="32">
        <v>0.0</v>
      </c>
      <c r="H312" s="32"/>
      <c r="I312" s="32">
        <f t="shared" si="888"/>
        <v>0</v>
      </c>
      <c r="J312" s="32">
        <v>8.274346645454545E7</v>
      </c>
      <c r="K312" s="32">
        <f t="shared" si="889"/>
        <v>0</v>
      </c>
      <c r="L312" s="29">
        <f t="shared" si="890"/>
        <v>0</v>
      </c>
      <c r="M312" s="35"/>
      <c r="N312" s="35">
        <f t="shared" si="891"/>
        <v>0</v>
      </c>
      <c r="O312" s="32"/>
      <c r="P312" s="32">
        <f t="shared" si="892"/>
        <v>0</v>
      </c>
      <c r="Q312" s="32">
        <f t="shared" si="893"/>
        <v>0</v>
      </c>
      <c r="R312" s="32">
        <f t="shared" si="894"/>
        <v>0</v>
      </c>
      <c r="S312" s="32">
        <f t="shared" si="10"/>
        <v>0</v>
      </c>
      <c r="T312" s="32">
        <f t="shared" si="895"/>
        <v>0</v>
      </c>
      <c r="U312" s="33"/>
      <c r="V312" s="33"/>
      <c r="W312" s="33"/>
      <c r="X312" s="33"/>
      <c r="Y312" s="33"/>
      <c r="Z312" s="33"/>
      <c r="AA312" s="33"/>
    </row>
    <row r="313" ht="15.75" customHeight="1" outlineLevel="2">
      <c r="A313" s="33" t="s">
        <v>209</v>
      </c>
      <c r="B313" s="33" t="s">
        <v>50</v>
      </c>
      <c r="C313" s="33" t="s">
        <v>51</v>
      </c>
      <c r="D313" s="34">
        <v>0.0</v>
      </c>
      <c r="E313" s="34">
        <v>0.0</v>
      </c>
      <c r="F313" s="34">
        <v>0.0</v>
      </c>
      <c r="G313" s="32">
        <v>0.0</v>
      </c>
      <c r="H313" s="32"/>
      <c r="I313" s="32">
        <f t="shared" si="888"/>
        <v>0</v>
      </c>
      <c r="J313" s="32">
        <v>8.274346645454545E7</v>
      </c>
      <c r="K313" s="32">
        <f t="shared" si="889"/>
        <v>0</v>
      </c>
      <c r="L313" s="29">
        <f t="shared" si="890"/>
        <v>0</v>
      </c>
      <c r="M313" s="35"/>
      <c r="N313" s="35">
        <f t="shared" si="891"/>
        <v>0</v>
      </c>
      <c r="O313" s="32"/>
      <c r="P313" s="32">
        <f t="shared" si="892"/>
        <v>0</v>
      </c>
      <c r="Q313" s="32">
        <f t="shared" si="893"/>
        <v>0</v>
      </c>
      <c r="R313" s="32">
        <f t="shared" si="894"/>
        <v>0</v>
      </c>
      <c r="S313" s="32">
        <f t="shared" si="10"/>
        <v>0</v>
      </c>
      <c r="T313" s="32">
        <f t="shared" si="895"/>
        <v>0</v>
      </c>
      <c r="U313" s="33"/>
      <c r="V313" s="33"/>
      <c r="W313" s="33"/>
      <c r="X313" s="33"/>
      <c r="Y313" s="33"/>
      <c r="Z313" s="33"/>
      <c r="AA313" s="33"/>
    </row>
    <row r="314" ht="15.75" customHeight="1" outlineLevel="1">
      <c r="A314" s="36" t="s">
        <v>210</v>
      </c>
      <c r="B314" s="36"/>
      <c r="C314" s="36"/>
      <c r="D314" s="37">
        <f t="shared" ref="D314:E314" si="896">SUBTOTAL(9,D310:D313)</f>
        <v>322880460</v>
      </c>
      <c r="E314" s="37">
        <f t="shared" si="896"/>
        <v>25253385</v>
      </c>
      <c r="F314" s="37">
        <v>1.0</v>
      </c>
      <c r="G314" s="38">
        <f t="shared" ref="G314:I314" si="897">SUBTOTAL(9,G310:G313)</f>
        <v>910178131</v>
      </c>
      <c r="H314" s="38">
        <f t="shared" si="897"/>
        <v>288202994</v>
      </c>
      <c r="I314" s="38">
        <f t="shared" si="897"/>
        <v>82743466.45</v>
      </c>
      <c r="J314" s="38"/>
      <c r="K314" s="38">
        <f t="shared" ref="K314:M314" si="898">SUBTOTAL(9,K310:K313)</f>
        <v>82743466.45</v>
      </c>
      <c r="L314" s="38">
        <f t="shared" si="898"/>
        <v>82743466</v>
      </c>
      <c r="M314" s="39">
        <f t="shared" si="898"/>
        <v>2641506932</v>
      </c>
      <c r="N314" s="39"/>
      <c r="O314" s="38"/>
      <c r="P314" s="38">
        <f t="shared" ref="P314:R314" si="899">SUBTOTAL(9,P310:P313)</f>
        <v>240136993.5</v>
      </c>
      <c r="Q314" s="38">
        <f t="shared" si="899"/>
        <v>240136994</v>
      </c>
      <c r="R314" s="38">
        <f t="shared" si="899"/>
        <v>322880460</v>
      </c>
      <c r="S314" s="32">
        <f t="shared" si="10"/>
        <v>0</v>
      </c>
      <c r="T314" s="38">
        <f>SUBTOTAL(9,T310:T313)</f>
        <v>240136994</v>
      </c>
      <c r="U314" s="36"/>
      <c r="V314" s="36"/>
      <c r="W314" s="36"/>
      <c r="X314" s="36"/>
      <c r="Y314" s="36"/>
      <c r="Z314" s="36"/>
      <c r="AA314" s="36"/>
    </row>
    <row r="315" ht="15.75" customHeight="1" outlineLevel="2">
      <c r="A315" s="33" t="s">
        <v>211</v>
      </c>
      <c r="B315" s="33" t="s">
        <v>26</v>
      </c>
      <c r="C315" s="33" t="s">
        <v>27</v>
      </c>
      <c r="D315" s="34">
        <v>5.038727572E7</v>
      </c>
      <c r="E315" s="34">
        <v>2551192.61</v>
      </c>
      <c r="F315" s="34">
        <v>0.7500853693617668</v>
      </c>
      <c r="G315" s="32">
        <v>1686562.0</v>
      </c>
      <c r="H315" s="32">
        <v>4.6769868E7</v>
      </c>
      <c r="I315" s="32">
        <f t="shared" ref="I315:I316" si="900">+G315/11</f>
        <v>153323.8182</v>
      </c>
      <c r="J315" s="32">
        <v>153323.81818181818</v>
      </c>
      <c r="K315" s="32">
        <f t="shared" ref="K315:K316" si="901">+F315*J315</f>
        <v>115005.9528</v>
      </c>
      <c r="L315" s="29">
        <f t="shared" ref="L315:L316" si="902">IF(D315-Q315&gt;1,D315-Q315,0)</f>
        <v>115005.72</v>
      </c>
      <c r="M315" s="35">
        <v>7.38929273E8</v>
      </c>
      <c r="N315" s="35">
        <f t="shared" ref="N315:N316" si="903">+M315/11</f>
        <v>67175388.45</v>
      </c>
      <c r="O315" s="32"/>
      <c r="P315" s="32">
        <f t="shared" ref="P315:P316" si="904">+D315-K315</f>
        <v>50272269.77</v>
      </c>
      <c r="Q315" s="32">
        <f t="shared" ref="Q315:Q316" si="905">+ROUND(P315,0)</f>
        <v>50272270</v>
      </c>
      <c r="R315" s="32">
        <f t="shared" ref="R315:R316" si="906">+L315+Q315</f>
        <v>50387275.72</v>
      </c>
      <c r="S315" s="32">
        <f t="shared" si="10"/>
        <v>0</v>
      </c>
      <c r="T315" s="32">
        <f t="shared" ref="T315:T316" si="907">+Q315</f>
        <v>50272270</v>
      </c>
      <c r="U315" s="33"/>
      <c r="V315" s="33"/>
      <c r="W315" s="33"/>
      <c r="X315" s="33"/>
      <c r="Y315" s="33"/>
      <c r="Z315" s="33"/>
      <c r="AA315" s="33"/>
    </row>
    <row r="316" ht="15.75" customHeight="1" outlineLevel="2">
      <c r="A316" s="33" t="s">
        <v>211</v>
      </c>
      <c r="B316" s="33" t="s">
        <v>50</v>
      </c>
      <c r="C316" s="33" t="s">
        <v>51</v>
      </c>
      <c r="D316" s="34">
        <v>1.678811228E7</v>
      </c>
      <c r="E316" s="34">
        <v>850010.39</v>
      </c>
      <c r="F316" s="34">
        <v>0.2499146306382332</v>
      </c>
      <c r="G316" s="32">
        <v>0.0</v>
      </c>
      <c r="H316" s="32"/>
      <c r="I316" s="32">
        <f t="shared" si="900"/>
        <v>0</v>
      </c>
      <c r="J316" s="32">
        <v>153323.81818181818</v>
      </c>
      <c r="K316" s="32">
        <f t="shared" si="901"/>
        <v>38317.86539</v>
      </c>
      <c r="L316" s="29">
        <f t="shared" si="902"/>
        <v>38318.28</v>
      </c>
      <c r="M316" s="35"/>
      <c r="N316" s="35">
        <f t="shared" si="903"/>
        <v>0</v>
      </c>
      <c r="O316" s="32"/>
      <c r="P316" s="32">
        <f t="shared" si="904"/>
        <v>16749794.41</v>
      </c>
      <c r="Q316" s="32">
        <f t="shared" si="905"/>
        <v>16749794</v>
      </c>
      <c r="R316" s="32">
        <f t="shared" si="906"/>
        <v>16788112.28</v>
      </c>
      <c r="S316" s="32">
        <f t="shared" si="10"/>
        <v>0</v>
      </c>
      <c r="T316" s="32">
        <f t="shared" si="907"/>
        <v>16749794</v>
      </c>
      <c r="U316" s="33"/>
      <c r="V316" s="33"/>
      <c r="W316" s="33"/>
      <c r="X316" s="33"/>
      <c r="Y316" s="33"/>
      <c r="Z316" s="33"/>
      <c r="AA316" s="33"/>
    </row>
    <row r="317" ht="15.75" customHeight="1" outlineLevel="1">
      <c r="A317" s="36" t="s">
        <v>212</v>
      </c>
      <c r="B317" s="36"/>
      <c r="C317" s="36"/>
      <c r="D317" s="37">
        <f t="shared" ref="D317:E317" si="908">SUBTOTAL(9,D315:D316)</f>
        <v>67175388</v>
      </c>
      <c r="E317" s="37">
        <f t="shared" si="908"/>
        <v>3401203</v>
      </c>
      <c r="F317" s="37">
        <v>1.0</v>
      </c>
      <c r="G317" s="38">
        <f t="shared" ref="G317:I317" si="909">SUBTOTAL(9,G315:G316)</f>
        <v>1686562</v>
      </c>
      <c r="H317" s="38">
        <f t="shared" si="909"/>
        <v>46769868</v>
      </c>
      <c r="I317" s="38">
        <f t="shared" si="909"/>
        <v>153323.8182</v>
      </c>
      <c r="J317" s="38"/>
      <c r="K317" s="38">
        <f t="shared" ref="K317:M317" si="910">SUBTOTAL(9,K315:K316)</f>
        <v>153323.8182</v>
      </c>
      <c r="L317" s="38">
        <f t="shared" si="910"/>
        <v>153324</v>
      </c>
      <c r="M317" s="39">
        <f t="shared" si="910"/>
        <v>738929273</v>
      </c>
      <c r="N317" s="39"/>
      <c r="O317" s="38"/>
      <c r="P317" s="38">
        <f t="shared" ref="P317:R317" si="911">SUBTOTAL(9,P315:P316)</f>
        <v>67022064.18</v>
      </c>
      <c r="Q317" s="38">
        <f t="shared" si="911"/>
        <v>67022064</v>
      </c>
      <c r="R317" s="38">
        <f t="shared" si="911"/>
        <v>67175388</v>
      </c>
      <c r="S317" s="32">
        <f t="shared" si="10"/>
        <v>0</v>
      </c>
      <c r="T317" s="38">
        <f>SUBTOTAL(9,T315:T316)</f>
        <v>67022064</v>
      </c>
      <c r="U317" s="36"/>
      <c r="V317" s="36"/>
      <c r="W317" s="36"/>
      <c r="X317" s="36"/>
      <c r="Y317" s="36"/>
      <c r="Z317" s="36"/>
      <c r="AA317" s="36"/>
    </row>
    <row r="318" ht="15.75" customHeight="1" outlineLevel="2">
      <c r="A318" s="33" t="s">
        <v>213</v>
      </c>
      <c r="B318" s="33" t="s">
        <v>26</v>
      </c>
      <c r="C318" s="33" t="s">
        <v>27</v>
      </c>
      <c r="D318" s="34">
        <v>6.449518181E7</v>
      </c>
      <c r="E318" s="34">
        <v>1641038.84</v>
      </c>
      <c r="F318" s="34">
        <v>0.7714120950736324</v>
      </c>
      <c r="G318" s="32">
        <v>1.3655692E7</v>
      </c>
      <c r="H318" s="32">
        <v>2.7344507E7</v>
      </c>
      <c r="I318" s="32">
        <f t="shared" ref="I318:I319" si="912">+G318/11</f>
        <v>1241426.545</v>
      </c>
      <c r="J318" s="32">
        <v>1241426.5454545454</v>
      </c>
      <c r="K318" s="32">
        <f t="shared" ref="K318:K319" si="913">+F318*J318</f>
        <v>957651.4523</v>
      </c>
      <c r="L318" s="29">
        <f t="shared" ref="L318:L319" si="914">IF(D318-Q318&gt;1,D318-Q318,0)</f>
        <v>957651.81</v>
      </c>
      <c r="M318" s="35">
        <v>9.0601746E8</v>
      </c>
      <c r="N318" s="35">
        <f t="shared" ref="N318:N319" si="915">+M318/11</f>
        <v>82365223.64</v>
      </c>
      <c r="O318" s="32"/>
      <c r="P318" s="32">
        <f t="shared" ref="P318:P319" si="916">+D318-K318</f>
        <v>63537530.36</v>
      </c>
      <c r="Q318" s="32">
        <f t="shared" ref="Q318:Q319" si="917">+ROUND(P318,0)</f>
        <v>63537530</v>
      </c>
      <c r="R318" s="32">
        <f t="shared" ref="R318:R319" si="918">+L318+Q318</f>
        <v>64495181.81</v>
      </c>
      <c r="S318" s="32">
        <f t="shared" si="10"/>
        <v>0</v>
      </c>
      <c r="T318" s="32">
        <f t="shared" ref="T318:T319" si="919">+Q318</f>
        <v>63537530</v>
      </c>
      <c r="U318" s="33"/>
      <c r="V318" s="33"/>
      <c r="W318" s="33"/>
      <c r="X318" s="33"/>
      <c r="Y318" s="33"/>
      <c r="Z318" s="33"/>
      <c r="AA318" s="33"/>
    </row>
    <row r="319" ht="15.75" customHeight="1" outlineLevel="2">
      <c r="A319" s="33" t="s">
        <v>213</v>
      </c>
      <c r="B319" s="33" t="s">
        <v>50</v>
      </c>
      <c r="C319" s="33" t="s">
        <v>51</v>
      </c>
      <c r="D319" s="34">
        <v>1.911146919E7</v>
      </c>
      <c r="E319" s="34">
        <v>486279.16</v>
      </c>
      <c r="F319" s="34">
        <v>0.22858790492636766</v>
      </c>
      <c r="G319" s="32">
        <v>0.0</v>
      </c>
      <c r="H319" s="32"/>
      <c r="I319" s="32">
        <f t="shared" si="912"/>
        <v>0</v>
      </c>
      <c r="J319" s="32">
        <v>1241426.5454545454</v>
      </c>
      <c r="K319" s="32">
        <f t="shared" si="913"/>
        <v>283775.0931</v>
      </c>
      <c r="L319" s="29">
        <f t="shared" si="914"/>
        <v>283775.19</v>
      </c>
      <c r="M319" s="35"/>
      <c r="N319" s="35">
        <f t="shared" si="915"/>
        <v>0</v>
      </c>
      <c r="O319" s="32"/>
      <c r="P319" s="32">
        <f t="shared" si="916"/>
        <v>18827694.1</v>
      </c>
      <c r="Q319" s="32">
        <f t="shared" si="917"/>
        <v>18827694</v>
      </c>
      <c r="R319" s="32">
        <f t="shared" si="918"/>
        <v>19111469.19</v>
      </c>
      <c r="S319" s="32">
        <f t="shared" si="10"/>
        <v>0</v>
      </c>
      <c r="T319" s="32">
        <f t="shared" si="919"/>
        <v>18827694</v>
      </c>
      <c r="U319" s="33"/>
      <c r="V319" s="33"/>
      <c r="W319" s="33"/>
      <c r="X319" s="33"/>
      <c r="Y319" s="33"/>
      <c r="Z319" s="33"/>
      <c r="AA319" s="33"/>
    </row>
    <row r="320" ht="15.75" customHeight="1" outlineLevel="1">
      <c r="A320" s="36" t="s">
        <v>214</v>
      </c>
      <c r="B320" s="36"/>
      <c r="C320" s="36"/>
      <c r="D320" s="37">
        <f t="shared" ref="D320:E320" si="920">SUBTOTAL(9,D318:D319)</f>
        <v>83606651</v>
      </c>
      <c r="E320" s="37">
        <f t="shared" si="920"/>
        <v>2127318</v>
      </c>
      <c r="F320" s="37">
        <v>1.0</v>
      </c>
      <c r="G320" s="38">
        <f t="shared" ref="G320:I320" si="921">SUBTOTAL(9,G318:G319)</f>
        <v>13655692</v>
      </c>
      <c r="H320" s="38">
        <f t="shared" si="921"/>
        <v>27344507</v>
      </c>
      <c r="I320" s="38">
        <f t="shared" si="921"/>
        <v>1241426.545</v>
      </c>
      <c r="J320" s="38"/>
      <c r="K320" s="38">
        <f t="shared" ref="K320:M320" si="922">SUBTOTAL(9,K318:K319)</f>
        <v>1241426.545</v>
      </c>
      <c r="L320" s="38">
        <f t="shared" si="922"/>
        <v>1241427</v>
      </c>
      <c r="M320" s="39">
        <f t="shared" si="922"/>
        <v>906017460</v>
      </c>
      <c r="N320" s="39"/>
      <c r="O320" s="38"/>
      <c r="P320" s="38">
        <f t="shared" ref="P320:R320" si="923">SUBTOTAL(9,P318:P319)</f>
        <v>82365224.45</v>
      </c>
      <c r="Q320" s="38">
        <f t="shared" si="923"/>
        <v>82365224</v>
      </c>
      <c r="R320" s="38">
        <f t="shared" si="923"/>
        <v>83606651</v>
      </c>
      <c r="S320" s="32">
        <f t="shared" si="10"/>
        <v>0</v>
      </c>
      <c r="T320" s="38">
        <f>SUBTOTAL(9,T318:T319)</f>
        <v>82365224</v>
      </c>
      <c r="U320" s="36"/>
      <c r="V320" s="36"/>
      <c r="W320" s="36"/>
      <c r="X320" s="36"/>
      <c r="Y320" s="36"/>
      <c r="Z320" s="36"/>
      <c r="AA320" s="36"/>
    </row>
    <row r="321" ht="15.75" customHeight="1" outlineLevel="2">
      <c r="A321" s="33" t="s">
        <v>215</v>
      </c>
      <c r="B321" s="33" t="s">
        <v>26</v>
      </c>
      <c r="C321" s="33" t="s">
        <v>27</v>
      </c>
      <c r="D321" s="34">
        <v>2.050270748E7</v>
      </c>
      <c r="E321" s="34">
        <v>722402.59</v>
      </c>
      <c r="F321" s="34">
        <v>0.1557916458408341</v>
      </c>
      <c r="G321" s="32">
        <v>1.19605175E8</v>
      </c>
      <c r="H321" s="32">
        <v>5.6962963E7</v>
      </c>
      <c r="I321" s="32">
        <f t="shared" ref="I321:I324" si="924">+G321/11</f>
        <v>10873197.73</v>
      </c>
      <c r="J321" s="32">
        <v>1.0873197727272727E7</v>
      </c>
      <c r="K321" s="32">
        <f t="shared" ref="K321:K324" si="925">+F321*J321</f>
        <v>1693953.369</v>
      </c>
      <c r="L321" s="29">
        <f t="shared" ref="L321:L324" si="926">IF(D321-Q321&gt;1,D321-Q321,0)</f>
        <v>1693953.48</v>
      </c>
      <c r="M321" s="35">
        <v>1.328032023E9</v>
      </c>
      <c r="N321" s="35">
        <f t="shared" ref="N321:N324" si="927">+M321/11</f>
        <v>120730183.9</v>
      </c>
      <c r="O321" s="32"/>
      <c r="P321" s="32">
        <f t="shared" ref="P321:P324" si="928">+D321-K321</f>
        <v>18808754.11</v>
      </c>
      <c r="Q321" s="32">
        <f t="shared" ref="Q321:Q324" si="929">+ROUND(P321,0)</f>
        <v>18808754</v>
      </c>
      <c r="R321" s="32">
        <f t="shared" ref="R321:R324" si="930">+L321+Q321</f>
        <v>20502707.48</v>
      </c>
      <c r="S321" s="32">
        <f t="shared" si="10"/>
        <v>0</v>
      </c>
      <c r="T321" s="32">
        <f t="shared" ref="T321:T324" si="931">+Q321</f>
        <v>18808754</v>
      </c>
      <c r="U321" s="33"/>
      <c r="V321" s="33"/>
      <c r="W321" s="33"/>
      <c r="X321" s="33"/>
      <c r="Y321" s="33"/>
      <c r="Z321" s="33"/>
      <c r="AA321" s="33"/>
    </row>
    <row r="322" ht="15.75" customHeight="1" outlineLevel="2">
      <c r="A322" s="33" t="s">
        <v>215</v>
      </c>
      <c r="B322" s="33" t="s">
        <v>34</v>
      </c>
      <c r="C322" s="33" t="s">
        <v>35</v>
      </c>
      <c r="D322" s="34">
        <v>2.981917792E7</v>
      </c>
      <c r="E322" s="34">
        <v>1050663.74</v>
      </c>
      <c r="F322" s="34">
        <v>0.2265836748785073</v>
      </c>
      <c r="G322" s="32">
        <v>0.0</v>
      </c>
      <c r="H322" s="32"/>
      <c r="I322" s="32">
        <f t="shared" si="924"/>
        <v>0</v>
      </c>
      <c r="J322" s="32">
        <v>1.0873197727272727E7</v>
      </c>
      <c r="K322" s="32">
        <f t="shared" si="925"/>
        <v>2463689.099</v>
      </c>
      <c r="L322" s="29">
        <f t="shared" si="926"/>
        <v>2463688.92</v>
      </c>
      <c r="M322" s="35"/>
      <c r="N322" s="35">
        <f t="shared" si="927"/>
        <v>0</v>
      </c>
      <c r="O322" s="32"/>
      <c r="P322" s="32">
        <f t="shared" si="928"/>
        <v>27355488.82</v>
      </c>
      <c r="Q322" s="32">
        <f t="shared" si="929"/>
        <v>27355489</v>
      </c>
      <c r="R322" s="32">
        <f t="shared" si="930"/>
        <v>29819177.92</v>
      </c>
      <c r="S322" s="32">
        <f t="shared" si="10"/>
        <v>0</v>
      </c>
      <c r="T322" s="32">
        <f t="shared" si="931"/>
        <v>27355489</v>
      </c>
      <c r="U322" s="33"/>
      <c r="V322" s="33"/>
      <c r="W322" s="33"/>
      <c r="X322" s="33"/>
      <c r="Y322" s="33"/>
      <c r="Z322" s="33"/>
      <c r="AA322" s="33"/>
    </row>
    <row r="323" ht="15.75" customHeight="1" outlineLevel="2">
      <c r="A323" s="33" t="s">
        <v>215</v>
      </c>
      <c r="B323" s="33" t="s">
        <v>48</v>
      </c>
      <c r="C323" s="33" t="s">
        <v>49</v>
      </c>
      <c r="D323" s="34">
        <v>0.0</v>
      </c>
      <c r="E323" s="34">
        <v>0.0</v>
      </c>
      <c r="F323" s="34">
        <v>0.0</v>
      </c>
      <c r="G323" s="32">
        <v>0.0</v>
      </c>
      <c r="H323" s="32"/>
      <c r="I323" s="32">
        <f t="shared" si="924"/>
        <v>0</v>
      </c>
      <c r="J323" s="32">
        <v>1.0873197727272727E7</v>
      </c>
      <c r="K323" s="32">
        <f t="shared" si="925"/>
        <v>0</v>
      </c>
      <c r="L323" s="29">
        <f t="shared" si="926"/>
        <v>0</v>
      </c>
      <c r="M323" s="35"/>
      <c r="N323" s="35">
        <f t="shared" si="927"/>
        <v>0</v>
      </c>
      <c r="O323" s="32"/>
      <c r="P323" s="32">
        <f t="shared" si="928"/>
        <v>0</v>
      </c>
      <c r="Q323" s="32">
        <f t="shared" si="929"/>
        <v>0</v>
      </c>
      <c r="R323" s="32">
        <f t="shared" si="930"/>
        <v>0</v>
      </c>
      <c r="S323" s="32">
        <f t="shared" si="10"/>
        <v>0</v>
      </c>
      <c r="T323" s="32">
        <f t="shared" si="931"/>
        <v>0</v>
      </c>
      <c r="U323" s="33"/>
      <c r="V323" s="33"/>
      <c r="W323" s="33"/>
      <c r="X323" s="33"/>
      <c r="Y323" s="33"/>
      <c r="Z323" s="33"/>
      <c r="AA323" s="33"/>
    </row>
    <row r="324" ht="15.75" customHeight="1" outlineLevel="2">
      <c r="A324" s="33" t="s">
        <v>215</v>
      </c>
      <c r="B324" s="33" t="s">
        <v>36</v>
      </c>
      <c r="C324" s="33" t="s">
        <v>37</v>
      </c>
      <c r="D324" s="34">
        <v>8.12814966E7</v>
      </c>
      <c r="E324" s="34">
        <v>2863912.67</v>
      </c>
      <c r="F324" s="34">
        <v>0.6176246792806586</v>
      </c>
      <c r="G324" s="32">
        <v>0.0</v>
      </c>
      <c r="H324" s="32"/>
      <c r="I324" s="32">
        <f t="shared" si="924"/>
        <v>0</v>
      </c>
      <c r="J324" s="32">
        <v>1.0873197727272727E7</v>
      </c>
      <c r="K324" s="32">
        <f t="shared" si="925"/>
        <v>6715555.259</v>
      </c>
      <c r="L324" s="29">
        <f t="shared" si="926"/>
        <v>6715555.6</v>
      </c>
      <c r="M324" s="35"/>
      <c r="N324" s="35">
        <f t="shared" si="927"/>
        <v>0</v>
      </c>
      <c r="O324" s="32"/>
      <c r="P324" s="32">
        <f t="shared" si="928"/>
        <v>74565941.34</v>
      </c>
      <c r="Q324" s="32">
        <f t="shared" si="929"/>
        <v>74565941</v>
      </c>
      <c r="R324" s="32">
        <f t="shared" si="930"/>
        <v>81281496.6</v>
      </c>
      <c r="S324" s="32">
        <f t="shared" si="10"/>
        <v>0</v>
      </c>
      <c r="T324" s="32">
        <f t="shared" si="931"/>
        <v>74565941</v>
      </c>
      <c r="U324" s="33"/>
      <c r="V324" s="33"/>
      <c r="W324" s="33"/>
      <c r="X324" s="33"/>
      <c r="Y324" s="33"/>
      <c r="Z324" s="33"/>
      <c r="AA324" s="33"/>
    </row>
    <row r="325" ht="15.75" customHeight="1" outlineLevel="1">
      <c r="A325" s="36" t="s">
        <v>216</v>
      </c>
      <c r="B325" s="36"/>
      <c r="C325" s="36"/>
      <c r="D325" s="37">
        <f t="shared" ref="D325:E325" si="932">SUBTOTAL(9,D321:D324)</f>
        <v>131603382</v>
      </c>
      <c r="E325" s="37">
        <f t="shared" si="932"/>
        <v>4636979</v>
      </c>
      <c r="F325" s="37">
        <v>1.0</v>
      </c>
      <c r="G325" s="38">
        <f t="shared" ref="G325:I325" si="933">SUBTOTAL(9,G321:G324)</f>
        <v>119605175</v>
      </c>
      <c r="H325" s="38">
        <f t="shared" si="933"/>
        <v>56962963</v>
      </c>
      <c r="I325" s="38">
        <f t="shared" si="933"/>
        <v>10873197.73</v>
      </c>
      <c r="J325" s="38"/>
      <c r="K325" s="38">
        <f t="shared" ref="K325:M325" si="934">SUBTOTAL(9,K321:K324)</f>
        <v>10873197.73</v>
      </c>
      <c r="L325" s="38">
        <f t="shared" si="934"/>
        <v>10873198</v>
      </c>
      <c r="M325" s="39">
        <f t="shared" si="934"/>
        <v>1328032023</v>
      </c>
      <c r="N325" s="39"/>
      <c r="O325" s="38"/>
      <c r="P325" s="38">
        <f t="shared" ref="P325:R325" si="935">SUBTOTAL(9,P321:P324)</f>
        <v>120730184.3</v>
      </c>
      <c r="Q325" s="38">
        <f t="shared" si="935"/>
        <v>120730184</v>
      </c>
      <c r="R325" s="38">
        <f t="shared" si="935"/>
        <v>131603382</v>
      </c>
      <c r="S325" s="32">
        <f t="shared" si="10"/>
        <v>0</v>
      </c>
      <c r="T325" s="38">
        <f>SUBTOTAL(9,T321:T324)</f>
        <v>120730184</v>
      </c>
      <c r="U325" s="36"/>
      <c r="V325" s="36"/>
      <c r="W325" s="36"/>
      <c r="X325" s="36"/>
      <c r="Y325" s="36"/>
      <c r="Z325" s="36"/>
      <c r="AA325" s="36"/>
    </row>
    <row r="326" ht="15.75" customHeight="1" outlineLevel="2">
      <c r="A326" s="33" t="s">
        <v>217</v>
      </c>
      <c r="B326" s="33" t="s">
        <v>26</v>
      </c>
      <c r="C326" s="33" t="s">
        <v>27</v>
      </c>
      <c r="D326" s="34">
        <v>5937563.53</v>
      </c>
      <c r="E326" s="34">
        <v>1.069086327E7</v>
      </c>
      <c r="F326" s="34">
        <v>0.8701366338038201</v>
      </c>
      <c r="G326" s="32">
        <v>0.0</v>
      </c>
      <c r="H326" s="32">
        <v>9.6216337E7</v>
      </c>
      <c r="I326" s="32">
        <f t="shared" ref="I326:I327" si="936">+G326/11</f>
        <v>0</v>
      </c>
      <c r="J326" s="32">
        <v>0.0</v>
      </c>
      <c r="K326" s="32">
        <f t="shared" ref="K326:K327" si="937">+F326*J326</f>
        <v>0</v>
      </c>
      <c r="L326" s="29">
        <f t="shared" ref="L326:L327" si="938">IF(D326-Q326&gt;1,D326-Q326,0)</f>
        <v>0</v>
      </c>
      <c r="M326" s="35">
        <v>7.506085E7</v>
      </c>
      <c r="N326" s="35">
        <f t="shared" ref="N326:N327" si="939">+M326/11</f>
        <v>6823713.636</v>
      </c>
      <c r="O326" s="32"/>
      <c r="P326" s="32">
        <f t="shared" ref="P326:P327" si="940">+D326-K326</f>
        <v>5937563.53</v>
      </c>
      <c r="Q326" s="32">
        <f t="shared" ref="Q326:Q327" si="941">+ROUND(P326,0)</f>
        <v>5937564</v>
      </c>
      <c r="R326" s="32">
        <f t="shared" ref="R326:R327" si="942">+L326+Q326</f>
        <v>5937564</v>
      </c>
      <c r="S326" s="32">
        <f t="shared" si="10"/>
        <v>0</v>
      </c>
      <c r="T326" s="32">
        <f t="shared" ref="T326:T327" si="943">+Q326</f>
        <v>5937564</v>
      </c>
      <c r="U326" s="33"/>
      <c r="V326" s="33"/>
      <c r="W326" s="33"/>
      <c r="X326" s="33"/>
      <c r="Y326" s="33"/>
      <c r="Z326" s="33"/>
      <c r="AA326" s="33"/>
    </row>
    <row r="327" ht="15.75" customHeight="1" outlineLevel="2">
      <c r="A327" s="33" t="s">
        <v>217</v>
      </c>
      <c r="B327" s="33" t="s">
        <v>50</v>
      </c>
      <c r="C327" s="33" t="s">
        <v>51</v>
      </c>
      <c r="D327" s="34">
        <v>886150.47</v>
      </c>
      <c r="E327" s="34">
        <v>1595555.73</v>
      </c>
      <c r="F327" s="34">
        <v>0.12986336619617997</v>
      </c>
      <c r="G327" s="32">
        <v>0.0</v>
      </c>
      <c r="H327" s="32"/>
      <c r="I327" s="32">
        <f t="shared" si="936"/>
        <v>0</v>
      </c>
      <c r="J327" s="32">
        <v>0.0</v>
      </c>
      <c r="K327" s="32">
        <f t="shared" si="937"/>
        <v>0</v>
      </c>
      <c r="L327" s="29">
        <f t="shared" si="938"/>
        <v>0</v>
      </c>
      <c r="M327" s="35"/>
      <c r="N327" s="35">
        <f t="shared" si="939"/>
        <v>0</v>
      </c>
      <c r="O327" s="32"/>
      <c r="P327" s="32">
        <f t="shared" si="940"/>
        <v>886150.47</v>
      </c>
      <c r="Q327" s="32">
        <f t="shared" si="941"/>
        <v>886150</v>
      </c>
      <c r="R327" s="32">
        <f t="shared" si="942"/>
        <v>886150</v>
      </c>
      <c r="S327" s="32">
        <f t="shared" si="10"/>
        <v>0</v>
      </c>
      <c r="T327" s="32">
        <f t="shared" si="943"/>
        <v>886150</v>
      </c>
      <c r="U327" s="33"/>
      <c r="V327" s="33"/>
      <c r="W327" s="33"/>
      <c r="X327" s="33"/>
      <c r="Y327" s="33"/>
      <c r="Z327" s="33"/>
      <c r="AA327" s="33"/>
    </row>
    <row r="328" ht="15.75" customHeight="1" outlineLevel="1">
      <c r="A328" s="36" t="s">
        <v>218</v>
      </c>
      <c r="B328" s="36"/>
      <c r="C328" s="36"/>
      <c r="D328" s="37">
        <f t="shared" ref="D328:E328" si="944">SUBTOTAL(9,D326:D327)</f>
        <v>6823714</v>
      </c>
      <c r="E328" s="37">
        <f t="shared" si="944"/>
        <v>12286419</v>
      </c>
      <c r="F328" s="37">
        <v>1.0</v>
      </c>
      <c r="G328" s="38">
        <f t="shared" ref="G328:I328" si="945">SUBTOTAL(9,G326:G327)</f>
        <v>0</v>
      </c>
      <c r="H328" s="38">
        <f t="shared" si="945"/>
        <v>96216337</v>
      </c>
      <c r="I328" s="38">
        <f t="shared" si="945"/>
        <v>0</v>
      </c>
      <c r="J328" s="38"/>
      <c r="K328" s="38">
        <f t="shared" ref="K328:M328" si="946">SUBTOTAL(9,K326:K327)</f>
        <v>0</v>
      </c>
      <c r="L328" s="38">
        <f t="shared" si="946"/>
        <v>0</v>
      </c>
      <c r="M328" s="39">
        <f t="shared" si="946"/>
        <v>75060850</v>
      </c>
      <c r="N328" s="39"/>
      <c r="O328" s="38"/>
      <c r="P328" s="38">
        <f t="shared" ref="P328:R328" si="947">SUBTOTAL(9,P326:P327)</f>
        <v>6823714</v>
      </c>
      <c r="Q328" s="38">
        <f t="shared" si="947"/>
        <v>6823714</v>
      </c>
      <c r="R328" s="38">
        <f t="shared" si="947"/>
        <v>6823714</v>
      </c>
      <c r="S328" s="32">
        <f t="shared" si="10"/>
        <v>0</v>
      </c>
      <c r="T328" s="38">
        <f>SUBTOTAL(9,T326:T327)</f>
        <v>6823714</v>
      </c>
      <c r="U328" s="36"/>
      <c r="V328" s="36"/>
      <c r="W328" s="36"/>
      <c r="X328" s="36"/>
      <c r="Y328" s="36"/>
      <c r="Z328" s="36"/>
      <c r="AA328" s="36"/>
    </row>
    <row r="329" ht="15.75" customHeight="1" outlineLevel="2">
      <c r="A329" s="33" t="s">
        <v>219</v>
      </c>
      <c r="B329" s="33" t="s">
        <v>26</v>
      </c>
      <c r="C329" s="33" t="s">
        <v>27</v>
      </c>
      <c r="D329" s="34">
        <v>0.0</v>
      </c>
      <c r="E329" s="34">
        <v>2.258630329E7</v>
      </c>
      <c r="F329" s="34">
        <v>0.0</v>
      </c>
      <c r="G329" s="32">
        <v>0.0</v>
      </c>
      <c r="H329" s="32">
        <v>2.81123155E8</v>
      </c>
      <c r="I329" s="32">
        <f t="shared" ref="I329:I330" si="948">+G329/11</f>
        <v>0</v>
      </c>
      <c r="J329" s="32">
        <v>0.0</v>
      </c>
      <c r="K329" s="32">
        <f t="shared" ref="K329:K330" si="949">+F329*J329</f>
        <v>0</v>
      </c>
      <c r="L329" s="29">
        <f t="shared" ref="L329:L330" si="950">IF(D329-Q329&gt;1,D329-Q329,0)</f>
        <v>0</v>
      </c>
      <c r="M329" s="35">
        <v>0.0</v>
      </c>
      <c r="N329" s="35">
        <f t="shared" ref="N329:N330" si="951">+M329/11</f>
        <v>0</v>
      </c>
      <c r="O329" s="32"/>
      <c r="P329" s="32">
        <f t="shared" ref="P329:P330" si="952">+D329-K329</f>
        <v>0</v>
      </c>
      <c r="Q329" s="32">
        <f t="shared" ref="Q329:Q330" si="953">+ROUND(P329,0)</f>
        <v>0</v>
      </c>
      <c r="R329" s="32">
        <f t="shared" ref="R329:R330" si="954">+L329+Q329</f>
        <v>0</v>
      </c>
      <c r="S329" s="32">
        <f t="shared" si="10"/>
        <v>0</v>
      </c>
      <c r="T329" s="32">
        <f t="shared" ref="T329:T330" si="955">+Q329</f>
        <v>0</v>
      </c>
      <c r="U329" s="33"/>
      <c r="V329" s="33"/>
      <c r="W329" s="33"/>
      <c r="X329" s="33"/>
      <c r="Y329" s="33"/>
      <c r="Z329" s="33"/>
      <c r="AA329" s="33"/>
    </row>
    <row r="330" ht="15.75" customHeight="1" outlineLevel="2">
      <c r="A330" s="33" t="s">
        <v>219</v>
      </c>
      <c r="B330" s="33" t="s">
        <v>50</v>
      </c>
      <c r="C330" s="33" t="s">
        <v>51</v>
      </c>
      <c r="D330" s="34">
        <v>0.0</v>
      </c>
      <c r="E330" s="34">
        <v>3145013.71</v>
      </c>
      <c r="F330" s="34">
        <v>0.0</v>
      </c>
      <c r="G330" s="32">
        <v>0.0</v>
      </c>
      <c r="H330" s="32"/>
      <c r="I330" s="32">
        <f t="shared" si="948"/>
        <v>0</v>
      </c>
      <c r="J330" s="32">
        <v>0.0</v>
      </c>
      <c r="K330" s="32">
        <f t="shared" si="949"/>
        <v>0</v>
      </c>
      <c r="L330" s="29">
        <f t="shared" si="950"/>
        <v>0</v>
      </c>
      <c r="M330" s="35"/>
      <c r="N330" s="35">
        <f t="shared" si="951"/>
        <v>0</v>
      </c>
      <c r="O330" s="32"/>
      <c r="P330" s="32">
        <f t="shared" si="952"/>
        <v>0</v>
      </c>
      <c r="Q330" s="32">
        <f t="shared" si="953"/>
        <v>0</v>
      </c>
      <c r="R330" s="32">
        <f t="shared" si="954"/>
        <v>0</v>
      </c>
      <c r="S330" s="32">
        <f t="shared" si="10"/>
        <v>0</v>
      </c>
      <c r="T330" s="32">
        <f t="shared" si="955"/>
        <v>0</v>
      </c>
      <c r="U330" s="33"/>
      <c r="V330" s="33"/>
      <c r="W330" s="33"/>
      <c r="X330" s="33"/>
      <c r="Y330" s="33"/>
      <c r="Z330" s="33"/>
      <c r="AA330" s="33"/>
    </row>
    <row r="331" ht="15.75" customHeight="1" outlineLevel="1">
      <c r="A331" s="36" t="s">
        <v>220</v>
      </c>
      <c r="B331" s="36"/>
      <c r="C331" s="36"/>
      <c r="D331" s="41">
        <f t="shared" ref="D331:E331" si="956">SUBTOTAL(9,D329:D330)</f>
        <v>0</v>
      </c>
      <c r="E331" s="37">
        <f t="shared" si="956"/>
        <v>25731317</v>
      </c>
      <c r="F331" s="37">
        <v>1.0</v>
      </c>
      <c r="G331" s="38">
        <f t="shared" ref="G331:I331" si="957">SUBTOTAL(9,G329:G330)</f>
        <v>0</v>
      </c>
      <c r="H331" s="38">
        <f t="shared" si="957"/>
        <v>281123155</v>
      </c>
      <c r="I331" s="38">
        <f t="shared" si="957"/>
        <v>0</v>
      </c>
      <c r="J331" s="38"/>
      <c r="K331" s="38">
        <f t="shared" ref="K331:M331" si="958">SUBTOTAL(9,K329:K330)</f>
        <v>0</v>
      </c>
      <c r="L331" s="38">
        <f t="shared" si="958"/>
        <v>0</v>
      </c>
      <c r="M331" s="39">
        <f t="shared" si="958"/>
        <v>0</v>
      </c>
      <c r="N331" s="39"/>
      <c r="O331" s="38"/>
      <c r="P331" s="38">
        <f t="shared" ref="P331:R331" si="959">SUBTOTAL(9,P329:P330)</f>
        <v>0</v>
      </c>
      <c r="Q331" s="38">
        <f t="shared" si="959"/>
        <v>0</v>
      </c>
      <c r="R331" s="38">
        <f t="shared" si="959"/>
        <v>0</v>
      </c>
      <c r="S331" s="32">
        <f t="shared" si="10"/>
        <v>0</v>
      </c>
      <c r="T331" s="38">
        <f>SUBTOTAL(9,T329:T330)</f>
        <v>0</v>
      </c>
      <c r="U331" s="36"/>
      <c r="V331" s="36"/>
      <c r="W331" s="36"/>
      <c r="X331" s="36"/>
      <c r="Y331" s="36"/>
      <c r="Z331" s="36"/>
      <c r="AA331" s="36"/>
    </row>
    <row r="332" ht="15.75" customHeight="1" outlineLevel="2">
      <c r="A332" s="33" t="s">
        <v>221</v>
      </c>
      <c r="B332" s="33" t="s">
        <v>26</v>
      </c>
      <c r="C332" s="33" t="s">
        <v>27</v>
      </c>
      <c r="D332" s="34">
        <v>2.567658707E7</v>
      </c>
      <c r="E332" s="34">
        <v>1486669.65</v>
      </c>
      <c r="F332" s="34">
        <v>0.8696522510323413</v>
      </c>
      <c r="G332" s="32">
        <v>0.0</v>
      </c>
      <c r="H332" s="32">
        <v>5.4353008E7</v>
      </c>
      <c r="I332" s="32">
        <f t="shared" ref="I332:I334" si="960">+G332/11</f>
        <v>0</v>
      </c>
      <c r="J332" s="32">
        <v>0.0</v>
      </c>
      <c r="K332" s="32">
        <f t="shared" ref="K332:K334" si="961">+F332*J332</f>
        <v>0</v>
      </c>
      <c r="L332" s="29">
        <f t="shared" ref="L332:L333" si="962">IF(D332-Q332&gt;1,D332-Q332,0)</f>
        <v>0</v>
      </c>
      <c r="M332" s="35">
        <v>3.24776318E8</v>
      </c>
      <c r="N332" s="35">
        <f t="shared" ref="N332:N334" si="963">+M332/11</f>
        <v>29525119.82</v>
      </c>
      <c r="O332" s="32"/>
      <c r="P332" s="32">
        <f t="shared" ref="P332:P333" si="964">+D332-K332</f>
        <v>25676587.07</v>
      </c>
      <c r="Q332" s="32">
        <f t="shared" ref="Q332:Q334" si="965">+ROUND(P332,0)</f>
        <v>25676587</v>
      </c>
      <c r="R332" s="32">
        <f t="shared" ref="R332:R334" si="966">+L332+Q332</f>
        <v>25676587</v>
      </c>
      <c r="S332" s="32">
        <f t="shared" si="10"/>
        <v>0</v>
      </c>
      <c r="T332" s="32">
        <f t="shared" ref="T332:T334" si="967">+Q332</f>
        <v>25676587</v>
      </c>
      <c r="U332" s="33"/>
      <c r="V332" s="33"/>
      <c r="W332" s="33"/>
      <c r="X332" s="33"/>
      <c r="Y332" s="33"/>
      <c r="Z332" s="33"/>
      <c r="AA332" s="33"/>
    </row>
    <row r="333" ht="15.75" customHeight="1" outlineLevel="2">
      <c r="A333" s="33" t="s">
        <v>221</v>
      </c>
      <c r="B333" s="33" t="s">
        <v>34</v>
      </c>
      <c r="C333" s="33" t="s">
        <v>35</v>
      </c>
      <c r="D333" s="34">
        <v>3357931.07</v>
      </c>
      <c r="E333" s="34">
        <v>194423.59</v>
      </c>
      <c r="F333" s="34">
        <v>0.11373132674820627</v>
      </c>
      <c r="G333" s="32">
        <v>0.0</v>
      </c>
      <c r="H333" s="32"/>
      <c r="I333" s="32">
        <f t="shared" si="960"/>
        <v>0</v>
      </c>
      <c r="J333" s="32">
        <v>0.0</v>
      </c>
      <c r="K333" s="32">
        <f t="shared" si="961"/>
        <v>0</v>
      </c>
      <c r="L333" s="29">
        <f t="shared" si="962"/>
        <v>0</v>
      </c>
      <c r="M333" s="35"/>
      <c r="N333" s="35">
        <f t="shared" si="963"/>
        <v>0</v>
      </c>
      <c r="O333" s="32"/>
      <c r="P333" s="32">
        <f t="shared" si="964"/>
        <v>3357931.07</v>
      </c>
      <c r="Q333" s="32">
        <f t="shared" si="965"/>
        <v>3357931</v>
      </c>
      <c r="R333" s="32">
        <f t="shared" si="966"/>
        <v>3357931</v>
      </c>
      <c r="S333" s="32">
        <f t="shared" si="10"/>
        <v>0</v>
      </c>
      <c r="T333" s="32">
        <f t="shared" si="967"/>
        <v>3357931</v>
      </c>
      <c r="U333" s="33"/>
      <c r="V333" s="33"/>
      <c r="W333" s="33"/>
      <c r="X333" s="33"/>
      <c r="Y333" s="33"/>
      <c r="Z333" s="33"/>
      <c r="AA333" s="33"/>
    </row>
    <row r="334" ht="15.75" customHeight="1" outlineLevel="2">
      <c r="A334" s="33" t="s">
        <v>221</v>
      </c>
      <c r="B334" s="33" t="s">
        <v>50</v>
      </c>
      <c r="C334" s="33" t="s">
        <v>51</v>
      </c>
      <c r="D334" s="34">
        <v>490601.86</v>
      </c>
      <c r="E334" s="34">
        <v>28405.76</v>
      </c>
      <c r="F334" s="34">
        <v>0.01661642221945245</v>
      </c>
      <c r="G334" s="32">
        <v>0.0</v>
      </c>
      <c r="H334" s="32"/>
      <c r="I334" s="32">
        <f t="shared" si="960"/>
        <v>0</v>
      </c>
      <c r="J334" s="32">
        <v>0.0</v>
      </c>
      <c r="K334" s="32">
        <f t="shared" si="961"/>
        <v>0</v>
      </c>
      <c r="L334" s="29">
        <v>0.0</v>
      </c>
      <c r="M334" s="35"/>
      <c r="N334" s="35">
        <f t="shared" si="963"/>
        <v>0</v>
      </c>
      <c r="O334" s="32"/>
      <c r="P334" s="40">
        <v>0.0</v>
      </c>
      <c r="Q334" s="32">
        <f t="shared" si="965"/>
        <v>0</v>
      </c>
      <c r="R334" s="32">
        <f t="shared" si="966"/>
        <v>0</v>
      </c>
      <c r="S334" s="32">
        <f t="shared" si="10"/>
        <v>490601.86</v>
      </c>
      <c r="T334" s="32">
        <f t="shared" si="967"/>
        <v>0</v>
      </c>
      <c r="U334" s="33"/>
      <c r="V334" s="33"/>
      <c r="W334" s="33"/>
      <c r="X334" s="33"/>
      <c r="Y334" s="33"/>
      <c r="Z334" s="33"/>
      <c r="AA334" s="33"/>
    </row>
    <row r="335" ht="15.75" customHeight="1" outlineLevel="1">
      <c r="A335" s="36" t="s">
        <v>222</v>
      </c>
      <c r="B335" s="36"/>
      <c r="C335" s="36"/>
      <c r="D335" s="37">
        <f t="shared" ref="D335:E335" si="968">SUBTOTAL(9,D332:D334)</f>
        <v>29525120</v>
      </c>
      <c r="E335" s="37">
        <f t="shared" si="968"/>
        <v>1709499</v>
      </c>
      <c r="F335" s="37">
        <v>1.0</v>
      </c>
      <c r="G335" s="38">
        <f t="shared" ref="G335:I335" si="969">SUBTOTAL(9,G332:G334)</f>
        <v>0</v>
      </c>
      <c r="H335" s="38">
        <f t="shared" si="969"/>
        <v>54353008</v>
      </c>
      <c r="I335" s="38">
        <f t="shared" si="969"/>
        <v>0</v>
      </c>
      <c r="J335" s="38"/>
      <c r="K335" s="38">
        <f t="shared" ref="K335:M335" si="970">SUBTOTAL(9,K332:K334)</f>
        <v>0</v>
      </c>
      <c r="L335" s="38">
        <f t="shared" si="970"/>
        <v>0</v>
      </c>
      <c r="M335" s="39">
        <f t="shared" si="970"/>
        <v>324776318</v>
      </c>
      <c r="N335" s="39"/>
      <c r="O335" s="38"/>
      <c r="P335" s="38">
        <f t="shared" ref="P335:R335" si="971">SUBTOTAL(9,P332:P334)</f>
        <v>29034518.14</v>
      </c>
      <c r="Q335" s="38">
        <f t="shared" si="971"/>
        <v>29034518</v>
      </c>
      <c r="R335" s="38">
        <f t="shared" si="971"/>
        <v>29034518</v>
      </c>
      <c r="S335" s="32">
        <f t="shared" si="10"/>
        <v>490602</v>
      </c>
      <c r="T335" s="38">
        <f>SUBTOTAL(9,T332:T334)</f>
        <v>29034518</v>
      </c>
      <c r="U335" s="36"/>
      <c r="V335" s="36"/>
      <c r="W335" s="36"/>
      <c r="X335" s="36"/>
      <c r="Y335" s="36"/>
      <c r="Z335" s="36"/>
      <c r="AA335" s="36"/>
    </row>
    <row r="336" ht="15.75" customHeight="1" outlineLevel="2">
      <c r="A336" s="33" t="s">
        <v>223</v>
      </c>
      <c r="B336" s="33" t="s">
        <v>26</v>
      </c>
      <c r="C336" s="33" t="s">
        <v>27</v>
      </c>
      <c r="D336" s="34">
        <v>0.0</v>
      </c>
      <c r="E336" s="34">
        <v>4.176153207E7</v>
      </c>
      <c r="F336" s="33">
        <v>0.0</v>
      </c>
      <c r="G336" s="32">
        <v>1.1533444E7</v>
      </c>
      <c r="H336" s="32">
        <v>5.06696609E8</v>
      </c>
      <c r="I336" s="32">
        <f t="shared" ref="I336:I338" si="972">+G336/11</f>
        <v>1048494.909</v>
      </c>
      <c r="J336" s="32">
        <v>1048494.9090909091</v>
      </c>
      <c r="K336" s="32">
        <f t="shared" ref="K336:K338" si="973">+F336*J336</f>
        <v>0</v>
      </c>
      <c r="L336" s="29">
        <f t="shared" ref="L336:L338" si="974">IF(D336-Q336&gt;1,D336-Q336,0)</f>
        <v>0</v>
      </c>
      <c r="M336" s="35">
        <v>0.0</v>
      </c>
      <c r="N336" s="35">
        <f t="shared" ref="N336:N338" si="975">+M336/11</f>
        <v>0</v>
      </c>
      <c r="O336" s="32"/>
      <c r="P336" s="32">
        <f t="shared" ref="P336:P338" si="976">+D336-K336</f>
        <v>0</v>
      </c>
      <c r="Q336" s="32">
        <f t="shared" ref="Q336:Q338" si="977">+ROUND(P336,0)</f>
        <v>0</v>
      </c>
      <c r="R336" s="32">
        <f t="shared" ref="R336:R338" si="978">+L336+Q336</f>
        <v>0</v>
      </c>
      <c r="S336" s="32">
        <f t="shared" si="10"/>
        <v>0</v>
      </c>
      <c r="T336" s="32">
        <f t="shared" ref="T336:T338" si="979">+Q336</f>
        <v>0</v>
      </c>
      <c r="U336" s="33"/>
      <c r="V336" s="33"/>
      <c r="W336" s="33"/>
      <c r="X336" s="33"/>
      <c r="Y336" s="33"/>
      <c r="Z336" s="33"/>
      <c r="AA336" s="33"/>
    </row>
    <row r="337" ht="15.75" customHeight="1" outlineLevel="2">
      <c r="A337" s="33" t="s">
        <v>223</v>
      </c>
      <c r="B337" s="33" t="s">
        <v>34</v>
      </c>
      <c r="C337" s="33" t="s">
        <v>35</v>
      </c>
      <c r="D337" s="34">
        <v>0.0</v>
      </c>
      <c r="E337" s="34">
        <v>496938.93</v>
      </c>
      <c r="F337" s="33">
        <v>0.0</v>
      </c>
      <c r="G337" s="32">
        <v>0.0</v>
      </c>
      <c r="H337" s="32"/>
      <c r="I337" s="32">
        <f t="shared" si="972"/>
        <v>0</v>
      </c>
      <c r="J337" s="32">
        <v>1048494.9090909091</v>
      </c>
      <c r="K337" s="32">
        <f t="shared" si="973"/>
        <v>0</v>
      </c>
      <c r="L337" s="29">
        <f t="shared" si="974"/>
        <v>0</v>
      </c>
      <c r="M337" s="35"/>
      <c r="N337" s="35">
        <f t="shared" si="975"/>
        <v>0</v>
      </c>
      <c r="O337" s="32"/>
      <c r="P337" s="32">
        <f t="shared" si="976"/>
        <v>0</v>
      </c>
      <c r="Q337" s="32">
        <f t="shared" si="977"/>
        <v>0</v>
      </c>
      <c r="R337" s="32">
        <f t="shared" si="978"/>
        <v>0</v>
      </c>
      <c r="S337" s="32">
        <f t="shared" si="10"/>
        <v>0</v>
      </c>
      <c r="T337" s="32">
        <f t="shared" si="979"/>
        <v>0</v>
      </c>
      <c r="U337" s="33"/>
      <c r="V337" s="33"/>
      <c r="W337" s="33"/>
      <c r="X337" s="33"/>
      <c r="Y337" s="33"/>
      <c r="Z337" s="33"/>
      <c r="AA337" s="33"/>
    </row>
    <row r="338" ht="15.75" customHeight="1" outlineLevel="2">
      <c r="A338" s="33" t="s">
        <v>223</v>
      </c>
      <c r="B338" s="33" t="s">
        <v>48</v>
      </c>
      <c r="C338" s="33" t="s">
        <v>49</v>
      </c>
      <c r="D338" s="34">
        <v>0.0</v>
      </c>
      <c r="E338" s="34">
        <v>0.0</v>
      </c>
      <c r="F338" s="33">
        <v>0.0</v>
      </c>
      <c r="G338" s="32">
        <v>0.0</v>
      </c>
      <c r="H338" s="32"/>
      <c r="I338" s="32">
        <f t="shared" si="972"/>
        <v>0</v>
      </c>
      <c r="J338" s="32">
        <v>1048494.9090909091</v>
      </c>
      <c r="K338" s="32">
        <f t="shared" si="973"/>
        <v>0</v>
      </c>
      <c r="L338" s="29">
        <f t="shared" si="974"/>
        <v>0</v>
      </c>
      <c r="M338" s="35"/>
      <c r="N338" s="35">
        <f t="shared" si="975"/>
        <v>0</v>
      </c>
      <c r="O338" s="32"/>
      <c r="P338" s="32">
        <f t="shared" si="976"/>
        <v>0</v>
      </c>
      <c r="Q338" s="32">
        <f t="shared" si="977"/>
        <v>0</v>
      </c>
      <c r="R338" s="32">
        <f t="shared" si="978"/>
        <v>0</v>
      </c>
      <c r="S338" s="32">
        <f t="shared" si="10"/>
        <v>0</v>
      </c>
      <c r="T338" s="32">
        <f t="shared" si="979"/>
        <v>0</v>
      </c>
      <c r="U338" s="33"/>
      <c r="V338" s="33"/>
      <c r="W338" s="33"/>
      <c r="X338" s="33"/>
      <c r="Y338" s="33"/>
      <c r="Z338" s="33"/>
      <c r="AA338" s="33"/>
    </row>
    <row r="339" ht="15.75" customHeight="1" outlineLevel="1">
      <c r="A339" s="36" t="s">
        <v>224</v>
      </c>
      <c r="B339" s="36"/>
      <c r="C339" s="36"/>
      <c r="D339" s="41">
        <f t="shared" ref="D339:E339" si="980">SUBTOTAL(9,D336:D338)</f>
        <v>0</v>
      </c>
      <c r="E339" s="37">
        <f t="shared" si="980"/>
        <v>42258471</v>
      </c>
      <c r="F339" s="37">
        <v>1.0</v>
      </c>
      <c r="G339" s="38">
        <f t="shared" ref="G339:I339" si="981">SUBTOTAL(9,G336:G338)</f>
        <v>11533444</v>
      </c>
      <c r="H339" s="38">
        <f t="shared" si="981"/>
        <v>506696609</v>
      </c>
      <c r="I339" s="38">
        <f t="shared" si="981"/>
        <v>1048494.909</v>
      </c>
      <c r="J339" s="38"/>
      <c r="K339" s="38">
        <f t="shared" ref="K339:M339" si="982">SUBTOTAL(9,K336:K338)</f>
        <v>0</v>
      </c>
      <c r="L339" s="38">
        <f t="shared" si="982"/>
        <v>0</v>
      </c>
      <c r="M339" s="39">
        <f t="shared" si="982"/>
        <v>0</v>
      </c>
      <c r="N339" s="39"/>
      <c r="O339" s="38"/>
      <c r="P339" s="38">
        <f t="shared" ref="P339:R339" si="983">SUBTOTAL(9,P336:P338)</f>
        <v>0</v>
      </c>
      <c r="Q339" s="38">
        <f t="shared" si="983"/>
        <v>0</v>
      </c>
      <c r="R339" s="38">
        <f t="shared" si="983"/>
        <v>0</v>
      </c>
      <c r="S339" s="32">
        <f t="shared" si="10"/>
        <v>0</v>
      </c>
      <c r="T339" s="38">
        <f>SUBTOTAL(9,T336:T338)</f>
        <v>0</v>
      </c>
      <c r="U339" s="36"/>
      <c r="V339" s="36"/>
      <c r="W339" s="36"/>
      <c r="X339" s="36"/>
      <c r="Y339" s="36"/>
      <c r="Z339" s="36"/>
      <c r="AA339" s="36"/>
    </row>
    <row r="340" ht="15.75" customHeight="1" outlineLevel="2">
      <c r="A340" s="33" t="s">
        <v>225</v>
      </c>
      <c r="B340" s="33" t="s">
        <v>26</v>
      </c>
      <c r="C340" s="33" t="s">
        <v>27</v>
      </c>
      <c r="D340" s="34">
        <v>2.22694498E7</v>
      </c>
      <c r="E340" s="34">
        <v>1793379.63</v>
      </c>
      <c r="F340" s="34">
        <v>0.4474675364026949</v>
      </c>
      <c r="G340" s="32">
        <v>0.0</v>
      </c>
      <c r="H340" s="32">
        <v>4.9577349E7</v>
      </c>
      <c r="I340" s="32">
        <f t="shared" ref="I340:I342" si="984">+G340/11</f>
        <v>0</v>
      </c>
      <c r="J340" s="32">
        <v>0.0</v>
      </c>
      <c r="K340" s="32">
        <f t="shared" ref="K340:K342" si="985">+F340*J340</f>
        <v>0</v>
      </c>
      <c r="L340" s="29">
        <f t="shared" ref="L340:L342" si="986">IF(D340-Q340&gt;1,D340-Q340,0)</f>
        <v>0</v>
      </c>
      <c r="M340" s="35">
        <v>5.47445189E8</v>
      </c>
      <c r="N340" s="35">
        <f t="shared" ref="N340:N342" si="987">+M340/11</f>
        <v>49767744.45</v>
      </c>
      <c r="O340" s="32"/>
      <c r="P340" s="32">
        <f t="shared" ref="P340:P342" si="988">+D340-K340</f>
        <v>22269449.8</v>
      </c>
      <c r="Q340" s="32">
        <f t="shared" ref="Q340:Q342" si="989">+ROUND(P340,0)</f>
        <v>22269450</v>
      </c>
      <c r="R340" s="32">
        <f t="shared" ref="R340:R342" si="990">+L340+Q340</f>
        <v>22269450</v>
      </c>
      <c r="S340" s="32">
        <f t="shared" si="10"/>
        <v>0</v>
      </c>
      <c r="T340" s="32">
        <f t="shared" ref="T340:T342" si="991">+Q340</f>
        <v>22269450</v>
      </c>
      <c r="U340" s="33"/>
      <c r="V340" s="33"/>
      <c r="W340" s="33"/>
      <c r="X340" s="33"/>
      <c r="Y340" s="33"/>
      <c r="Z340" s="33"/>
      <c r="AA340" s="33"/>
    </row>
    <row r="341" ht="15.75" customHeight="1" outlineLevel="2">
      <c r="A341" s="33" t="s">
        <v>225</v>
      </c>
      <c r="B341" s="33" t="s">
        <v>48</v>
      </c>
      <c r="C341" s="33" t="s">
        <v>49</v>
      </c>
      <c r="D341" s="34">
        <v>0.0</v>
      </c>
      <c r="E341" s="34">
        <v>0.0</v>
      </c>
      <c r="F341" s="34">
        <v>0.0</v>
      </c>
      <c r="G341" s="32">
        <v>0.0</v>
      </c>
      <c r="H341" s="32"/>
      <c r="I341" s="32">
        <f t="shared" si="984"/>
        <v>0</v>
      </c>
      <c r="J341" s="32">
        <v>0.0</v>
      </c>
      <c r="K341" s="32">
        <f t="shared" si="985"/>
        <v>0</v>
      </c>
      <c r="L341" s="29">
        <f t="shared" si="986"/>
        <v>0</v>
      </c>
      <c r="M341" s="35"/>
      <c r="N341" s="35">
        <f t="shared" si="987"/>
        <v>0</v>
      </c>
      <c r="O341" s="32"/>
      <c r="P341" s="32">
        <f t="shared" si="988"/>
        <v>0</v>
      </c>
      <c r="Q341" s="32">
        <f t="shared" si="989"/>
        <v>0</v>
      </c>
      <c r="R341" s="32">
        <f t="shared" si="990"/>
        <v>0</v>
      </c>
      <c r="S341" s="32">
        <f t="shared" si="10"/>
        <v>0</v>
      </c>
      <c r="T341" s="32">
        <f t="shared" si="991"/>
        <v>0</v>
      </c>
      <c r="U341" s="33"/>
      <c r="V341" s="33"/>
      <c r="W341" s="33"/>
      <c r="X341" s="33"/>
      <c r="Y341" s="33"/>
      <c r="Z341" s="33"/>
      <c r="AA341" s="33"/>
    </row>
    <row r="342" ht="15.75" customHeight="1" outlineLevel="2">
      <c r="A342" s="33" t="s">
        <v>225</v>
      </c>
      <c r="B342" s="33" t="s">
        <v>50</v>
      </c>
      <c r="C342" s="33" t="s">
        <v>51</v>
      </c>
      <c r="D342" s="34">
        <v>2.74982942E7</v>
      </c>
      <c r="E342" s="34">
        <v>2214463.37</v>
      </c>
      <c r="F342" s="34">
        <v>0.5525324635973051</v>
      </c>
      <c r="G342" s="32">
        <v>0.0</v>
      </c>
      <c r="H342" s="32"/>
      <c r="I342" s="32">
        <f t="shared" si="984"/>
        <v>0</v>
      </c>
      <c r="J342" s="32">
        <v>0.0</v>
      </c>
      <c r="K342" s="32">
        <f t="shared" si="985"/>
        <v>0</v>
      </c>
      <c r="L342" s="29">
        <f t="shared" si="986"/>
        <v>0</v>
      </c>
      <c r="M342" s="35"/>
      <c r="N342" s="35">
        <f t="shared" si="987"/>
        <v>0</v>
      </c>
      <c r="O342" s="32"/>
      <c r="P342" s="32">
        <f t="shared" si="988"/>
        <v>27498294.2</v>
      </c>
      <c r="Q342" s="32">
        <f t="shared" si="989"/>
        <v>27498294</v>
      </c>
      <c r="R342" s="32">
        <f t="shared" si="990"/>
        <v>27498294</v>
      </c>
      <c r="S342" s="32">
        <f t="shared" si="10"/>
        <v>0</v>
      </c>
      <c r="T342" s="32">
        <f t="shared" si="991"/>
        <v>27498294</v>
      </c>
      <c r="U342" s="33"/>
      <c r="V342" s="33"/>
      <c r="W342" s="33"/>
      <c r="X342" s="33"/>
      <c r="Y342" s="33"/>
      <c r="Z342" s="33"/>
      <c r="AA342" s="33"/>
    </row>
    <row r="343" ht="15.75" customHeight="1" outlineLevel="1">
      <c r="A343" s="36" t="s">
        <v>226</v>
      </c>
      <c r="B343" s="36"/>
      <c r="C343" s="36"/>
      <c r="D343" s="37">
        <f t="shared" ref="D343:E343" si="992">SUBTOTAL(9,D340:D342)</f>
        <v>49767744</v>
      </c>
      <c r="E343" s="37">
        <f t="shared" si="992"/>
        <v>4007843</v>
      </c>
      <c r="F343" s="37">
        <v>1.0</v>
      </c>
      <c r="G343" s="38">
        <f t="shared" ref="G343:I343" si="993">SUBTOTAL(9,G340:G342)</f>
        <v>0</v>
      </c>
      <c r="H343" s="38">
        <f t="shared" si="993"/>
        <v>49577349</v>
      </c>
      <c r="I343" s="38">
        <f t="shared" si="993"/>
        <v>0</v>
      </c>
      <c r="J343" s="38"/>
      <c r="K343" s="38">
        <f t="shared" ref="K343:M343" si="994">SUBTOTAL(9,K340:K342)</f>
        <v>0</v>
      </c>
      <c r="L343" s="38">
        <f t="shared" si="994"/>
        <v>0</v>
      </c>
      <c r="M343" s="39">
        <f t="shared" si="994"/>
        <v>547445189</v>
      </c>
      <c r="N343" s="39"/>
      <c r="O343" s="38"/>
      <c r="P343" s="38">
        <f t="shared" ref="P343:R343" si="995">SUBTOTAL(9,P340:P342)</f>
        <v>49767744</v>
      </c>
      <c r="Q343" s="38">
        <f t="shared" si="995"/>
        <v>49767744</v>
      </c>
      <c r="R343" s="38">
        <f t="shared" si="995"/>
        <v>49767744</v>
      </c>
      <c r="S343" s="32">
        <f t="shared" si="10"/>
        <v>0</v>
      </c>
      <c r="T343" s="38">
        <f>SUBTOTAL(9,T340:T342)</f>
        <v>49767744</v>
      </c>
      <c r="U343" s="36"/>
      <c r="V343" s="36"/>
      <c r="W343" s="36"/>
      <c r="X343" s="36"/>
      <c r="Y343" s="36"/>
      <c r="Z343" s="36"/>
      <c r="AA343" s="36"/>
    </row>
    <row r="344" ht="15.75" customHeight="1" outlineLevel="2">
      <c r="A344" s="33" t="s">
        <v>227</v>
      </c>
      <c r="B344" s="33" t="s">
        <v>26</v>
      </c>
      <c r="C344" s="33" t="s">
        <v>27</v>
      </c>
      <c r="D344" s="34">
        <v>1.095845103E7</v>
      </c>
      <c r="E344" s="34">
        <v>801854.03</v>
      </c>
      <c r="F344" s="34">
        <v>0.7268358485784271</v>
      </c>
      <c r="G344" s="32">
        <v>6671007.0</v>
      </c>
      <c r="H344" s="32">
        <v>2.6267093E7</v>
      </c>
      <c r="I344" s="32">
        <f t="shared" ref="I344:I345" si="996">+G344/11</f>
        <v>606455.1818</v>
      </c>
      <c r="J344" s="32">
        <v>606455.1818181818</v>
      </c>
      <c r="K344" s="32">
        <f t="shared" ref="K344:K345" si="997">+F344*J344</f>
        <v>440793.3667</v>
      </c>
      <c r="L344" s="29">
        <f t="shared" ref="L344:L345" si="998">IF(D344-Q344&gt;1,D344-Q344,0)</f>
        <v>440793.03</v>
      </c>
      <c r="M344" s="35">
        <v>1.65846194E8</v>
      </c>
      <c r="N344" s="35">
        <f t="shared" ref="N344:N345" si="999">+M344/11</f>
        <v>15076926.73</v>
      </c>
      <c r="O344" s="32"/>
      <c r="P344" s="32">
        <f t="shared" ref="P344:P345" si="1000">+D344-K344</f>
        <v>10517657.66</v>
      </c>
      <c r="Q344" s="32">
        <f t="shared" ref="Q344:Q345" si="1001">+ROUND(P344,0)</f>
        <v>10517658</v>
      </c>
      <c r="R344" s="32">
        <f t="shared" ref="R344:R345" si="1002">+L344+Q344</f>
        <v>10958451.03</v>
      </c>
      <c r="S344" s="32">
        <f t="shared" si="10"/>
        <v>0</v>
      </c>
      <c r="T344" s="32">
        <f t="shared" ref="T344:T345" si="1003">+Q344</f>
        <v>10517658</v>
      </c>
      <c r="U344" s="33"/>
      <c r="V344" s="33"/>
      <c r="W344" s="33"/>
      <c r="X344" s="33"/>
      <c r="Y344" s="33"/>
      <c r="Z344" s="33"/>
      <c r="AA344" s="33"/>
    </row>
    <row r="345" ht="15.75" customHeight="1" outlineLevel="2">
      <c r="A345" s="33" t="s">
        <v>227</v>
      </c>
      <c r="B345" s="33" t="s">
        <v>34</v>
      </c>
      <c r="C345" s="33" t="s">
        <v>35</v>
      </c>
      <c r="D345" s="34">
        <v>4118475.97</v>
      </c>
      <c r="E345" s="34">
        <v>301357.97</v>
      </c>
      <c r="F345" s="34">
        <v>0.27316415142157285</v>
      </c>
      <c r="G345" s="32">
        <v>0.0</v>
      </c>
      <c r="H345" s="32"/>
      <c r="I345" s="32">
        <f t="shared" si="996"/>
        <v>0</v>
      </c>
      <c r="J345" s="32">
        <v>606455.1818181818</v>
      </c>
      <c r="K345" s="32">
        <f t="shared" si="997"/>
        <v>165661.8151</v>
      </c>
      <c r="L345" s="29">
        <f t="shared" si="998"/>
        <v>165661.97</v>
      </c>
      <c r="M345" s="35"/>
      <c r="N345" s="35">
        <f t="shared" si="999"/>
        <v>0</v>
      </c>
      <c r="O345" s="32"/>
      <c r="P345" s="32">
        <f t="shared" si="1000"/>
        <v>3952814.155</v>
      </c>
      <c r="Q345" s="32">
        <f t="shared" si="1001"/>
        <v>3952814</v>
      </c>
      <c r="R345" s="32">
        <f t="shared" si="1002"/>
        <v>4118475.97</v>
      </c>
      <c r="S345" s="32">
        <f t="shared" si="10"/>
        <v>0</v>
      </c>
      <c r="T345" s="32">
        <f t="shared" si="1003"/>
        <v>3952814</v>
      </c>
      <c r="U345" s="33"/>
      <c r="V345" s="33"/>
      <c r="W345" s="33"/>
      <c r="X345" s="33"/>
      <c r="Y345" s="33"/>
      <c r="Z345" s="33"/>
      <c r="AA345" s="33"/>
    </row>
    <row r="346" ht="15.75" customHeight="1" outlineLevel="1">
      <c r="A346" s="36" t="s">
        <v>228</v>
      </c>
      <c r="B346" s="36"/>
      <c r="C346" s="36"/>
      <c r="D346" s="37">
        <f t="shared" ref="D346:E346" si="1004">SUBTOTAL(9,D344:D345)</f>
        <v>15076927</v>
      </c>
      <c r="E346" s="37">
        <f t="shared" si="1004"/>
        <v>1103212</v>
      </c>
      <c r="F346" s="37">
        <v>1.0</v>
      </c>
      <c r="G346" s="38">
        <f t="shared" ref="G346:I346" si="1005">SUBTOTAL(9,G344:G345)</f>
        <v>6671007</v>
      </c>
      <c r="H346" s="38">
        <f t="shared" si="1005"/>
        <v>26267093</v>
      </c>
      <c r="I346" s="38">
        <f t="shared" si="1005"/>
        <v>606455.1818</v>
      </c>
      <c r="J346" s="38"/>
      <c r="K346" s="38">
        <f t="shared" ref="K346:M346" si="1006">SUBTOTAL(9,K344:K345)</f>
        <v>606455.1818</v>
      </c>
      <c r="L346" s="38">
        <f t="shared" si="1006"/>
        <v>606455</v>
      </c>
      <c r="M346" s="39">
        <f t="shared" si="1006"/>
        <v>165846194</v>
      </c>
      <c r="N346" s="39"/>
      <c r="O346" s="38"/>
      <c r="P346" s="38">
        <f t="shared" ref="P346:R346" si="1007">SUBTOTAL(9,P344:P345)</f>
        <v>14470471.82</v>
      </c>
      <c r="Q346" s="38">
        <f t="shared" si="1007"/>
        <v>14470472</v>
      </c>
      <c r="R346" s="38">
        <f t="shared" si="1007"/>
        <v>15076927</v>
      </c>
      <c r="S346" s="32">
        <f t="shared" si="10"/>
        <v>0</v>
      </c>
      <c r="T346" s="38">
        <f>SUBTOTAL(9,T344:T345)</f>
        <v>14470472</v>
      </c>
      <c r="U346" s="36"/>
      <c r="V346" s="36"/>
      <c r="W346" s="36"/>
      <c r="X346" s="36"/>
      <c r="Y346" s="36"/>
      <c r="Z346" s="36"/>
      <c r="AA346" s="36"/>
    </row>
    <row r="347" ht="15.75" customHeight="1" outlineLevel="2">
      <c r="A347" s="33" t="s">
        <v>229</v>
      </c>
      <c r="B347" s="33" t="s">
        <v>26</v>
      </c>
      <c r="C347" s="33" t="s">
        <v>27</v>
      </c>
      <c r="D347" s="34">
        <v>0.0</v>
      </c>
      <c r="E347" s="34">
        <v>1251018.41</v>
      </c>
      <c r="F347" s="33">
        <v>0.0</v>
      </c>
      <c r="G347" s="32">
        <v>1.8002408E7</v>
      </c>
      <c r="H347" s="32">
        <v>7.0605542E7</v>
      </c>
      <c r="I347" s="32">
        <f t="shared" ref="I347:I348" si="1008">+G347/11</f>
        <v>1636582.545</v>
      </c>
      <c r="J347" s="32">
        <v>1636582.5454545454</v>
      </c>
      <c r="K347" s="32">
        <f t="shared" ref="K347:K348" si="1009">+F347*J347</f>
        <v>0</v>
      </c>
      <c r="L347" s="29">
        <f t="shared" ref="L347:L348" si="1010">IF(D347-Q347&gt;1,D347-Q347,0)</f>
        <v>0</v>
      </c>
      <c r="M347" s="35">
        <v>0.0</v>
      </c>
      <c r="N347" s="35">
        <f t="shared" ref="N347:N348" si="1011">+M347/11</f>
        <v>0</v>
      </c>
      <c r="O347" s="32"/>
      <c r="P347" s="32">
        <f t="shared" ref="P347:P348" si="1012">+D347-K347</f>
        <v>0</v>
      </c>
      <c r="Q347" s="32">
        <f t="shared" ref="Q347:Q348" si="1013">+ROUND(P347,0)</f>
        <v>0</v>
      </c>
      <c r="R347" s="32">
        <f t="shared" ref="R347:R348" si="1014">+L347+Q347</f>
        <v>0</v>
      </c>
      <c r="S347" s="32">
        <f t="shared" si="10"/>
        <v>0</v>
      </c>
      <c r="T347" s="32">
        <f t="shared" ref="T347:T348" si="1015">+Q347</f>
        <v>0</v>
      </c>
      <c r="U347" s="33"/>
      <c r="V347" s="33"/>
      <c r="W347" s="33"/>
      <c r="X347" s="33"/>
      <c r="Y347" s="33"/>
      <c r="Z347" s="33"/>
      <c r="AA347" s="33"/>
    </row>
    <row r="348" ht="15.75" customHeight="1" outlineLevel="2">
      <c r="A348" s="33" t="s">
        <v>229</v>
      </c>
      <c r="B348" s="33" t="s">
        <v>50</v>
      </c>
      <c r="C348" s="33" t="s">
        <v>51</v>
      </c>
      <c r="D348" s="34">
        <v>0.0</v>
      </c>
      <c r="E348" s="34">
        <v>799944.59</v>
      </c>
      <c r="F348" s="33">
        <v>0.0</v>
      </c>
      <c r="G348" s="32">
        <v>0.0</v>
      </c>
      <c r="H348" s="32"/>
      <c r="I348" s="32">
        <f t="shared" si="1008"/>
        <v>0</v>
      </c>
      <c r="J348" s="32">
        <v>1636582.5454545454</v>
      </c>
      <c r="K348" s="32">
        <f t="shared" si="1009"/>
        <v>0</v>
      </c>
      <c r="L348" s="29">
        <f t="shared" si="1010"/>
        <v>0</v>
      </c>
      <c r="M348" s="35"/>
      <c r="N348" s="35">
        <f t="shared" si="1011"/>
        <v>0</v>
      </c>
      <c r="O348" s="32"/>
      <c r="P348" s="32">
        <f t="shared" si="1012"/>
        <v>0</v>
      </c>
      <c r="Q348" s="32">
        <f t="shared" si="1013"/>
        <v>0</v>
      </c>
      <c r="R348" s="32">
        <f t="shared" si="1014"/>
        <v>0</v>
      </c>
      <c r="S348" s="32">
        <f t="shared" si="10"/>
        <v>0</v>
      </c>
      <c r="T348" s="32">
        <f t="shared" si="1015"/>
        <v>0</v>
      </c>
      <c r="U348" s="33"/>
      <c r="V348" s="33"/>
      <c r="W348" s="33"/>
      <c r="X348" s="33"/>
      <c r="Y348" s="33"/>
      <c r="Z348" s="33"/>
      <c r="AA348" s="33"/>
    </row>
    <row r="349" ht="15.75" customHeight="1" outlineLevel="1">
      <c r="A349" s="36" t="s">
        <v>230</v>
      </c>
      <c r="B349" s="36"/>
      <c r="C349" s="36"/>
      <c r="D349" s="41">
        <f t="shared" ref="D349:E349" si="1016">SUBTOTAL(9,D347:D348)</f>
        <v>0</v>
      </c>
      <c r="E349" s="37">
        <f t="shared" si="1016"/>
        <v>2050963</v>
      </c>
      <c r="F349" s="37">
        <v>1.0</v>
      </c>
      <c r="G349" s="38">
        <f t="shared" ref="G349:I349" si="1017">SUBTOTAL(9,G347:G348)</f>
        <v>18002408</v>
      </c>
      <c r="H349" s="38">
        <f t="shared" si="1017"/>
        <v>70605542</v>
      </c>
      <c r="I349" s="38">
        <f t="shared" si="1017"/>
        <v>1636582.545</v>
      </c>
      <c r="J349" s="38"/>
      <c r="K349" s="38">
        <f t="shared" ref="K349:M349" si="1018">SUBTOTAL(9,K347:K348)</f>
        <v>0</v>
      </c>
      <c r="L349" s="38">
        <f t="shared" si="1018"/>
        <v>0</v>
      </c>
      <c r="M349" s="39">
        <f t="shared" si="1018"/>
        <v>0</v>
      </c>
      <c r="N349" s="39"/>
      <c r="O349" s="38"/>
      <c r="P349" s="38">
        <f t="shared" ref="P349:R349" si="1019">SUBTOTAL(9,P347:P348)</f>
        <v>0</v>
      </c>
      <c r="Q349" s="38">
        <f t="shared" si="1019"/>
        <v>0</v>
      </c>
      <c r="R349" s="38">
        <f t="shared" si="1019"/>
        <v>0</v>
      </c>
      <c r="S349" s="32">
        <f t="shared" si="10"/>
        <v>0</v>
      </c>
      <c r="T349" s="38">
        <f>SUBTOTAL(9,T347:T348)</f>
        <v>0</v>
      </c>
      <c r="U349" s="36"/>
      <c r="V349" s="36"/>
      <c r="W349" s="36"/>
      <c r="X349" s="36"/>
      <c r="Y349" s="36"/>
      <c r="Z349" s="36"/>
      <c r="AA349" s="36"/>
    </row>
    <row r="350" ht="15.75" customHeight="1" outlineLevel="2">
      <c r="A350" s="33" t="s">
        <v>231</v>
      </c>
      <c r="B350" s="33" t="s">
        <v>26</v>
      </c>
      <c r="C350" s="33" t="s">
        <v>27</v>
      </c>
      <c r="D350" s="34">
        <v>920502.0</v>
      </c>
      <c r="E350" s="34">
        <v>1212547.55</v>
      </c>
      <c r="F350" s="34">
        <v>0.9925352454376365</v>
      </c>
      <c r="G350" s="32">
        <v>0.0</v>
      </c>
      <c r="H350" s="32">
        <v>1.5120464E7</v>
      </c>
      <c r="I350" s="32">
        <f t="shared" ref="I350:I351" si="1020">+G350/11</f>
        <v>0</v>
      </c>
      <c r="J350" s="32">
        <v>0.0</v>
      </c>
      <c r="K350" s="32">
        <f t="shared" ref="K350:K351" si="1021">+F350*J350</f>
        <v>0</v>
      </c>
      <c r="L350" s="29">
        <f>IF(D350-Q350&gt;1,D350-Q350,0)</f>
        <v>0</v>
      </c>
      <c r="M350" s="35">
        <v>1.020168E7</v>
      </c>
      <c r="N350" s="35">
        <f t="shared" ref="N350:N351" si="1022">+M350/11</f>
        <v>927425.4545</v>
      </c>
      <c r="O350" s="32"/>
      <c r="P350" s="32">
        <f>+D350-K350</f>
        <v>920502</v>
      </c>
      <c r="Q350" s="32">
        <f t="shared" ref="Q350:Q351" si="1023">+ROUND(P350,0)</f>
        <v>920502</v>
      </c>
      <c r="R350" s="32">
        <f t="shared" ref="R350:R351" si="1024">+L350+Q350</f>
        <v>920502</v>
      </c>
      <c r="S350" s="32">
        <f t="shared" si="10"/>
        <v>0</v>
      </c>
      <c r="T350" s="32">
        <f t="shared" ref="T350:T351" si="1025">+Q350</f>
        <v>920502</v>
      </c>
      <c r="U350" s="33"/>
      <c r="V350" s="33"/>
      <c r="W350" s="33"/>
      <c r="X350" s="33"/>
      <c r="Y350" s="33"/>
      <c r="Z350" s="33"/>
      <c r="AA350" s="33"/>
    </row>
    <row r="351" ht="15.75" customHeight="1" outlineLevel="2">
      <c r="A351" s="33" t="s">
        <v>231</v>
      </c>
      <c r="B351" s="33" t="s">
        <v>34</v>
      </c>
      <c r="C351" s="33" t="s">
        <v>35</v>
      </c>
      <c r="D351" s="34">
        <v>6923.0</v>
      </c>
      <c r="E351" s="34">
        <v>9119.45</v>
      </c>
      <c r="F351" s="34">
        <v>0.007464754562363534</v>
      </c>
      <c r="G351" s="32">
        <v>0.0</v>
      </c>
      <c r="H351" s="32"/>
      <c r="I351" s="32">
        <f t="shared" si="1020"/>
        <v>0</v>
      </c>
      <c r="J351" s="32">
        <v>0.0</v>
      </c>
      <c r="K351" s="32">
        <f t="shared" si="1021"/>
        <v>0</v>
      </c>
      <c r="L351" s="29">
        <v>0.0</v>
      </c>
      <c r="M351" s="35"/>
      <c r="N351" s="35">
        <f t="shared" si="1022"/>
        <v>0</v>
      </c>
      <c r="O351" s="32"/>
      <c r="P351" s="40">
        <v>0.0</v>
      </c>
      <c r="Q351" s="32">
        <f t="shared" si="1023"/>
        <v>0</v>
      </c>
      <c r="R351" s="32">
        <f t="shared" si="1024"/>
        <v>0</v>
      </c>
      <c r="S351" s="32">
        <f t="shared" si="10"/>
        <v>6923</v>
      </c>
      <c r="T351" s="32">
        <f t="shared" si="1025"/>
        <v>0</v>
      </c>
      <c r="U351" s="33"/>
      <c r="V351" s="33"/>
      <c r="W351" s="33"/>
      <c r="X351" s="33"/>
      <c r="Y351" s="33"/>
      <c r="Z351" s="33"/>
      <c r="AA351" s="33"/>
    </row>
    <row r="352" ht="15.75" customHeight="1" outlineLevel="1">
      <c r="A352" s="36" t="s">
        <v>232</v>
      </c>
      <c r="B352" s="36"/>
      <c r="C352" s="36"/>
      <c r="D352" s="37">
        <f t="shared" ref="D352:E352" si="1026">SUBTOTAL(9,D350:D351)</f>
        <v>927425</v>
      </c>
      <c r="E352" s="37">
        <f t="shared" si="1026"/>
        <v>1221667</v>
      </c>
      <c r="F352" s="37">
        <v>1.0</v>
      </c>
      <c r="G352" s="38">
        <f t="shared" ref="G352:I352" si="1027">SUBTOTAL(9,G350:G351)</f>
        <v>0</v>
      </c>
      <c r="H352" s="38">
        <f t="shared" si="1027"/>
        <v>15120464</v>
      </c>
      <c r="I352" s="38">
        <f t="shared" si="1027"/>
        <v>0</v>
      </c>
      <c r="J352" s="38"/>
      <c r="K352" s="38">
        <f t="shared" ref="K352:M352" si="1028">SUBTOTAL(9,K350:K351)</f>
        <v>0</v>
      </c>
      <c r="L352" s="38">
        <f t="shared" si="1028"/>
        <v>0</v>
      </c>
      <c r="M352" s="39">
        <f t="shared" si="1028"/>
        <v>10201680</v>
      </c>
      <c r="N352" s="39"/>
      <c r="O352" s="38"/>
      <c r="P352" s="38">
        <f t="shared" ref="P352:R352" si="1029">SUBTOTAL(9,P350:P351)</f>
        <v>920502</v>
      </c>
      <c r="Q352" s="38">
        <f t="shared" si="1029"/>
        <v>920502</v>
      </c>
      <c r="R352" s="38">
        <f t="shared" si="1029"/>
        <v>920502</v>
      </c>
      <c r="S352" s="32">
        <f t="shared" si="10"/>
        <v>6923</v>
      </c>
      <c r="T352" s="38">
        <f>SUBTOTAL(9,T350:T351)</f>
        <v>920502</v>
      </c>
      <c r="U352" s="36"/>
      <c r="V352" s="36"/>
      <c r="W352" s="36"/>
      <c r="X352" s="36"/>
      <c r="Y352" s="36"/>
      <c r="Z352" s="36"/>
      <c r="AA352" s="36"/>
    </row>
    <row r="353" ht="15.75" customHeight="1" outlineLevel="2">
      <c r="A353" s="33" t="s">
        <v>233</v>
      </c>
      <c r="B353" s="33" t="s">
        <v>26</v>
      </c>
      <c r="C353" s="33" t="s">
        <v>27</v>
      </c>
      <c r="D353" s="34">
        <v>1.107769236E7</v>
      </c>
      <c r="E353" s="34">
        <v>527499.31</v>
      </c>
      <c r="F353" s="34">
        <v>0.22592776351611935</v>
      </c>
      <c r="G353" s="32">
        <v>1.41770977E8</v>
      </c>
      <c r="H353" s="32">
        <v>2.9467422E7</v>
      </c>
      <c r="I353" s="32">
        <f t="shared" ref="I353:I356" si="1030">+G353/11</f>
        <v>12888270.64</v>
      </c>
      <c r="J353" s="32">
        <v>1.2888270636363637E7</v>
      </c>
      <c r="K353" s="32">
        <f t="shared" ref="K353:K356" si="1031">+F353*J353</f>
        <v>2911818.16</v>
      </c>
      <c r="L353" s="29">
        <f t="shared" ref="L353:L356" si="1032">IF(D353-Q353&gt;1,D353-Q353,0)</f>
        <v>2911818.36</v>
      </c>
      <c r="M353" s="35">
        <v>3.97581129E8</v>
      </c>
      <c r="N353" s="35">
        <f t="shared" ref="N353:N356" si="1033">+M353/11</f>
        <v>36143739</v>
      </c>
      <c r="O353" s="32"/>
      <c r="P353" s="32">
        <f t="shared" ref="P353:P356" si="1034">+D353-K353</f>
        <v>8165874.2</v>
      </c>
      <c r="Q353" s="32">
        <f t="shared" ref="Q353:Q356" si="1035">+ROUND(P353,0)</f>
        <v>8165874</v>
      </c>
      <c r="R353" s="32">
        <f t="shared" ref="R353:R356" si="1036">+L353+Q353</f>
        <v>11077692.36</v>
      </c>
      <c r="S353" s="32">
        <f t="shared" si="10"/>
        <v>0</v>
      </c>
      <c r="T353" s="32">
        <f t="shared" ref="T353:T356" si="1037">+Q353</f>
        <v>8165874</v>
      </c>
      <c r="U353" s="33"/>
      <c r="V353" s="33"/>
      <c r="W353" s="33"/>
      <c r="X353" s="33"/>
      <c r="Y353" s="33"/>
      <c r="Z353" s="33"/>
      <c r="AA353" s="33"/>
    </row>
    <row r="354" ht="15.75" customHeight="1" outlineLevel="2">
      <c r="A354" s="33" t="s">
        <v>233</v>
      </c>
      <c r="B354" s="33" t="s">
        <v>34</v>
      </c>
      <c r="C354" s="33" t="s">
        <v>35</v>
      </c>
      <c r="D354" s="34">
        <v>3.424109878E7</v>
      </c>
      <c r="E354" s="34">
        <v>1630498.05</v>
      </c>
      <c r="F354" s="34">
        <v>0.6983417318604724</v>
      </c>
      <c r="G354" s="32">
        <v>0.0</v>
      </c>
      <c r="H354" s="32"/>
      <c r="I354" s="32">
        <f t="shared" si="1030"/>
        <v>0</v>
      </c>
      <c r="J354" s="32">
        <v>1.2888270636363637E7</v>
      </c>
      <c r="K354" s="32">
        <f t="shared" si="1031"/>
        <v>9000417.237</v>
      </c>
      <c r="L354" s="29">
        <f t="shared" si="1032"/>
        <v>9000416.78</v>
      </c>
      <c r="M354" s="35"/>
      <c r="N354" s="35">
        <f t="shared" si="1033"/>
        <v>0</v>
      </c>
      <c r="O354" s="32"/>
      <c r="P354" s="32">
        <f t="shared" si="1034"/>
        <v>25240681.54</v>
      </c>
      <c r="Q354" s="32">
        <f t="shared" si="1035"/>
        <v>25240682</v>
      </c>
      <c r="R354" s="32">
        <f t="shared" si="1036"/>
        <v>34241098.78</v>
      </c>
      <c r="S354" s="32">
        <f t="shared" si="10"/>
        <v>0</v>
      </c>
      <c r="T354" s="32">
        <f t="shared" si="1037"/>
        <v>25240682</v>
      </c>
      <c r="U354" s="33"/>
      <c r="V354" s="33"/>
      <c r="W354" s="33"/>
      <c r="X354" s="33"/>
      <c r="Y354" s="33"/>
      <c r="Z354" s="33"/>
      <c r="AA354" s="33"/>
    </row>
    <row r="355" ht="15.75" customHeight="1" outlineLevel="2">
      <c r="A355" s="33" t="s">
        <v>233</v>
      </c>
      <c r="B355" s="33" t="s">
        <v>48</v>
      </c>
      <c r="C355" s="33" t="s">
        <v>49</v>
      </c>
      <c r="D355" s="34">
        <v>0.0</v>
      </c>
      <c r="E355" s="34">
        <v>0.0</v>
      </c>
      <c r="F355" s="34">
        <v>0.0</v>
      </c>
      <c r="G355" s="32">
        <v>0.0</v>
      </c>
      <c r="H355" s="32"/>
      <c r="I355" s="32">
        <f t="shared" si="1030"/>
        <v>0</v>
      </c>
      <c r="J355" s="32">
        <v>1.2888270636363637E7</v>
      </c>
      <c r="K355" s="32">
        <f t="shared" si="1031"/>
        <v>0</v>
      </c>
      <c r="L355" s="29">
        <f t="shared" si="1032"/>
        <v>0</v>
      </c>
      <c r="M355" s="35"/>
      <c r="N355" s="35">
        <f t="shared" si="1033"/>
        <v>0</v>
      </c>
      <c r="O355" s="32"/>
      <c r="P355" s="32">
        <f t="shared" si="1034"/>
        <v>0</v>
      </c>
      <c r="Q355" s="32">
        <f t="shared" si="1035"/>
        <v>0</v>
      </c>
      <c r="R355" s="32">
        <f t="shared" si="1036"/>
        <v>0</v>
      </c>
      <c r="S355" s="32">
        <f t="shared" si="10"/>
        <v>0</v>
      </c>
      <c r="T355" s="32">
        <f t="shared" si="1037"/>
        <v>0</v>
      </c>
      <c r="U355" s="33"/>
      <c r="V355" s="33"/>
      <c r="W355" s="33"/>
      <c r="X355" s="33"/>
      <c r="Y355" s="33"/>
      <c r="Z355" s="33"/>
      <c r="AA355" s="33"/>
    </row>
    <row r="356" ht="15.75" customHeight="1" outlineLevel="2">
      <c r="A356" s="33" t="s">
        <v>233</v>
      </c>
      <c r="B356" s="33" t="s">
        <v>50</v>
      </c>
      <c r="C356" s="33" t="s">
        <v>51</v>
      </c>
      <c r="D356" s="34">
        <v>3713218.86</v>
      </c>
      <c r="E356" s="34">
        <v>176816.64</v>
      </c>
      <c r="F356" s="34">
        <v>0.07573050462340826</v>
      </c>
      <c r="G356" s="32">
        <v>0.0</v>
      </c>
      <c r="H356" s="32"/>
      <c r="I356" s="32">
        <f t="shared" si="1030"/>
        <v>0</v>
      </c>
      <c r="J356" s="32">
        <v>1.2888270636363637E7</v>
      </c>
      <c r="K356" s="32">
        <f t="shared" si="1031"/>
        <v>976035.239</v>
      </c>
      <c r="L356" s="29">
        <f t="shared" si="1032"/>
        <v>976034.86</v>
      </c>
      <c r="M356" s="35"/>
      <c r="N356" s="35">
        <f t="shared" si="1033"/>
        <v>0</v>
      </c>
      <c r="O356" s="32"/>
      <c r="P356" s="32">
        <f t="shared" si="1034"/>
        <v>2737183.621</v>
      </c>
      <c r="Q356" s="32">
        <f t="shared" si="1035"/>
        <v>2737184</v>
      </c>
      <c r="R356" s="32">
        <f t="shared" si="1036"/>
        <v>3713218.86</v>
      </c>
      <c r="S356" s="32">
        <f t="shared" si="10"/>
        <v>0</v>
      </c>
      <c r="T356" s="32">
        <f t="shared" si="1037"/>
        <v>2737184</v>
      </c>
      <c r="U356" s="33"/>
      <c r="V356" s="33"/>
      <c r="W356" s="33"/>
      <c r="X356" s="33"/>
      <c r="Y356" s="33"/>
      <c r="Z356" s="33"/>
      <c r="AA356" s="33"/>
    </row>
    <row r="357" ht="15.75" customHeight="1" outlineLevel="1">
      <c r="A357" s="36" t="s">
        <v>234</v>
      </c>
      <c r="B357" s="36"/>
      <c r="C357" s="36"/>
      <c r="D357" s="37">
        <f t="shared" ref="D357:E357" si="1038">SUBTOTAL(9,D353:D356)</f>
        <v>49032010</v>
      </c>
      <c r="E357" s="37">
        <f t="shared" si="1038"/>
        <v>2334814</v>
      </c>
      <c r="F357" s="37">
        <v>1.0</v>
      </c>
      <c r="G357" s="38">
        <f t="shared" ref="G357:I357" si="1039">SUBTOTAL(9,G353:G356)</f>
        <v>141770977</v>
      </c>
      <c r="H357" s="38">
        <f t="shared" si="1039"/>
        <v>29467422</v>
      </c>
      <c r="I357" s="38">
        <f t="shared" si="1039"/>
        <v>12888270.64</v>
      </c>
      <c r="J357" s="38"/>
      <c r="K357" s="38">
        <f t="shared" ref="K357:M357" si="1040">SUBTOTAL(9,K353:K356)</f>
        <v>12888270.64</v>
      </c>
      <c r="L357" s="38">
        <f t="shared" si="1040"/>
        <v>12888270</v>
      </c>
      <c r="M357" s="39">
        <f t="shared" si="1040"/>
        <v>397581129</v>
      </c>
      <c r="N357" s="39"/>
      <c r="O357" s="38"/>
      <c r="P357" s="38">
        <f t="shared" ref="P357:R357" si="1041">SUBTOTAL(9,P353:P356)</f>
        <v>36143739.36</v>
      </c>
      <c r="Q357" s="38">
        <f t="shared" si="1041"/>
        <v>36143740</v>
      </c>
      <c r="R357" s="38">
        <f t="shared" si="1041"/>
        <v>49032010</v>
      </c>
      <c r="S357" s="32">
        <f t="shared" si="10"/>
        <v>0</v>
      </c>
      <c r="T357" s="38">
        <f>SUBTOTAL(9,T353:T356)</f>
        <v>36143740</v>
      </c>
      <c r="U357" s="36"/>
      <c r="V357" s="36"/>
      <c r="W357" s="36"/>
      <c r="X357" s="36"/>
      <c r="Y357" s="36"/>
      <c r="Z357" s="36"/>
      <c r="AA357" s="36"/>
    </row>
    <row r="358" ht="15.75" customHeight="1" outlineLevel="2">
      <c r="A358" s="33" t="s">
        <v>235</v>
      </c>
      <c r="B358" s="33" t="s">
        <v>26</v>
      </c>
      <c r="C358" s="33" t="s">
        <v>27</v>
      </c>
      <c r="D358" s="34">
        <v>797821.94</v>
      </c>
      <c r="E358" s="34">
        <v>312418.28</v>
      </c>
      <c r="F358" s="34">
        <v>0.7876541130545784</v>
      </c>
      <c r="G358" s="32">
        <v>0.0</v>
      </c>
      <c r="H358" s="32">
        <v>5277726.0</v>
      </c>
      <c r="I358" s="32">
        <f t="shared" ref="I358:I359" si="1042">+G358/11</f>
        <v>0</v>
      </c>
      <c r="J358" s="32">
        <v>0.0</v>
      </c>
      <c r="K358" s="32">
        <f t="shared" ref="K358:K359" si="1043">+F358*J358</f>
        <v>0</v>
      </c>
      <c r="L358" s="29">
        <f>IF(D358-Q358&gt;1,D358-Q358,0)</f>
        <v>0</v>
      </c>
      <c r="M358" s="35">
        <v>1.1142E7</v>
      </c>
      <c r="N358" s="35">
        <f t="shared" ref="N358:N359" si="1044">+M358/11</f>
        <v>1012909.091</v>
      </c>
      <c r="O358" s="32"/>
      <c r="P358" s="32">
        <f>+D358-K358</f>
        <v>797821.94</v>
      </c>
      <c r="Q358" s="32">
        <f t="shared" ref="Q358:Q359" si="1045">+ROUND(P358,0)</f>
        <v>797822</v>
      </c>
      <c r="R358" s="32">
        <f t="shared" ref="R358:R359" si="1046">+L358+Q358</f>
        <v>797822</v>
      </c>
      <c r="S358" s="32">
        <f t="shared" si="10"/>
        <v>0</v>
      </c>
      <c r="T358" s="32">
        <f t="shared" ref="T358:T359" si="1047">+Q358</f>
        <v>797822</v>
      </c>
      <c r="U358" s="33"/>
      <c r="V358" s="33"/>
      <c r="W358" s="33"/>
      <c r="X358" s="33"/>
      <c r="Y358" s="33"/>
      <c r="Z358" s="33"/>
      <c r="AA358" s="33"/>
    </row>
    <row r="359" ht="15.75" customHeight="1" outlineLevel="2">
      <c r="A359" s="33" t="s">
        <v>235</v>
      </c>
      <c r="B359" s="33" t="s">
        <v>34</v>
      </c>
      <c r="C359" s="33" t="s">
        <v>35</v>
      </c>
      <c r="D359" s="34">
        <v>215087.06</v>
      </c>
      <c r="E359" s="34">
        <v>84225.72</v>
      </c>
      <c r="F359" s="34">
        <v>0.21234588694542156</v>
      </c>
      <c r="G359" s="32">
        <v>0.0</v>
      </c>
      <c r="H359" s="32"/>
      <c r="I359" s="32">
        <f t="shared" si="1042"/>
        <v>0</v>
      </c>
      <c r="J359" s="32">
        <v>0.0</v>
      </c>
      <c r="K359" s="32">
        <f t="shared" si="1043"/>
        <v>0</v>
      </c>
      <c r="L359" s="29">
        <v>0.0</v>
      </c>
      <c r="M359" s="35"/>
      <c r="N359" s="35">
        <f t="shared" si="1044"/>
        <v>0</v>
      </c>
      <c r="O359" s="32"/>
      <c r="P359" s="40">
        <v>0.0</v>
      </c>
      <c r="Q359" s="32">
        <f t="shared" si="1045"/>
        <v>0</v>
      </c>
      <c r="R359" s="32">
        <f t="shared" si="1046"/>
        <v>0</v>
      </c>
      <c r="S359" s="32">
        <f t="shared" si="10"/>
        <v>215087.06</v>
      </c>
      <c r="T359" s="32">
        <f t="shared" si="1047"/>
        <v>0</v>
      </c>
      <c r="U359" s="33"/>
      <c r="V359" s="33"/>
      <c r="W359" s="33"/>
      <c r="X359" s="33"/>
      <c r="Y359" s="33"/>
      <c r="Z359" s="33"/>
      <c r="AA359" s="33"/>
    </row>
    <row r="360" ht="15.75" customHeight="1" outlineLevel="1">
      <c r="A360" s="36" t="s">
        <v>236</v>
      </c>
      <c r="B360" s="36"/>
      <c r="C360" s="36"/>
      <c r="D360" s="37">
        <f t="shared" ref="D360:E360" si="1048">SUBTOTAL(9,D358:D359)</f>
        <v>1012909</v>
      </c>
      <c r="E360" s="37">
        <f t="shared" si="1048"/>
        <v>396644</v>
      </c>
      <c r="F360" s="37">
        <v>1.0</v>
      </c>
      <c r="G360" s="38">
        <f t="shared" ref="G360:I360" si="1049">SUBTOTAL(9,G358:G359)</f>
        <v>0</v>
      </c>
      <c r="H360" s="38">
        <f t="shared" si="1049"/>
        <v>5277726</v>
      </c>
      <c r="I360" s="38">
        <f t="shared" si="1049"/>
        <v>0</v>
      </c>
      <c r="J360" s="38"/>
      <c r="K360" s="38">
        <f t="shared" ref="K360:M360" si="1050">SUBTOTAL(9,K358:K359)</f>
        <v>0</v>
      </c>
      <c r="L360" s="38">
        <f t="shared" si="1050"/>
        <v>0</v>
      </c>
      <c r="M360" s="39">
        <f t="shared" si="1050"/>
        <v>11142000</v>
      </c>
      <c r="N360" s="39"/>
      <c r="O360" s="38"/>
      <c r="P360" s="38">
        <f t="shared" ref="P360:R360" si="1051">SUBTOTAL(9,P358:P359)</f>
        <v>797821.94</v>
      </c>
      <c r="Q360" s="38">
        <f t="shared" si="1051"/>
        <v>797822</v>
      </c>
      <c r="R360" s="38">
        <f t="shared" si="1051"/>
        <v>797822</v>
      </c>
      <c r="S360" s="32">
        <f t="shared" si="10"/>
        <v>215087</v>
      </c>
      <c r="T360" s="38">
        <f>SUBTOTAL(9,T358:T359)</f>
        <v>797822</v>
      </c>
      <c r="U360" s="36"/>
      <c r="V360" s="36"/>
      <c r="W360" s="36"/>
      <c r="X360" s="36"/>
      <c r="Y360" s="36"/>
      <c r="Z360" s="36"/>
      <c r="AA360" s="36"/>
    </row>
    <row r="361" ht="15.75" customHeight="1" outlineLevel="2">
      <c r="A361" s="33" t="s">
        <v>237</v>
      </c>
      <c r="B361" s="33" t="s">
        <v>26</v>
      </c>
      <c r="C361" s="33" t="s">
        <v>27</v>
      </c>
      <c r="D361" s="34">
        <v>4.910660355E7</v>
      </c>
      <c r="E361" s="34">
        <v>4343807.3</v>
      </c>
      <c r="F361" s="34">
        <v>0.9228620321869031</v>
      </c>
      <c r="G361" s="32">
        <v>0.0</v>
      </c>
      <c r="H361" s="32">
        <v>5.730446E7</v>
      </c>
      <c r="I361" s="32">
        <f t="shared" ref="I361:I366" si="1052">+G361/11</f>
        <v>0</v>
      </c>
      <c r="J361" s="32">
        <v>0.0</v>
      </c>
      <c r="K361" s="32">
        <f t="shared" ref="K361:K366" si="1053">+F361*J361</f>
        <v>0</v>
      </c>
      <c r="L361" s="29">
        <f t="shared" ref="L361:L366" si="1054">IF(D361-Q361&gt;1,D361-Q361,0)</f>
        <v>0</v>
      </c>
      <c r="M361" s="35">
        <v>5.85323284E8</v>
      </c>
      <c r="N361" s="35">
        <f t="shared" ref="N361:N366" si="1055">+M361/11</f>
        <v>53211207.64</v>
      </c>
      <c r="O361" s="32"/>
      <c r="P361" s="32">
        <f t="shared" ref="P361:P366" si="1056">+D361-K361</f>
        <v>49106603.55</v>
      </c>
      <c r="Q361" s="32">
        <f t="shared" ref="Q361:Q366" si="1057">+ROUND(P361,0)</f>
        <v>49106604</v>
      </c>
      <c r="R361" s="32">
        <f t="shared" ref="R361:R366" si="1058">+L361+Q361</f>
        <v>49106604</v>
      </c>
      <c r="S361" s="32">
        <f t="shared" si="10"/>
        <v>0</v>
      </c>
      <c r="T361" s="32">
        <f t="shared" ref="T361:T366" si="1059">+Q361</f>
        <v>49106604</v>
      </c>
      <c r="U361" s="33"/>
      <c r="V361" s="33"/>
      <c r="W361" s="33"/>
      <c r="X361" s="33"/>
      <c r="Y361" s="33"/>
      <c r="Z361" s="33"/>
      <c r="AA361" s="33"/>
    </row>
    <row r="362" ht="15.75" customHeight="1" outlineLevel="2">
      <c r="A362" s="33" t="s">
        <v>237</v>
      </c>
      <c r="B362" s="33" t="s">
        <v>34</v>
      </c>
      <c r="C362" s="33" t="s">
        <v>35</v>
      </c>
      <c r="D362" s="34">
        <v>963693.39</v>
      </c>
      <c r="E362" s="34">
        <v>85245.12</v>
      </c>
      <c r="F362" s="34">
        <v>0.01811072189904052</v>
      </c>
      <c r="G362" s="32">
        <v>0.0</v>
      </c>
      <c r="H362" s="32"/>
      <c r="I362" s="32">
        <f t="shared" si="1052"/>
        <v>0</v>
      </c>
      <c r="J362" s="32">
        <v>0.0</v>
      </c>
      <c r="K362" s="32">
        <f t="shared" si="1053"/>
        <v>0</v>
      </c>
      <c r="L362" s="29">
        <f t="shared" si="1054"/>
        <v>0</v>
      </c>
      <c r="M362" s="35"/>
      <c r="N362" s="35">
        <f t="shared" si="1055"/>
        <v>0</v>
      </c>
      <c r="O362" s="32"/>
      <c r="P362" s="32">
        <f t="shared" si="1056"/>
        <v>963693.39</v>
      </c>
      <c r="Q362" s="32">
        <f t="shared" si="1057"/>
        <v>963693</v>
      </c>
      <c r="R362" s="32">
        <f t="shared" si="1058"/>
        <v>963693</v>
      </c>
      <c r="S362" s="32">
        <f t="shared" si="10"/>
        <v>0</v>
      </c>
      <c r="T362" s="32">
        <f t="shared" si="1059"/>
        <v>963693</v>
      </c>
      <c r="U362" s="33"/>
      <c r="V362" s="33"/>
      <c r="W362" s="33"/>
      <c r="X362" s="33"/>
      <c r="Y362" s="33"/>
      <c r="Z362" s="33"/>
      <c r="AA362" s="33"/>
    </row>
    <row r="363" ht="15.75" customHeight="1" outlineLevel="2">
      <c r="A363" s="33" t="s">
        <v>237</v>
      </c>
      <c r="B363" s="33" t="s">
        <v>96</v>
      </c>
      <c r="C363" s="33" t="s">
        <v>97</v>
      </c>
      <c r="D363" s="34">
        <v>0.0</v>
      </c>
      <c r="E363" s="34">
        <v>0.0</v>
      </c>
      <c r="F363" s="34">
        <v>0.0</v>
      </c>
      <c r="G363" s="32">
        <v>0.0</v>
      </c>
      <c r="H363" s="32"/>
      <c r="I363" s="32">
        <f t="shared" si="1052"/>
        <v>0</v>
      </c>
      <c r="J363" s="32">
        <v>0.0</v>
      </c>
      <c r="K363" s="32">
        <f t="shared" si="1053"/>
        <v>0</v>
      </c>
      <c r="L363" s="29">
        <f t="shared" si="1054"/>
        <v>0</v>
      </c>
      <c r="M363" s="35"/>
      <c r="N363" s="35">
        <f t="shared" si="1055"/>
        <v>0</v>
      </c>
      <c r="O363" s="32"/>
      <c r="P363" s="32">
        <f t="shared" si="1056"/>
        <v>0</v>
      </c>
      <c r="Q363" s="32">
        <f t="shared" si="1057"/>
        <v>0</v>
      </c>
      <c r="R363" s="32">
        <f t="shared" si="1058"/>
        <v>0</v>
      </c>
      <c r="S363" s="32">
        <f t="shared" si="10"/>
        <v>0</v>
      </c>
      <c r="T363" s="32">
        <f t="shared" si="1059"/>
        <v>0</v>
      </c>
      <c r="U363" s="33"/>
      <c r="V363" s="33"/>
      <c r="W363" s="33"/>
      <c r="X363" s="33"/>
      <c r="Y363" s="33"/>
      <c r="Z363" s="33"/>
      <c r="AA363" s="33"/>
    </row>
    <row r="364" ht="15.75" customHeight="1" outlineLevel="2">
      <c r="A364" s="33" t="s">
        <v>237</v>
      </c>
      <c r="B364" s="33" t="s">
        <v>66</v>
      </c>
      <c r="C364" s="33" t="s">
        <v>67</v>
      </c>
      <c r="D364" s="34">
        <v>3140911.06</v>
      </c>
      <c r="E364" s="34">
        <v>277834.58</v>
      </c>
      <c r="F364" s="34">
        <v>0.0590272459140563</v>
      </c>
      <c r="G364" s="32">
        <v>0.0</v>
      </c>
      <c r="H364" s="32"/>
      <c r="I364" s="32">
        <f t="shared" si="1052"/>
        <v>0</v>
      </c>
      <c r="J364" s="32">
        <v>0.0</v>
      </c>
      <c r="K364" s="32">
        <f t="shared" si="1053"/>
        <v>0</v>
      </c>
      <c r="L364" s="29">
        <f t="shared" si="1054"/>
        <v>0</v>
      </c>
      <c r="M364" s="35"/>
      <c r="N364" s="35">
        <f t="shared" si="1055"/>
        <v>0</v>
      </c>
      <c r="O364" s="32"/>
      <c r="P364" s="32">
        <f t="shared" si="1056"/>
        <v>3140911.06</v>
      </c>
      <c r="Q364" s="32">
        <f t="shared" si="1057"/>
        <v>3140911</v>
      </c>
      <c r="R364" s="32">
        <f t="shared" si="1058"/>
        <v>3140911</v>
      </c>
      <c r="S364" s="32">
        <f t="shared" si="10"/>
        <v>0</v>
      </c>
      <c r="T364" s="32">
        <f t="shared" si="1059"/>
        <v>3140911</v>
      </c>
      <c r="U364" s="33"/>
      <c r="V364" s="33"/>
      <c r="W364" s="33"/>
      <c r="X364" s="33"/>
      <c r="Y364" s="33"/>
      <c r="Z364" s="33"/>
      <c r="AA364" s="33"/>
    </row>
    <row r="365" ht="15.75" customHeight="1" outlineLevel="2">
      <c r="A365" s="33" t="s">
        <v>237</v>
      </c>
      <c r="B365" s="33" t="s">
        <v>48</v>
      </c>
      <c r="C365" s="33" t="s">
        <v>49</v>
      </c>
      <c r="D365" s="34">
        <v>0.0</v>
      </c>
      <c r="E365" s="34">
        <v>0.0</v>
      </c>
      <c r="F365" s="34">
        <v>0.0</v>
      </c>
      <c r="G365" s="32">
        <v>0.0</v>
      </c>
      <c r="H365" s="32"/>
      <c r="I365" s="32">
        <f t="shared" si="1052"/>
        <v>0</v>
      </c>
      <c r="J365" s="32">
        <v>0.0</v>
      </c>
      <c r="K365" s="32">
        <f t="shared" si="1053"/>
        <v>0</v>
      </c>
      <c r="L365" s="29">
        <f t="shared" si="1054"/>
        <v>0</v>
      </c>
      <c r="M365" s="35"/>
      <c r="N365" s="35">
        <f t="shared" si="1055"/>
        <v>0</v>
      </c>
      <c r="O365" s="32"/>
      <c r="P365" s="32">
        <f t="shared" si="1056"/>
        <v>0</v>
      </c>
      <c r="Q365" s="32">
        <f t="shared" si="1057"/>
        <v>0</v>
      </c>
      <c r="R365" s="32">
        <f t="shared" si="1058"/>
        <v>0</v>
      </c>
      <c r="S365" s="32">
        <f t="shared" si="10"/>
        <v>0</v>
      </c>
      <c r="T365" s="32">
        <f t="shared" si="1059"/>
        <v>0</v>
      </c>
      <c r="U365" s="33"/>
      <c r="V365" s="33"/>
      <c r="W365" s="33"/>
      <c r="X365" s="33"/>
      <c r="Y365" s="33"/>
      <c r="Z365" s="33"/>
      <c r="AA365" s="33"/>
    </row>
    <row r="366" ht="15.75" customHeight="1" outlineLevel="2">
      <c r="A366" s="33" t="s">
        <v>237</v>
      </c>
      <c r="B366" s="33" t="s">
        <v>30</v>
      </c>
      <c r="C366" s="33" t="s">
        <v>31</v>
      </c>
      <c r="D366" s="34">
        <v>0.0</v>
      </c>
      <c r="E366" s="34">
        <v>0.0</v>
      </c>
      <c r="F366" s="34">
        <v>0.0</v>
      </c>
      <c r="G366" s="32">
        <v>0.0</v>
      </c>
      <c r="H366" s="32"/>
      <c r="I366" s="32">
        <f t="shared" si="1052"/>
        <v>0</v>
      </c>
      <c r="J366" s="32">
        <v>0.0</v>
      </c>
      <c r="K366" s="32">
        <f t="shared" si="1053"/>
        <v>0</v>
      </c>
      <c r="L366" s="29">
        <f t="shared" si="1054"/>
        <v>0</v>
      </c>
      <c r="M366" s="35"/>
      <c r="N366" s="35">
        <f t="shared" si="1055"/>
        <v>0</v>
      </c>
      <c r="O366" s="32"/>
      <c r="P366" s="32">
        <f t="shared" si="1056"/>
        <v>0</v>
      </c>
      <c r="Q366" s="32">
        <f t="shared" si="1057"/>
        <v>0</v>
      </c>
      <c r="R366" s="32">
        <f t="shared" si="1058"/>
        <v>0</v>
      </c>
      <c r="S366" s="32">
        <f t="shared" si="10"/>
        <v>0</v>
      </c>
      <c r="T366" s="32">
        <f t="shared" si="1059"/>
        <v>0</v>
      </c>
      <c r="U366" s="33"/>
      <c r="V366" s="33"/>
      <c r="W366" s="33"/>
      <c r="X366" s="33"/>
      <c r="Y366" s="33"/>
      <c r="Z366" s="33"/>
      <c r="AA366" s="33"/>
    </row>
    <row r="367" ht="15.75" customHeight="1" outlineLevel="1">
      <c r="A367" s="36" t="s">
        <v>238</v>
      </c>
      <c r="B367" s="36"/>
      <c r="C367" s="36"/>
      <c r="D367" s="37">
        <f t="shared" ref="D367:E367" si="1060">SUBTOTAL(9,D361:D366)</f>
        <v>53211208</v>
      </c>
      <c r="E367" s="37">
        <f t="shared" si="1060"/>
        <v>4706887</v>
      </c>
      <c r="F367" s="37">
        <v>0.9999999999999999</v>
      </c>
      <c r="G367" s="38">
        <f t="shared" ref="G367:I367" si="1061">SUBTOTAL(9,G361:G366)</f>
        <v>0</v>
      </c>
      <c r="H367" s="38">
        <f t="shared" si="1061"/>
        <v>57304460</v>
      </c>
      <c r="I367" s="38">
        <f t="shared" si="1061"/>
        <v>0</v>
      </c>
      <c r="J367" s="38"/>
      <c r="K367" s="38">
        <f t="shared" ref="K367:M367" si="1062">SUBTOTAL(9,K361:K366)</f>
        <v>0</v>
      </c>
      <c r="L367" s="38">
        <f t="shared" si="1062"/>
        <v>0</v>
      </c>
      <c r="M367" s="39">
        <f t="shared" si="1062"/>
        <v>585323284</v>
      </c>
      <c r="N367" s="39"/>
      <c r="O367" s="38"/>
      <c r="P367" s="38">
        <f t="shared" ref="P367:R367" si="1063">SUBTOTAL(9,P361:P366)</f>
        <v>53211208</v>
      </c>
      <c r="Q367" s="38">
        <f t="shared" si="1063"/>
        <v>53211208</v>
      </c>
      <c r="R367" s="38">
        <f t="shared" si="1063"/>
        <v>53211208</v>
      </c>
      <c r="S367" s="32">
        <f t="shared" si="10"/>
        <v>0</v>
      </c>
      <c r="T367" s="38">
        <f>SUBTOTAL(9,T361:T366)</f>
        <v>53211208</v>
      </c>
      <c r="U367" s="36"/>
      <c r="V367" s="36"/>
      <c r="W367" s="36"/>
      <c r="X367" s="36"/>
      <c r="Y367" s="36"/>
      <c r="Z367" s="36"/>
      <c r="AA367" s="36"/>
    </row>
    <row r="368" ht="15.75" customHeight="1" outlineLevel="2">
      <c r="A368" s="33" t="s">
        <v>239</v>
      </c>
      <c r="B368" s="33" t="s">
        <v>26</v>
      </c>
      <c r="C368" s="33" t="s">
        <v>27</v>
      </c>
      <c r="D368" s="34">
        <v>1.981518983E7</v>
      </c>
      <c r="E368" s="34">
        <v>1770676.69</v>
      </c>
      <c r="F368" s="34">
        <v>0.981381216320597</v>
      </c>
      <c r="G368" s="32">
        <v>4098175.0</v>
      </c>
      <c r="H368" s="32">
        <v>3.1990216E7</v>
      </c>
      <c r="I368" s="32">
        <f t="shared" ref="I368:I370" si="1064">+G368/11</f>
        <v>372561.3636</v>
      </c>
      <c r="J368" s="32">
        <v>372561.36363636365</v>
      </c>
      <c r="K368" s="32">
        <f t="shared" ref="K368:K370" si="1065">+F368*J368</f>
        <v>365624.7242</v>
      </c>
      <c r="L368" s="29">
        <f>IF(D368-Q368&gt;1,D368-Q368,0)</f>
        <v>365624.83</v>
      </c>
      <c r="M368" s="35">
        <v>2.18004196E8</v>
      </c>
      <c r="N368" s="35">
        <f t="shared" ref="N368:N370" si="1066">+M368/11</f>
        <v>19818563.27</v>
      </c>
      <c r="O368" s="32"/>
      <c r="P368" s="32">
        <f>+D368-K368</f>
        <v>19449565.11</v>
      </c>
      <c r="Q368" s="32">
        <f t="shared" ref="Q368:Q370" si="1067">+ROUND(P368,0)</f>
        <v>19449565</v>
      </c>
      <c r="R368" s="32">
        <f t="shared" ref="R368:R370" si="1068">+L368+Q368</f>
        <v>19815189.83</v>
      </c>
      <c r="S368" s="32">
        <f t="shared" si="10"/>
        <v>0</v>
      </c>
      <c r="T368" s="32">
        <f t="shared" ref="T368:T370" si="1069">+Q368</f>
        <v>19449565</v>
      </c>
      <c r="U368" s="33"/>
      <c r="V368" s="33"/>
      <c r="W368" s="33"/>
      <c r="X368" s="33"/>
      <c r="Y368" s="33"/>
      <c r="Z368" s="33"/>
      <c r="AA368" s="33"/>
    </row>
    <row r="369" ht="15.75" customHeight="1" outlineLevel="2">
      <c r="A369" s="33" t="s">
        <v>239</v>
      </c>
      <c r="B369" s="33" t="s">
        <v>34</v>
      </c>
      <c r="C369" s="33" t="s">
        <v>35</v>
      </c>
      <c r="D369" s="34">
        <v>375934.17</v>
      </c>
      <c r="E369" s="34">
        <v>33593.31</v>
      </c>
      <c r="F369" s="34">
        <v>0.018618783679402888</v>
      </c>
      <c r="G369" s="32">
        <v>0.0</v>
      </c>
      <c r="H369" s="32"/>
      <c r="I369" s="32">
        <f t="shared" si="1064"/>
        <v>0</v>
      </c>
      <c r="J369" s="32">
        <v>372561.36363636365</v>
      </c>
      <c r="K369" s="32">
        <f t="shared" si="1065"/>
        <v>6936.639437</v>
      </c>
      <c r="L369" s="29">
        <v>6936.169999999984</v>
      </c>
      <c r="M369" s="35"/>
      <c r="N369" s="35">
        <f t="shared" si="1066"/>
        <v>0</v>
      </c>
      <c r="O369" s="32"/>
      <c r="P369" s="40">
        <v>0.0</v>
      </c>
      <c r="Q369" s="32">
        <f t="shared" si="1067"/>
        <v>0</v>
      </c>
      <c r="R369" s="32">
        <f t="shared" si="1068"/>
        <v>6936.17</v>
      </c>
      <c r="S369" s="32">
        <f t="shared" si="10"/>
        <v>368998</v>
      </c>
      <c r="T369" s="32">
        <f t="shared" si="1069"/>
        <v>0</v>
      </c>
      <c r="U369" s="33"/>
      <c r="V369" s="33"/>
      <c r="W369" s="33"/>
      <c r="X369" s="33"/>
      <c r="Y369" s="33"/>
      <c r="Z369" s="33"/>
      <c r="AA369" s="33"/>
    </row>
    <row r="370" ht="15.75" customHeight="1" outlineLevel="2">
      <c r="A370" s="33" t="s">
        <v>239</v>
      </c>
      <c r="B370" s="33" t="s">
        <v>48</v>
      </c>
      <c r="C370" s="33" t="s">
        <v>49</v>
      </c>
      <c r="D370" s="34">
        <v>0.0</v>
      </c>
      <c r="E370" s="34">
        <v>0.0</v>
      </c>
      <c r="F370" s="34">
        <v>0.0</v>
      </c>
      <c r="G370" s="32">
        <v>0.0</v>
      </c>
      <c r="H370" s="32"/>
      <c r="I370" s="32">
        <f t="shared" si="1064"/>
        <v>0</v>
      </c>
      <c r="J370" s="32">
        <v>372561.36363636365</v>
      </c>
      <c r="K370" s="32">
        <f t="shared" si="1065"/>
        <v>0</v>
      </c>
      <c r="L370" s="29">
        <f>IF(D370-Q370&gt;1,D370-Q370,0)</f>
        <v>0</v>
      </c>
      <c r="M370" s="35"/>
      <c r="N370" s="35">
        <f t="shared" si="1066"/>
        <v>0</v>
      </c>
      <c r="O370" s="32"/>
      <c r="P370" s="32">
        <f>+D370-K370</f>
        <v>0</v>
      </c>
      <c r="Q370" s="32">
        <f t="shared" si="1067"/>
        <v>0</v>
      </c>
      <c r="R370" s="32">
        <f t="shared" si="1068"/>
        <v>0</v>
      </c>
      <c r="S370" s="32">
        <f t="shared" si="10"/>
        <v>0</v>
      </c>
      <c r="T370" s="32">
        <f t="shared" si="1069"/>
        <v>0</v>
      </c>
      <c r="U370" s="33"/>
      <c r="V370" s="33"/>
      <c r="W370" s="33"/>
      <c r="X370" s="33"/>
      <c r="Y370" s="33"/>
      <c r="Z370" s="33"/>
      <c r="AA370" s="33"/>
    </row>
    <row r="371" ht="15.75" customHeight="1" outlineLevel="1">
      <c r="A371" s="36" t="s">
        <v>240</v>
      </c>
      <c r="B371" s="36"/>
      <c r="C371" s="36"/>
      <c r="D371" s="37">
        <f t="shared" ref="D371:E371" si="1070">SUBTOTAL(9,D368:D370)</f>
        <v>20191124</v>
      </c>
      <c r="E371" s="37">
        <f t="shared" si="1070"/>
        <v>1804270</v>
      </c>
      <c r="F371" s="37">
        <v>0.9999999999999999</v>
      </c>
      <c r="G371" s="38">
        <f t="shared" ref="G371:I371" si="1071">SUBTOTAL(9,G368:G370)</f>
        <v>4098175</v>
      </c>
      <c r="H371" s="38">
        <f t="shared" si="1071"/>
        <v>31990216</v>
      </c>
      <c r="I371" s="38">
        <f t="shared" si="1071"/>
        <v>372561.3636</v>
      </c>
      <c r="J371" s="38"/>
      <c r="K371" s="38">
        <f t="shared" ref="K371:M371" si="1072">SUBTOTAL(9,K368:K370)</f>
        <v>372561.3636</v>
      </c>
      <c r="L371" s="38">
        <f t="shared" si="1072"/>
        <v>372561</v>
      </c>
      <c r="M371" s="39">
        <f t="shared" si="1072"/>
        <v>218004196</v>
      </c>
      <c r="N371" s="39"/>
      <c r="O371" s="38"/>
      <c r="P371" s="38">
        <f t="shared" ref="P371:R371" si="1073">SUBTOTAL(9,P368:P370)</f>
        <v>19449565.11</v>
      </c>
      <c r="Q371" s="38">
        <f t="shared" si="1073"/>
        <v>19449565</v>
      </c>
      <c r="R371" s="38">
        <f t="shared" si="1073"/>
        <v>19822126</v>
      </c>
      <c r="S371" s="32">
        <f t="shared" si="10"/>
        <v>368998</v>
      </c>
      <c r="T371" s="38">
        <f>SUBTOTAL(9,T368:T370)</f>
        <v>19449565</v>
      </c>
      <c r="U371" s="36"/>
      <c r="V371" s="36"/>
      <c r="W371" s="36"/>
      <c r="X371" s="36"/>
      <c r="Y371" s="36"/>
      <c r="Z371" s="36"/>
      <c r="AA371" s="36"/>
    </row>
    <row r="372" ht="15.75" customHeight="1" outlineLevel="2">
      <c r="A372" s="33" t="s">
        <v>241</v>
      </c>
      <c r="B372" s="33" t="s">
        <v>26</v>
      </c>
      <c r="C372" s="33" t="s">
        <v>27</v>
      </c>
      <c r="D372" s="34">
        <v>0.0</v>
      </c>
      <c r="E372" s="34">
        <v>5816389.0</v>
      </c>
      <c r="F372" s="33">
        <v>1.0</v>
      </c>
      <c r="G372" s="32">
        <v>3722743.0</v>
      </c>
      <c r="H372" s="32">
        <v>1.02763479E8</v>
      </c>
      <c r="I372" s="32">
        <f t="shared" ref="I372:I373" si="1074">+G372/11</f>
        <v>338431.1818</v>
      </c>
      <c r="J372" s="32">
        <v>338431.1818181818</v>
      </c>
      <c r="K372" s="32">
        <f t="shared" ref="K372:K373" si="1075">+F372*J372</f>
        <v>338431.1818</v>
      </c>
      <c r="L372" s="29">
        <f t="shared" ref="L372:L373" si="1076">IF(D372-Q372&gt;1,D372-Q372,0)</f>
        <v>0</v>
      </c>
      <c r="M372" s="35">
        <v>0.0</v>
      </c>
      <c r="N372" s="35">
        <f t="shared" ref="N372:N373" si="1077">+M372/11</f>
        <v>0</v>
      </c>
      <c r="O372" s="32"/>
      <c r="P372" s="32">
        <v>0.0</v>
      </c>
      <c r="Q372" s="32">
        <f t="shared" ref="Q372:Q373" si="1078">+ROUND(P372,0)</f>
        <v>0</v>
      </c>
      <c r="R372" s="32">
        <f t="shared" ref="R372:R373" si="1079">+L372+Q372</f>
        <v>0</v>
      </c>
      <c r="S372" s="32">
        <f t="shared" si="10"/>
        <v>0</v>
      </c>
      <c r="T372" s="32">
        <f t="shared" ref="T372:T373" si="1080">+Q372</f>
        <v>0</v>
      </c>
      <c r="U372" s="33"/>
      <c r="V372" s="33"/>
      <c r="W372" s="33"/>
      <c r="X372" s="33"/>
      <c r="Y372" s="33"/>
      <c r="Z372" s="33"/>
      <c r="AA372" s="33"/>
    </row>
    <row r="373" ht="15.75" customHeight="1" outlineLevel="2">
      <c r="A373" s="33" t="s">
        <v>241</v>
      </c>
      <c r="B373" s="33" t="s">
        <v>48</v>
      </c>
      <c r="C373" s="33" t="s">
        <v>49</v>
      </c>
      <c r="D373" s="34">
        <v>0.0</v>
      </c>
      <c r="E373" s="34">
        <v>0.0</v>
      </c>
      <c r="F373" s="33">
        <v>0.0</v>
      </c>
      <c r="G373" s="32">
        <v>0.0</v>
      </c>
      <c r="H373" s="32"/>
      <c r="I373" s="32">
        <f t="shared" si="1074"/>
        <v>0</v>
      </c>
      <c r="J373" s="32">
        <v>338431.1818181818</v>
      </c>
      <c r="K373" s="32">
        <f t="shared" si="1075"/>
        <v>0</v>
      </c>
      <c r="L373" s="29">
        <f t="shared" si="1076"/>
        <v>0</v>
      </c>
      <c r="M373" s="35"/>
      <c r="N373" s="35">
        <f t="shared" si="1077"/>
        <v>0</v>
      </c>
      <c r="O373" s="32"/>
      <c r="P373" s="32">
        <f>+D373-K373</f>
        <v>0</v>
      </c>
      <c r="Q373" s="32">
        <f t="shared" si="1078"/>
        <v>0</v>
      </c>
      <c r="R373" s="32">
        <f t="shared" si="1079"/>
        <v>0</v>
      </c>
      <c r="S373" s="32">
        <f t="shared" si="10"/>
        <v>0</v>
      </c>
      <c r="T373" s="32">
        <f t="shared" si="1080"/>
        <v>0</v>
      </c>
      <c r="U373" s="33"/>
      <c r="V373" s="33"/>
      <c r="W373" s="33"/>
      <c r="X373" s="33"/>
      <c r="Y373" s="33"/>
      <c r="Z373" s="33"/>
      <c r="AA373" s="33"/>
    </row>
    <row r="374" ht="15.75" customHeight="1" outlineLevel="1">
      <c r="A374" s="36" t="s">
        <v>242</v>
      </c>
      <c r="B374" s="36"/>
      <c r="C374" s="36"/>
      <c r="D374" s="41">
        <f t="shared" ref="D374:E374" si="1081">SUBTOTAL(9,D372:D373)</f>
        <v>0</v>
      </c>
      <c r="E374" s="37">
        <f t="shared" si="1081"/>
        <v>5816389</v>
      </c>
      <c r="F374" s="37">
        <v>1.0</v>
      </c>
      <c r="G374" s="38">
        <f t="shared" ref="G374:I374" si="1082">SUBTOTAL(9,G372:G373)</f>
        <v>3722743</v>
      </c>
      <c r="H374" s="38">
        <f t="shared" si="1082"/>
        <v>102763479</v>
      </c>
      <c r="I374" s="38">
        <f t="shared" si="1082"/>
        <v>338431.1818</v>
      </c>
      <c r="J374" s="38"/>
      <c r="K374" s="38">
        <f t="shared" ref="K374:M374" si="1083">SUBTOTAL(9,K372:K373)</f>
        <v>338431.1818</v>
      </c>
      <c r="L374" s="38">
        <f t="shared" si="1083"/>
        <v>0</v>
      </c>
      <c r="M374" s="39">
        <f t="shared" si="1083"/>
        <v>0</v>
      </c>
      <c r="N374" s="39"/>
      <c r="O374" s="38"/>
      <c r="P374" s="38">
        <f t="shared" ref="P374:R374" si="1084">SUBTOTAL(9,P372:P373)</f>
        <v>0</v>
      </c>
      <c r="Q374" s="38">
        <f t="shared" si="1084"/>
        <v>0</v>
      </c>
      <c r="R374" s="38">
        <f t="shared" si="1084"/>
        <v>0</v>
      </c>
      <c r="S374" s="32">
        <f t="shared" si="10"/>
        <v>0</v>
      </c>
      <c r="T374" s="38">
        <f>SUBTOTAL(9,T372:T373)</f>
        <v>0</v>
      </c>
      <c r="U374" s="36"/>
      <c r="V374" s="36"/>
      <c r="W374" s="36"/>
      <c r="X374" s="36"/>
      <c r="Y374" s="36"/>
      <c r="Z374" s="36"/>
      <c r="AA374" s="36"/>
    </row>
    <row r="375" ht="15.75" customHeight="1" outlineLevel="2">
      <c r="A375" s="33" t="s">
        <v>243</v>
      </c>
      <c r="B375" s="33" t="s">
        <v>26</v>
      </c>
      <c r="C375" s="33" t="s">
        <v>27</v>
      </c>
      <c r="D375" s="34">
        <v>1.1155225525E8</v>
      </c>
      <c r="E375" s="34">
        <v>6489522.25</v>
      </c>
      <c r="F375" s="34">
        <v>0.9910223034588422</v>
      </c>
      <c r="G375" s="32">
        <v>0.0</v>
      </c>
      <c r="H375" s="32">
        <v>1.26297664E8</v>
      </c>
      <c r="I375" s="32">
        <f t="shared" ref="I375:I377" si="1085">+G375/11</f>
        <v>0</v>
      </c>
      <c r="J375" s="32">
        <v>0.0</v>
      </c>
      <c r="K375" s="32">
        <f t="shared" ref="K375:K377" si="1086">+F375*J375</f>
        <v>0</v>
      </c>
      <c r="L375" s="29">
        <f t="shared" ref="L375:L377" si="1087">IF(D375-Q375&gt;1,D375-Q375,0)</f>
        <v>0</v>
      </c>
      <c r="M375" s="35">
        <v>1.238190908E9</v>
      </c>
      <c r="N375" s="35">
        <f t="shared" ref="N375:N377" si="1088">+M375/11</f>
        <v>112562809.8</v>
      </c>
      <c r="O375" s="32"/>
      <c r="P375" s="32">
        <f t="shared" ref="P375:P377" si="1089">+D375-K375</f>
        <v>111552255.3</v>
      </c>
      <c r="Q375" s="32">
        <f t="shared" ref="Q375:Q377" si="1090">+ROUND(P375,0)</f>
        <v>111552255</v>
      </c>
      <c r="R375" s="32">
        <f t="shared" ref="R375:R377" si="1091">+L375+Q375</f>
        <v>111552255</v>
      </c>
      <c r="S375" s="32">
        <f t="shared" si="10"/>
        <v>0</v>
      </c>
      <c r="T375" s="32">
        <f t="shared" ref="T375:T377" si="1092">+Q375</f>
        <v>111552255</v>
      </c>
      <c r="U375" s="33"/>
      <c r="V375" s="33"/>
      <c r="W375" s="33"/>
      <c r="X375" s="33"/>
      <c r="Y375" s="33"/>
      <c r="Z375" s="33"/>
      <c r="AA375" s="33"/>
    </row>
    <row r="376" ht="15.75" customHeight="1" outlineLevel="2">
      <c r="A376" s="33" t="s">
        <v>243</v>
      </c>
      <c r="B376" s="33" t="s">
        <v>34</v>
      </c>
      <c r="C376" s="33" t="s">
        <v>35</v>
      </c>
      <c r="D376" s="34">
        <v>1010554.75</v>
      </c>
      <c r="E376" s="34">
        <v>58788.75</v>
      </c>
      <c r="F376" s="34">
        <v>0.008977696541157777</v>
      </c>
      <c r="G376" s="32">
        <v>0.0</v>
      </c>
      <c r="H376" s="32"/>
      <c r="I376" s="32">
        <f t="shared" si="1085"/>
        <v>0</v>
      </c>
      <c r="J376" s="32">
        <v>0.0</v>
      </c>
      <c r="K376" s="32">
        <f t="shared" si="1086"/>
        <v>0</v>
      </c>
      <c r="L376" s="29">
        <f t="shared" si="1087"/>
        <v>0</v>
      </c>
      <c r="M376" s="35"/>
      <c r="N376" s="35">
        <f t="shared" si="1088"/>
        <v>0</v>
      </c>
      <c r="O376" s="32"/>
      <c r="P376" s="32">
        <f t="shared" si="1089"/>
        <v>1010554.75</v>
      </c>
      <c r="Q376" s="32">
        <f t="shared" si="1090"/>
        <v>1010555</v>
      </c>
      <c r="R376" s="32">
        <f t="shared" si="1091"/>
        <v>1010555</v>
      </c>
      <c r="S376" s="32">
        <f t="shared" si="10"/>
        <v>0</v>
      </c>
      <c r="T376" s="32">
        <f t="shared" si="1092"/>
        <v>1010555</v>
      </c>
      <c r="U376" s="33"/>
      <c r="V376" s="33"/>
      <c r="W376" s="33"/>
      <c r="X376" s="33"/>
      <c r="Y376" s="33"/>
      <c r="Z376" s="33"/>
      <c r="AA376" s="33"/>
    </row>
    <row r="377" ht="15.75" customHeight="1" outlineLevel="2">
      <c r="A377" s="33" t="s">
        <v>243</v>
      </c>
      <c r="B377" s="33" t="s">
        <v>30</v>
      </c>
      <c r="C377" s="33" t="s">
        <v>31</v>
      </c>
      <c r="D377" s="34">
        <v>0.0</v>
      </c>
      <c r="E377" s="34">
        <v>0.0</v>
      </c>
      <c r="F377" s="34">
        <v>0.0</v>
      </c>
      <c r="G377" s="32">
        <v>0.0</v>
      </c>
      <c r="H377" s="32"/>
      <c r="I377" s="32">
        <f t="shared" si="1085"/>
        <v>0</v>
      </c>
      <c r="J377" s="32">
        <v>0.0</v>
      </c>
      <c r="K377" s="32">
        <f t="shared" si="1086"/>
        <v>0</v>
      </c>
      <c r="L377" s="29">
        <f t="shared" si="1087"/>
        <v>0</v>
      </c>
      <c r="M377" s="35"/>
      <c r="N377" s="35">
        <f t="shared" si="1088"/>
        <v>0</v>
      </c>
      <c r="O377" s="32"/>
      <c r="P377" s="32">
        <f t="shared" si="1089"/>
        <v>0</v>
      </c>
      <c r="Q377" s="32">
        <f t="shared" si="1090"/>
        <v>0</v>
      </c>
      <c r="R377" s="32">
        <f t="shared" si="1091"/>
        <v>0</v>
      </c>
      <c r="S377" s="32">
        <f t="shared" si="10"/>
        <v>0</v>
      </c>
      <c r="T377" s="32">
        <f t="shared" si="1092"/>
        <v>0</v>
      </c>
      <c r="U377" s="33"/>
      <c r="V377" s="33"/>
      <c r="W377" s="33"/>
      <c r="X377" s="33"/>
      <c r="Y377" s="33"/>
      <c r="Z377" s="33"/>
      <c r="AA377" s="33"/>
    </row>
    <row r="378" ht="15.75" customHeight="1" outlineLevel="1">
      <c r="A378" s="36" t="s">
        <v>244</v>
      </c>
      <c r="B378" s="36"/>
      <c r="C378" s="36"/>
      <c r="D378" s="37">
        <f t="shared" ref="D378:E378" si="1093">SUBTOTAL(9,D375:D377)</f>
        <v>112562810</v>
      </c>
      <c r="E378" s="37">
        <f t="shared" si="1093"/>
        <v>6548311</v>
      </c>
      <c r="F378" s="37">
        <v>1.0</v>
      </c>
      <c r="G378" s="38">
        <f t="shared" ref="G378:I378" si="1094">SUBTOTAL(9,G375:G377)</f>
        <v>0</v>
      </c>
      <c r="H378" s="38">
        <f t="shared" si="1094"/>
        <v>126297664</v>
      </c>
      <c r="I378" s="38">
        <f t="shared" si="1094"/>
        <v>0</v>
      </c>
      <c r="J378" s="38"/>
      <c r="K378" s="38">
        <f t="shared" ref="K378:M378" si="1095">SUBTOTAL(9,K375:K377)</f>
        <v>0</v>
      </c>
      <c r="L378" s="38">
        <f t="shared" si="1095"/>
        <v>0</v>
      </c>
      <c r="M378" s="39">
        <f t="shared" si="1095"/>
        <v>1238190908</v>
      </c>
      <c r="N378" s="39"/>
      <c r="O378" s="38"/>
      <c r="P378" s="38">
        <f t="shared" ref="P378:R378" si="1096">SUBTOTAL(9,P375:P377)</f>
        <v>112562810</v>
      </c>
      <c r="Q378" s="38">
        <f t="shared" si="1096"/>
        <v>112562810</v>
      </c>
      <c r="R378" s="38">
        <f t="shared" si="1096"/>
        <v>112562810</v>
      </c>
      <c r="S378" s="32">
        <f t="shared" si="10"/>
        <v>0</v>
      </c>
      <c r="T378" s="38">
        <f>SUBTOTAL(9,T375:T377)</f>
        <v>112562810</v>
      </c>
      <c r="U378" s="36"/>
      <c r="V378" s="36"/>
      <c r="W378" s="36"/>
      <c r="X378" s="36"/>
      <c r="Y378" s="36"/>
      <c r="Z378" s="36"/>
      <c r="AA378" s="36"/>
    </row>
    <row r="379" ht="15.75" customHeight="1" outlineLevel="2">
      <c r="A379" s="33" t="s">
        <v>245</v>
      </c>
      <c r="B379" s="33" t="s">
        <v>26</v>
      </c>
      <c r="C379" s="33" t="s">
        <v>27</v>
      </c>
      <c r="D379" s="34">
        <v>3.573110761E7</v>
      </c>
      <c r="E379" s="34">
        <v>9408078.19</v>
      </c>
      <c r="F379" s="34">
        <v>0.9274203216073541</v>
      </c>
      <c r="G379" s="32">
        <v>0.0</v>
      </c>
      <c r="H379" s="32">
        <v>9.0702141E7</v>
      </c>
      <c r="I379" s="32">
        <f t="shared" ref="I379:I380" si="1097">+G379/11</f>
        <v>0</v>
      </c>
      <c r="J379" s="32">
        <v>0.0</v>
      </c>
      <c r="K379" s="32">
        <f t="shared" ref="K379:K380" si="1098">+F379*J379</f>
        <v>0</v>
      </c>
      <c r="L379" s="29">
        <f t="shared" ref="L379:L380" si="1099">IF(D379-Q379&gt;1,D379-Q379,0)</f>
        <v>0</v>
      </c>
      <c r="M379" s="35">
        <v>4.23801566E8</v>
      </c>
      <c r="N379" s="35">
        <f t="shared" ref="N379:N380" si="1100">+M379/11</f>
        <v>38527415.09</v>
      </c>
      <c r="O379" s="32"/>
      <c r="P379" s="32">
        <f t="shared" ref="P379:P380" si="1101">+D379-K379</f>
        <v>35731107.61</v>
      </c>
      <c r="Q379" s="32">
        <f t="shared" ref="Q379:Q380" si="1102">+ROUND(P379,0)</f>
        <v>35731108</v>
      </c>
      <c r="R379" s="32">
        <f t="shared" ref="R379:R380" si="1103">+L379+Q379</f>
        <v>35731108</v>
      </c>
      <c r="S379" s="32">
        <f t="shared" si="10"/>
        <v>0</v>
      </c>
      <c r="T379" s="32">
        <f t="shared" ref="T379:T380" si="1104">+Q379</f>
        <v>35731108</v>
      </c>
      <c r="U379" s="33"/>
      <c r="V379" s="33"/>
      <c r="W379" s="33"/>
      <c r="X379" s="33"/>
      <c r="Y379" s="33"/>
      <c r="Z379" s="33"/>
      <c r="AA379" s="33"/>
    </row>
    <row r="380" ht="15.75" customHeight="1" outlineLevel="2">
      <c r="A380" s="33" t="s">
        <v>245</v>
      </c>
      <c r="B380" s="33" t="s">
        <v>50</v>
      </c>
      <c r="C380" s="33" t="s">
        <v>51</v>
      </c>
      <c r="D380" s="34">
        <v>2796307.39</v>
      </c>
      <c r="E380" s="34">
        <v>736273.81</v>
      </c>
      <c r="F380" s="34">
        <v>0.07257967839264587</v>
      </c>
      <c r="G380" s="32">
        <v>0.0</v>
      </c>
      <c r="H380" s="32"/>
      <c r="I380" s="32">
        <f t="shared" si="1097"/>
        <v>0</v>
      </c>
      <c r="J380" s="32">
        <v>0.0</v>
      </c>
      <c r="K380" s="32">
        <f t="shared" si="1098"/>
        <v>0</v>
      </c>
      <c r="L380" s="29">
        <f t="shared" si="1099"/>
        <v>0</v>
      </c>
      <c r="M380" s="35"/>
      <c r="N380" s="35">
        <f t="shared" si="1100"/>
        <v>0</v>
      </c>
      <c r="O380" s="32"/>
      <c r="P380" s="32">
        <f t="shared" si="1101"/>
        <v>2796307.39</v>
      </c>
      <c r="Q380" s="32">
        <f t="shared" si="1102"/>
        <v>2796307</v>
      </c>
      <c r="R380" s="32">
        <f t="shared" si="1103"/>
        <v>2796307</v>
      </c>
      <c r="S380" s="32">
        <f t="shared" si="10"/>
        <v>0</v>
      </c>
      <c r="T380" s="32">
        <f t="shared" si="1104"/>
        <v>2796307</v>
      </c>
      <c r="U380" s="33"/>
      <c r="V380" s="33"/>
      <c r="W380" s="33"/>
      <c r="X380" s="33"/>
      <c r="Y380" s="33"/>
      <c r="Z380" s="33"/>
      <c r="AA380" s="33"/>
    </row>
    <row r="381" ht="15.75" customHeight="1" outlineLevel="1">
      <c r="A381" s="36" t="s">
        <v>246</v>
      </c>
      <c r="B381" s="36"/>
      <c r="C381" s="36"/>
      <c r="D381" s="37">
        <f t="shared" ref="D381:E381" si="1105">SUBTOTAL(9,D379:D380)</f>
        <v>38527415</v>
      </c>
      <c r="E381" s="37">
        <f t="shared" si="1105"/>
        <v>10144352</v>
      </c>
      <c r="F381" s="37">
        <v>1.0</v>
      </c>
      <c r="G381" s="38">
        <f t="shared" ref="G381:I381" si="1106">SUBTOTAL(9,G379:G380)</f>
        <v>0</v>
      </c>
      <c r="H381" s="38">
        <f t="shared" si="1106"/>
        <v>90702141</v>
      </c>
      <c r="I381" s="38">
        <f t="shared" si="1106"/>
        <v>0</v>
      </c>
      <c r="J381" s="38"/>
      <c r="K381" s="38">
        <f t="shared" ref="K381:M381" si="1107">SUBTOTAL(9,K379:K380)</f>
        <v>0</v>
      </c>
      <c r="L381" s="38">
        <f t="shared" si="1107"/>
        <v>0</v>
      </c>
      <c r="M381" s="39">
        <f t="shared" si="1107"/>
        <v>423801566</v>
      </c>
      <c r="N381" s="39"/>
      <c r="O381" s="38"/>
      <c r="P381" s="38">
        <f t="shared" ref="P381:R381" si="1108">SUBTOTAL(9,P379:P380)</f>
        <v>38527415</v>
      </c>
      <c r="Q381" s="38">
        <f t="shared" si="1108"/>
        <v>38527415</v>
      </c>
      <c r="R381" s="38">
        <f t="shared" si="1108"/>
        <v>38527415</v>
      </c>
      <c r="S381" s="32">
        <f t="shared" si="10"/>
        <v>0</v>
      </c>
      <c r="T381" s="38">
        <f>SUBTOTAL(9,T379:T380)</f>
        <v>38527415</v>
      </c>
      <c r="U381" s="36"/>
      <c r="V381" s="36"/>
      <c r="W381" s="36"/>
      <c r="X381" s="36"/>
      <c r="Y381" s="36"/>
      <c r="Z381" s="36"/>
      <c r="AA381" s="36"/>
    </row>
    <row r="382" ht="15.75" customHeight="1" outlineLevel="2">
      <c r="A382" s="33" t="s">
        <v>247</v>
      </c>
      <c r="B382" s="33" t="s">
        <v>26</v>
      </c>
      <c r="C382" s="33" t="s">
        <v>27</v>
      </c>
      <c r="D382" s="34">
        <v>4.713692407E7</v>
      </c>
      <c r="E382" s="34">
        <v>7081824.45</v>
      </c>
      <c r="F382" s="34">
        <v>0.6660473567399589</v>
      </c>
      <c r="G382" s="32">
        <v>1.51042824E8</v>
      </c>
      <c r="H382" s="32">
        <v>1.17273975E8</v>
      </c>
      <c r="I382" s="32">
        <f t="shared" ref="I382:I386" si="1109">+G382/11</f>
        <v>13731165.82</v>
      </c>
      <c r="J382" s="32">
        <v>1.3731165818181818E7</v>
      </c>
      <c r="K382" s="32">
        <f t="shared" ref="K382:K386" si="1110">+F382*J382</f>
        <v>9145606.698</v>
      </c>
      <c r="L382" s="29">
        <f t="shared" ref="L382:L386" si="1111">IF(D382-Q382&gt;1,D382-Q382,0)</f>
        <v>8996940.07</v>
      </c>
      <c r="M382" s="35">
        <v>6.27439606E8</v>
      </c>
      <c r="N382" s="35">
        <f t="shared" ref="N382:N386" si="1112">+M382/11</f>
        <v>57039964.18</v>
      </c>
      <c r="O382" s="32"/>
      <c r="P382" s="32">
        <v>3.813998445395207E7</v>
      </c>
      <c r="Q382" s="32">
        <f t="shared" ref="Q382:Q386" si="1113">+ROUND(P382,0)</f>
        <v>38139984</v>
      </c>
      <c r="R382" s="32">
        <f t="shared" ref="R382:R386" si="1114">+L382+Q382</f>
        <v>47136924.07</v>
      </c>
      <c r="S382" s="32">
        <f t="shared" si="10"/>
        <v>0</v>
      </c>
      <c r="T382" s="32">
        <f t="shared" ref="T382:T386" si="1115">+Q382</f>
        <v>38139984</v>
      </c>
      <c r="U382" s="33"/>
      <c r="V382" s="33"/>
      <c r="W382" s="33"/>
      <c r="X382" s="33"/>
      <c r="Y382" s="33"/>
      <c r="Z382" s="33"/>
      <c r="AA382" s="33"/>
    </row>
    <row r="383" ht="15.75" customHeight="1" outlineLevel="2">
      <c r="A383" s="33" t="s">
        <v>247</v>
      </c>
      <c r="B383" s="33" t="s">
        <v>34</v>
      </c>
      <c r="C383" s="33" t="s">
        <v>35</v>
      </c>
      <c r="D383" s="34">
        <v>184455.54</v>
      </c>
      <c r="E383" s="34">
        <v>27712.5</v>
      </c>
      <c r="F383" s="34">
        <v>0.002606367031302171</v>
      </c>
      <c r="G383" s="32">
        <v>0.0</v>
      </c>
      <c r="H383" s="32"/>
      <c r="I383" s="32">
        <f t="shared" si="1109"/>
        <v>0</v>
      </c>
      <c r="J383" s="32">
        <v>1.3731165818181818E7</v>
      </c>
      <c r="K383" s="32">
        <f t="shared" si="1110"/>
        <v>35788.45789</v>
      </c>
      <c r="L383" s="29">
        <f t="shared" si="1111"/>
        <v>184455.54</v>
      </c>
      <c r="M383" s="35"/>
      <c r="N383" s="35">
        <f t="shared" si="1112"/>
        <v>0</v>
      </c>
      <c r="O383" s="32"/>
      <c r="P383" s="32">
        <v>0.0</v>
      </c>
      <c r="Q383" s="32">
        <f t="shared" si="1113"/>
        <v>0</v>
      </c>
      <c r="R383" s="32">
        <f t="shared" si="1114"/>
        <v>184455.54</v>
      </c>
      <c r="S383" s="32">
        <f t="shared" si="10"/>
        <v>0</v>
      </c>
      <c r="T383" s="32">
        <f t="shared" si="1115"/>
        <v>0</v>
      </c>
      <c r="U383" s="33"/>
      <c r="V383" s="33"/>
      <c r="W383" s="33"/>
      <c r="X383" s="33"/>
      <c r="Y383" s="33"/>
      <c r="Z383" s="33"/>
      <c r="AA383" s="33"/>
    </row>
    <row r="384" ht="15.75" customHeight="1" outlineLevel="2">
      <c r="A384" s="33" t="s">
        <v>247</v>
      </c>
      <c r="B384" s="33" t="s">
        <v>48</v>
      </c>
      <c r="C384" s="33" t="s">
        <v>49</v>
      </c>
      <c r="D384" s="34">
        <v>0.0</v>
      </c>
      <c r="E384" s="34">
        <v>0.0</v>
      </c>
      <c r="F384" s="34">
        <v>0.0</v>
      </c>
      <c r="G384" s="32">
        <v>0.0</v>
      </c>
      <c r="H384" s="32"/>
      <c r="I384" s="32">
        <f t="shared" si="1109"/>
        <v>0</v>
      </c>
      <c r="J384" s="32">
        <v>1.3731165818181818E7</v>
      </c>
      <c r="K384" s="32">
        <f t="shared" si="1110"/>
        <v>0</v>
      </c>
      <c r="L384" s="29">
        <f t="shared" si="1111"/>
        <v>0</v>
      </c>
      <c r="M384" s="35"/>
      <c r="N384" s="35">
        <f t="shared" si="1112"/>
        <v>0</v>
      </c>
      <c r="O384" s="32"/>
      <c r="P384" s="32">
        <f t="shared" ref="P384:P386" si="1116">+D384-K384</f>
        <v>0</v>
      </c>
      <c r="Q384" s="32">
        <f t="shared" si="1113"/>
        <v>0</v>
      </c>
      <c r="R384" s="32">
        <f t="shared" si="1114"/>
        <v>0</v>
      </c>
      <c r="S384" s="32">
        <f t="shared" si="10"/>
        <v>0</v>
      </c>
      <c r="T384" s="32">
        <f t="shared" si="1115"/>
        <v>0</v>
      </c>
      <c r="U384" s="33"/>
      <c r="V384" s="33"/>
      <c r="W384" s="33"/>
      <c r="X384" s="33"/>
      <c r="Y384" s="33"/>
      <c r="Z384" s="33"/>
      <c r="AA384" s="33"/>
    </row>
    <row r="385" ht="15.75" customHeight="1" outlineLevel="2">
      <c r="A385" s="33" t="s">
        <v>247</v>
      </c>
      <c r="B385" s="33" t="s">
        <v>30</v>
      </c>
      <c r="C385" s="33" t="s">
        <v>31</v>
      </c>
      <c r="D385" s="34">
        <v>0.0</v>
      </c>
      <c r="E385" s="34">
        <v>0.0</v>
      </c>
      <c r="F385" s="34">
        <v>0.0</v>
      </c>
      <c r="G385" s="32">
        <v>0.0</v>
      </c>
      <c r="H385" s="32"/>
      <c r="I385" s="32">
        <f t="shared" si="1109"/>
        <v>0</v>
      </c>
      <c r="J385" s="32">
        <v>1.3731165818181818E7</v>
      </c>
      <c r="K385" s="32">
        <f t="shared" si="1110"/>
        <v>0</v>
      </c>
      <c r="L385" s="29">
        <f t="shared" si="1111"/>
        <v>0</v>
      </c>
      <c r="M385" s="35"/>
      <c r="N385" s="35">
        <f t="shared" si="1112"/>
        <v>0</v>
      </c>
      <c r="O385" s="32"/>
      <c r="P385" s="32">
        <f t="shared" si="1116"/>
        <v>0</v>
      </c>
      <c r="Q385" s="32">
        <f t="shared" si="1113"/>
        <v>0</v>
      </c>
      <c r="R385" s="32">
        <f t="shared" si="1114"/>
        <v>0</v>
      </c>
      <c r="S385" s="32">
        <f t="shared" si="10"/>
        <v>0</v>
      </c>
      <c r="T385" s="32">
        <f t="shared" si="1115"/>
        <v>0</v>
      </c>
      <c r="U385" s="33"/>
      <c r="V385" s="33"/>
      <c r="W385" s="33"/>
      <c r="X385" s="33"/>
      <c r="Y385" s="33"/>
      <c r="Z385" s="33"/>
      <c r="AA385" s="33"/>
    </row>
    <row r="386" ht="15.75" customHeight="1" outlineLevel="2">
      <c r="A386" s="33" t="s">
        <v>247</v>
      </c>
      <c r="B386" s="33" t="s">
        <v>72</v>
      </c>
      <c r="C386" s="33" t="s">
        <v>73</v>
      </c>
      <c r="D386" s="34">
        <v>2.344975039E7</v>
      </c>
      <c r="E386" s="34">
        <v>3523077.05</v>
      </c>
      <c r="F386" s="34">
        <v>0.331346276228739</v>
      </c>
      <c r="G386" s="32">
        <v>0.0</v>
      </c>
      <c r="H386" s="32"/>
      <c r="I386" s="32">
        <f t="shared" si="1109"/>
        <v>0</v>
      </c>
      <c r="J386" s="32">
        <v>1.3731165818181818E7</v>
      </c>
      <c r="K386" s="32">
        <f t="shared" si="1110"/>
        <v>4549770.662</v>
      </c>
      <c r="L386" s="29">
        <f t="shared" si="1111"/>
        <v>4549770.39</v>
      </c>
      <c r="M386" s="35"/>
      <c r="N386" s="35">
        <f t="shared" si="1112"/>
        <v>0</v>
      </c>
      <c r="O386" s="32"/>
      <c r="P386" s="32">
        <f t="shared" si="1116"/>
        <v>18899979.73</v>
      </c>
      <c r="Q386" s="32">
        <f t="shared" si="1113"/>
        <v>18899980</v>
      </c>
      <c r="R386" s="32">
        <f t="shared" si="1114"/>
        <v>23449750.39</v>
      </c>
      <c r="S386" s="32">
        <f t="shared" si="10"/>
        <v>0</v>
      </c>
      <c r="T386" s="32">
        <f t="shared" si="1115"/>
        <v>18899980</v>
      </c>
      <c r="U386" s="33"/>
      <c r="V386" s="33"/>
      <c r="W386" s="33"/>
      <c r="X386" s="33"/>
      <c r="Y386" s="33"/>
      <c r="Z386" s="33"/>
      <c r="AA386" s="33"/>
    </row>
    <row r="387" ht="15.75" customHeight="1" outlineLevel="1">
      <c r="A387" s="36" t="s">
        <v>248</v>
      </c>
      <c r="B387" s="36"/>
      <c r="C387" s="36"/>
      <c r="D387" s="37">
        <f t="shared" ref="D387:E387" si="1117">SUBTOTAL(9,D382:D386)</f>
        <v>70771130</v>
      </c>
      <c r="E387" s="37">
        <f t="shared" si="1117"/>
        <v>10632614</v>
      </c>
      <c r="F387" s="37">
        <v>1.0</v>
      </c>
      <c r="G387" s="38">
        <f t="shared" ref="G387:I387" si="1118">SUBTOTAL(9,G382:G386)</f>
        <v>151042824</v>
      </c>
      <c r="H387" s="38">
        <f t="shared" si="1118"/>
        <v>117273975</v>
      </c>
      <c r="I387" s="38">
        <f t="shared" si="1118"/>
        <v>13731165.82</v>
      </c>
      <c r="J387" s="38"/>
      <c r="K387" s="38">
        <f t="shared" ref="K387:M387" si="1119">SUBTOTAL(9,K382:K386)</f>
        <v>13731165.82</v>
      </c>
      <c r="L387" s="38">
        <f t="shared" si="1119"/>
        <v>13731166</v>
      </c>
      <c r="M387" s="39">
        <f t="shared" si="1119"/>
        <v>627439606</v>
      </c>
      <c r="N387" s="39"/>
      <c r="O387" s="38"/>
      <c r="P387" s="38">
        <f t="shared" ref="P387:R387" si="1120">SUBTOTAL(9,P382:P386)</f>
        <v>57039964.18</v>
      </c>
      <c r="Q387" s="38">
        <f t="shared" si="1120"/>
        <v>57039964</v>
      </c>
      <c r="R387" s="38">
        <f t="shared" si="1120"/>
        <v>70771130</v>
      </c>
      <c r="S387" s="32">
        <f t="shared" si="10"/>
        <v>0</v>
      </c>
      <c r="T387" s="38">
        <f>SUBTOTAL(9,T382:T386)</f>
        <v>57039964</v>
      </c>
      <c r="U387" s="36"/>
      <c r="V387" s="36"/>
      <c r="W387" s="36"/>
      <c r="X387" s="36"/>
      <c r="Y387" s="36"/>
      <c r="Z387" s="36"/>
      <c r="AA387" s="36"/>
    </row>
    <row r="388" ht="15.75" customHeight="1" outlineLevel="2">
      <c r="A388" s="33" t="s">
        <v>249</v>
      </c>
      <c r="B388" s="33" t="s">
        <v>26</v>
      </c>
      <c r="C388" s="33" t="s">
        <v>27</v>
      </c>
      <c r="D388" s="34">
        <v>1.1785686548E8</v>
      </c>
      <c r="E388" s="34">
        <v>4847118.02</v>
      </c>
      <c r="F388" s="34">
        <v>0.9548800181926252</v>
      </c>
      <c r="G388" s="32">
        <v>0.0</v>
      </c>
      <c r="H388" s="32">
        <v>8.7321688E7</v>
      </c>
      <c r="I388" s="32">
        <f t="shared" ref="I388:I390" si="1121">+G388/11</f>
        <v>0</v>
      </c>
      <c r="J388" s="32">
        <v>0.0</v>
      </c>
      <c r="K388" s="32">
        <f t="shared" ref="K388:K390" si="1122">+F388*J388</f>
        <v>0</v>
      </c>
      <c r="L388" s="29">
        <f t="shared" ref="L388:L390" si="1123">IF(D388-Q388&gt;1,D388-Q388,0)</f>
        <v>0</v>
      </c>
      <c r="M388" s="35">
        <v>1.35768421E9</v>
      </c>
      <c r="N388" s="35">
        <f t="shared" ref="N388:N390" si="1124">+M388/11</f>
        <v>123425837.3</v>
      </c>
      <c r="O388" s="32"/>
      <c r="P388" s="32">
        <f t="shared" ref="P388:P390" si="1125">+D388-K388</f>
        <v>117856865.5</v>
      </c>
      <c r="Q388" s="32">
        <f t="shared" ref="Q388:Q390" si="1126">+ROUND(P388,0)</f>
        <v>117856865</v>
      </c>
      <c r="R388" s="32">
        <f t="shared" ref="R388:R390" si="1127">+L388+Q388</f>
        <v>117856865</v>
      </c>
      <c r="S388" s="32">
        <f t="shared" si="10"/>
        <v>0</v>
      </c>
      <c r="T388" s="32">
        <f t="shared" ref="T388:T390" si="1128">+Q388</f>
        <v>117856865</v>
      </c>
      <c r="U388" s="33"/>
      <c r="V388" s="33"/>
      <c r="W388" s="33"/>
      <c r="X388" s="33"/>
      <c r="Y388" s="33"/>
      <c r="Z388" s="33"/>
      <c r="AA388" s="33"/>
    </row>
    <row r="389" ht="15.75" customHeight="1" outlineLevel="2">
      <c r="A389" s="33" t="s">
        <v>249</v>
      </c>
      <c r="B389" s="33" t="s">
        <v>34</v>
      </c>
      <c r="C389" s="33" t="s">
        <v>35</v>
      </c>
      <c r="D389" s="34">
        <v>5568971.52</v>
      </c>
      <c r="E389" s="34">
        <v>229035.98</v>
      </c>
      <c r="F389" s="34">
        <v>0.04511998180737473</v>
      </c>
      <c r="G389" s="32">
        <v>0.0</v>
      </c>
      <c r="H389" s="32"/>
      <c r="I389" s="32">
        <f t="shared" si="1121"/>
        <v>0</v>
      </c>
      <c r="J389" s="32">
        <v>0.0</v>
      </c>
      <c r="K389" s="32">
        <f t="shared" si="1122"/>
        <v>0</v>
      </c>
      <c r="L389" s="29">
        <f t="shared" si="1123"/>
        <v>0</v>
      </c>
      <c r="M389" s="35"/>
      <c r="N389" s="35">
        <f t="shared" si="1124"/>
        <v>0</v>
      </c>
      <c r="O389" s="32"/>
      <c r="P389" s="32">
        <f t="shared" si="1125"/>
        <v>5568971.52</v>
      </c>
      <c r="Q389" s="32">
        <f t="shared" si="1126"/>
        <v>5568972</v>
      </c>
      <c r="R389" s="32">
        <f t="shared" si="1127"/>
        <v>5568972</v>
      </c>
      <c r="S389" s="32">
        <f t="shared" si="10"/>
        <v>0</v>
      </c>
      <c r="T389" s="32">
        <f t="shared" si="1128"/>
        <v>5568972</v>
      </c>
      <c r="U389" s="33"/>
      <c r="V389" s="33"/>
      <c r="W389" s="33"/>
      <c r="X389" s="33"/>
      <c r="Y389" s="33"/>
      <c r="Z389" s="33"/>
      <c r="AA389" s="33"/>
    </row>
    <row r="390" ht="15.75" customHeight="1" outlineLevel="2">
      <c r="A390" s="33" t="s">
        <v>249</v>
      </c>
      <c r="B390" s="33" t="s">
        <v>48</v>
      </c>
      <c r="C390" s="33" t="s">
        <v>49</v>
      </c>
      <c r="D390" s="34">
        <v>0.0</v>
      </c>
      <c r="E390" s="34">
        <v>0.0</v>
      </c>
      <c r="F390" s="34">
        <v>0.0</v>
      </c>
      <c r="G390" s="32">
        <v>0.0</v>
      </c>
      <c r="H390" s="32"/>
      <c r="I390" s="32">
        <f t="shared" si="1121"/>
        <v>0</v>
      </c>
      <c r="J390" s="32">
        <v>0.0</v>
      </c>
      <c r="K390" s="32">
        <f t="shared" si="1122"/>
        <v>0</v>
      </c>
      <c r="L390" s="29">
        <f t="shared" si="1123"/>
        <v>0</v>
      </c>
      <c r="M390" s="35"/>
      <c r="N390" s="35">
        <f t="shared" si="1124"/>
        <v>0</v>
      </c>
      <c r="O390" s="32"/>
      <c r="P390" s="32">
        <f t="shared" si="1125"/>
        <v>0</v>
      </c>
      <c r="Q390" s="32">
        <f t="shared" si="1126"/>
        <v>0</v>
      </c>
      <c r="R390" s="32">
        <f t="shared" si="1127"/>
        <v>0</v>
      </c>
      <c r="S390" s="32">
        <f t="shared" si="10"/>
        <v>0</v>
      </c>
      <c r="T390" s="32">
        <f t="shared" si="1128"/>
        <v>0</v>
      </c>
      <c r="U390" s="33"/>
      <c r="V390" s="33"/>
      <c r="W390" s="33"/>
      <c r="X390" s="33"/>
      <c r="Y390" s="33"/>
      <c r="Z390" s="33"/>
      <c r="AA390" s="33"/>
    </row>
    <row r="391" ht="15.75" customHeight="1" outlineLevel="1">
      <c r="A391" s="36" t="s">
        <v>250</v>
      </c>
      <c r="B391" s="36"/>
      <c r="C391" s="36"/>
      <c r="D391" s="37">
        <f t="shared" ref="D391:E391" si="1129">SUBTOTAL(9,D388:D390)</f>
        <v>123425837</v>
      </c>
      <c r="E391" s="37">
        <f t="shared" si="1129"/>
        <v>5076154</v>
      </c>
      <c r="F391" s="37">
        <v>1.0</v>
      </c>
      <c r="G391" s="38">
        <f t="shared" ref="G391:I391" si="1130">SUBTOTAL(9,G388:G390)</f>
        <v>0</v>
      </c>
      <c r="H391" s="38">
        <f t="shared" si="1130"/>
        <v>87321688</v>
      </c>
      <c r="I391" s="38">
        <f t="shared" si="1130"/>
        <v>0</v>
      </c>
      <c r="J391" s="38"/>
      <c r="K391" s="38">
        <f t="shared" ref="K391:M391" si="1131">SUBTOTAL(9,K388:K390)</f>
        <v>0</v>
      </c>
      <c r="L391" s="38">
        <f t="shared" si="1131"/>
        <v>0</v>
      </c>
      <c r="M391" s="39">
        <f t="shared" si="1131"/>
        <v>1357684210</v>
      </c>
      <c r="N391" s="39"/>
      <c r="O391" s="38"/>
      <c r="P391" s="38">
        <f t="shared" ref="P391:R391" si="1132">SUBTOTAL(9,P388:P390)</f>
        <v>123425837</v>
      </c>
      <c r="Q391" s="38">
        <f t="shared" si="1132"/>
        <v>123425837</v>
      </c>
      <c r="R391" s="38">
        <f t="shared" si="1132"/>
        <v>123425837</v>
      </c>
      <c r="S391" s="32">
        <f t="shared" si="10"/>
        <v>0</v>
      </c>
      <c r="T391" s="38">
        <f>SUBTOTAL(9,T388:T390)</f>
        <v>123425837</v>
      </c>
      <c r="U391" s="36"/>
      <c r="V391" s="36"/>
      <c r="W391" s="36"/>
      <c r="X391" s="36"/>
      <c r="Y391" s="36"/>
      <c r="Z391" s="36"/>
      <c r="AA391" s="36"/>
    </row>
    <row r="392" ht="15.75" customHeight="1" outlineLevel="2">
      <c r="A392" s="33" t="s">
        <v>251</v>
      </c>
      <c r="B392" s="33" t="s">
        <v>26</v>
      </c>
      <c r="C392" s="33" t="s">
        <v>27</v>
      </c>
      <c r="D392" s="34">
        <v>4.967191394E7</v>
      </c>
      <c r="E392" s="34">
        <v>2891000.9</v>
      </c>
      <c r="F392" s="34">
        <v>0.5743388993650984</v>
      </c>
      <c r="G392" s="32">
        <v>4318782.0</v>
      </c>
      <c r="H392" s="32">
        <v>8.7869023E7</v>
      </c>
      <c r="I392" s="32">
        <f t="shared" ref="I392:I394" si="1133">+G392/11</f>
        <v>392616.5455</v>
      </c>
      <c r="J392" s="32">
        <v>392616.54545454547</v>
      </c>
      <c r="K392" s="32">
        <f t="shared" ref="K392:K394" si="1134">+F392*J392</f>
        <v>225494.9546</v>
      </c>
      <c r="L392" s="29">
        <f t="shared" ref="L392:L394" si="1135">IF(D392-Q392&gt;1,D392-Q392,0)</f>
        <v>225494.94</v>
      </c>
      <c r="M392" s="35">
        <v>9.51339107E8</v>
      </c>
      <c r="N392" s="35">
        <f t="shared" ref="N392:N394" si="1136">+M392/11</f>
        <v>86485373.36</v>
      </c>
      <c r="O392" s="32"/>
      <c r="P392" s="32">
        <f t="shared" ref="P392:P394" si="1137">+D392-K392</f>
        <v>49446418.99</v>
      </c>
      <c r="Q392" s="32">
        <f t="shared" ref="Q392:Q394" si="1138">+ROUND(P392,0)</f>
        <v>49446419</v>
      </c>
      <c r="R392" s="32">
        <f t="shared" ref="R392:R394" si="1139">+L392+Q392</f>
        <v>49671913.94</v>
      </c>
      <c r="S392" s="32">
        <f t="shared" si="10"/>
        <v>0</v>
      </c>
      <c r="T392" s="32">
        <f t="shared" ref="T392:T394" si="1140">+Q392</f>
        <v>49446419</v>
      </c>
      <c r="U392" s="33"/>
      <c r="V392" s="33"/>
      <c r="W392" s="33"/>
      <c r="X392" s="33"/>
      <c r="Y392" s="33"/>
      <c r="Z392" s="33"/>
      <c r="AA392" s="33"/>
    </row>
    <row r="393" ht="15.75" customHeight="1" outlineLevel="2">
      <c r="A393" s="33" t="s">
        <v>251</v>
      </c>
      <c r="B393" s="33" t="s">
        <v>36</v>
      </c>
      <c r="C393" s="33" t="s">
        <v>37</v>
      </c>
      <c r="D393" s="34">
        <v>2.874699276E7</v>
      </c>
      <c r="E393" s="34">
        <v>1673130.25</v>
      </c>
      <c r="F393" s="34">
        <v>0.3323913832226867</v>
      </c>
      <c r="G393" s="32">
        <v>0.0</v>
      </c>
      <c r="H393" s="32"/>
      <c r="I393" s="32">
        <f t="shared" si="1133"/>
        <v>0</v>
      </c>
      <c r="J393" s="32">
        <v>392616.54545454547</v>
      </c>
      <c r="K393" s="32">
        <f t="shared" si="1134"/>
        <v>130502.3566</v>
      </c>
      <c r="L393" s="29">
        <f t="shared" si="1135"/>
        <v>130502.76</v>
      </c>
      <c r="M393" s="35"/>
      <c r="N393" s="35">
        <f t="shared" si="1136"/>
        <v>0</v>
      </c>
      <c r="O393" s="32"/>
      <c r="P393" s="32">
        <f t="shared" si="1137"/>
        <v>28616490.4</v>
      </c>
      <c r="Q393" s="32">
        <f t="shared" si="1138"/>
        <v>28616490</v>
      </c>
      <c r="R393" s="32">
        <f t="shared" si="1139"/>
        <v>28746992.76</v>
      </c>
      <c r="S393" s="32">
        <f t="shared" si="10"/>
        <v>0</v>
      </c>
      <c r="T393" s="32">
        <f t="shared" si="1140"/>
        <v>28616490</v>
      </c>
      <c r="U393" s="33"/>
      <c r="V393" s="33"/>
      <c r="W393" s="33"/>
      <c r="X393" s="33"/>
      <c r="Y393" s="33"/>
      <c r="Z393" s="33"/>
      <c r="AA393" s="33"/>
    </row>
    <row r="394" ht="15.75" customHeight="1" outlineLevel="2">
      <c r="A394" s="33" t="s">
        <v>251</v>
      </c>
      <c r="B394" s="33" t="s">
        <v>50</v>
      </c>
      <c r="C394" s="33" t="s">
        <v>51</v>
      </c>
      <c r="D394" s="34">
        <v>8066466.3</v>
      </c>
      <c r="E394" s="34">
        <v>469483.85</v>
      </c>
      <c r="F394" s="34">
        <v>0.09326971741221489</v>
      </c>
      <c r="G394" s="32">
        <v>0.0</v>
      </c>
      <c r="H394" s="32"/>
      <c r="I394" s="32">
        <f t="shared" si="1133"/>
        <v>0</v>
      </c>
      <c r="J394" s="32">
        <v>392616.54545454547</v>
      </c>
      <c r="K394" s="32">
        <f t="shared" si="1134"/>
        <v>36619.23425</v>
      </c>
      <c r="L394" s="29">
        <f t="shared" si="1135"/>
        <v>36619.3</v>
      </c>
      <c r="M394" s="35"/>
      <c r="N394" s="35">
        <f t="shared" si="1136"/>
        <v>0</v>
      </c>
      <c r="O394" s="32"/>
      <c r="P394" s="32">
        <f t="shared" si="1137"/>
        <v>8029847.066</v>
      </c>
      <c r="Q394" s="32">
        <f t="shared" si="1138"/>
        <v>8029847</v>
      </c>
      <c r="R394" s="32">
        <f t="shared" si="1139"/>
        <v>8066466.3</v>
      </c>
      <c r="S394" s="32">
        <f t="shared" si="10"/>
        <v>0</v>
      </c>
      <c r="T394" s="32">
        <f t="shared" si="1140"/>
        <v>8029847</v>
      </c>
      <c r="U394" s="33"/>
      <c r="V394" s="33"/>
      <c r="W394" s="33"/>
      <c r="X394" s="33"/>
      <c r="Y394" s="33"/>
      <c r="Z394" s="33"/>
      <c r="AA394" s="33"/>
    </row>
    <row r="395" ht="15.75" customHeight="1" outlineLevel="1">
      <c r="A395" s="36" t="s">
        <v>252</v>
      </c>
      <c r="B395" s="36"/>
      <c r="C395" s="36"/>
      <c r="D395" s="37">
        <f t="shared" ref="D395:E395" si="1141">SUBTOTAL(9,D392:D394)</f>
        <v>86485373</v>
      </c>
      <c r="E395" s="37">
        <f t="shared" si="1141"/>
        <v>5033615</v>
      </c>
      <c r="F395" s="37">
        <v>1.0</v>
      </c>
      <c r="G395" s="38">
        <f t="shared" ref="G395:I395" si="1142">SUBTOTAL(9,G392:G394)</f>
        <v>4318782</v>
      </c>
      <c r="H395" s="38">
        <f t="shared" si="1142"/>
        <v>87869023</v>
      </c>
      <c r="I395" s="38">
        <f t="shared" si="1142"/>
        <v>392616.5455</v>
      </c>
      <c r="J395" s="38"/>
      <c r="K395" s="38">
        <f t="shared" ref="K395:M395" si="1143">SUBTOTAL(9,K392:K394)</f>
        <v>392616.5455</v>
      </c>
      <c r="L395" s="38">
        <f t="shared" si="1143"/>
        <v>392617</v>
      </c>
      <c r="M395" s="39">
        <f t="shared" si="1143"/>
        <v>951339107</v>
      </c>
      <c r="N395" s="39"/>
      <c r="O395" s="38"/>
      <c r="P395" s="38">
        <f t="shared" ref="P395:R395" si="1144">SUBTOTAL(9,P392:P394)</f>
        <v>86092756.45</v>
      </c>
      <c r="Q395" s="38">
        <f t="shared" si="1144"/>
        <v>86092756</v>
      </c>
      <c r="R395" s="38">
        <f t="shared" si="1144"/>
        <v>86485373</v>
      </c>
      <c r="S395" s="32">
        <f t="shared" si="10"/>
        <v>0</v>
      </c>
      <c r="T395" s="38">
        <f>SUBTOTAL(9,T392:T394)</f>
        <v>86092756</v>
      </c>
      <c r="U395" s="36"/>
      <c r="V395" s="36"/>
      <c r="W395" s="36"/>
      <c r="X395" s="36"/>
      <c r="Y395" s="36"/>
      <c r="Z395" s="36"/>
      <c r="AA395" s="36"/>
    </row>
    <row r="396" ht="15.75" customHeight="1" outlineLevel="2">
      <c r="A396" s="33" t="s">
        <v>253</v>
      </c>
      <c r="B396" s="33" t="s">
        <v>26</v>
      </c>
      <c r="C396" s="33" t="s">
        <v>27</v>
      </c>
      <c r="D396" s="34">
        <v>1.052417814E8</v>
      </c>
      <c r="E396" s="34">
        <v>1.777695364E7</v>
      </c>
      <c r="F396" s="34">
        <v>0.9933307276619049</v>
      </c>
      <c r="G396" s="32">
        <v>2290106.0</v>
      </c>
      <c r="H396" s="32">
        <v>1.73195298E8</v>
      </c>
      <c r="I396" s="32">
        <f t="shared" ref="I396:I398" si="1145">+G396/11</f>
        <v>208191.4545</v>
      </c>
      <c r="J396" s="32">
        <v>208191.45454545456</v>
      </c>
      <c r="K396" s="32">
        <f t="shared" ref="K396:K398" si="1146">+F396*J396</f>
        <v>206802.969</v>
      </c>
      <c r="L396" s="29">
        <f t="shared" ref="L396:L398" si="1147">IF(D396-Q396&gt;1,D396-Q396,0)</f>
        <v>206803.4</v>
      </c>
      <c r="M396" s="35">
        <v>1.165432184E9</v>
      </c>
      <c r="N396" s="35">
        <f t="shared" ref="N396:N398" si="1148">+M396/11</f>
        <v>105948380.4</v>
      </c>
      <c r="O396" s="32"/>
      <c r="P396" s="32">
        <f t="shared" ref="P396:P398" si="1149">+D396-K396</f>
        <v>105034978.4</v>
      </c>
      <c r="Q396" s="32">
        <f t="shared" ref="Q396:Q398" si="1150">+ROUND(P396,0)</f>
        <v>105034978</v>
      </c>
      <c r="R396" s="32">
        <f t="shared" ref="R396:R398" si="1151">+L396+Q396</f>
        <v>105241781.4</v>
      </c>
      <c r="S396" s="32">
        <f t="shared" si="10"/>
        <v>0</v>
      </c>
      <c r="T396" s="32">
        <f t="shared" ref="T396:T398" si="1152">+Q396</f>
        <v>105034978</v>
      </c>
      <c r="U396" s="33"/>
      <c r="V396" s="33"/>
      <c r="W396" s="33"/>
      <c r="X396" s="33"/>
      <c r="Y396" s="33"/>
      <c r="Z396" s="33"/>
      <c r="AA396" s="33"/>
    </row>
    <row r="397" ht="15.75" customHeight="1" outlineLevel="2">
      <c r="A397" s="33" t="s">
        <v>253</v>
      </c>
      <c r="B397" s="33" t="s">
        <v>34</v>
      </c>
      <c r="C397" s="33" t="s">
        <v>35</v>
      </c>
      <c r="D397" s="34">
        <v>706598.6</v>
      </c>
      <c r="E397" s="34">
        <v>119355.36</v>
      </c>
      <c r="F397" s="34">
        <v>0.006669272338095212</v>
      </c>
      <c r="G397" s="32">
        <v>0.0</v>
      </c>
      <c r="H397" s="32"/>
      <c r="I397" s="32">
        <f t="shared" si="1145"/>
        <v>0</v>
      </c>
      <c r="J397" s="32">
        <v>208191.45454545456</v>
      </c>
      <c r="K397" s="32">
        <f t="shared" si="1146"/>
        <v>1388.485509</v>
      </c>
      <c r="L397" s="29">
        <f t="shared" si="1147"/>
        <v>1388.6</v>
      </c>
      <c r="M397" s="35"/>
      <c r="N397" s="35">
        <f t="shared" si="1148"/>
        <v>0</v>
      </c>
      <c r="O397" s="32"/>
      <c r="P397" s="32">
        <f t="shared" si="1149"/>
        <v>705210.1145</v>
      </c>
      <c r="Q397" s="32">
        <f t="shared" si="1150"/>
        <v>705210</v>
      </c>
      <c r="R397" s="32">
        <f t="shared" si="1151"/>
        <v>706598.6</v>
      </c>
      <c r="S397" s="32">
        <f t="shared" si="10"/>
        <v>0</v>
      </c>
      <c r="T397" s="32">
        <f t="shared" si="1152"/>
        <v>705210</v>
      </c>
      <c r="U397" s="33"/>
      <c r="V397" s="33"/>
      <c r="W397" s="33"/>
      <c r="X397" s="33"/>
      <c r="Y397" s="33"/>
      <c r="Z397" s="33"/>
      <c r="AA397" s="33"/>
    </row>
    <row r="398" ht="15.75" customHeight="1" outlineLevel="2">
      <c r="A398" s="33" t="s">
        <v>253</v>
      </c>
      <c r="B398" s="33" t="s">
        <v>48</v>
      </c>
      <c r="C398" s="33" t="s">
        <v>49</v>
      </c>
      <c r="D398" s="34">
        <v>0.0</v>
      </c>
      <c r="E398" s="34">
        <v>0.0</v>
      </c>
      <c r="F398" s="34">
        <v>0.0</v>
      </c>
      <c r="G398" s="32">
        <v>0.0</v>
      </c>
      <c r="H398" s="32"/>
      <c r="I398" s="32">
        <f t="shared" si="1145"/>
        <v>0</v>
      </c>
      <c r="J398" s="32">
        <v>208191.45454545456</v>
      </c>
      <c r="K398" s="32">
        <f t="shared" si="1146"/>
        <v>0</v>
      </c>
      <c r="L398" s="29">
        <f t="shared" si="1147"/>
        <v>0</v>
      </c>
      <c r="M398" s="35"/>
      <c r="N398" s="35">
        <f t="shared" si="1148"/>
        <v>0</v>
      </c>
      <c r="O398" s="32"/>
      <c r="P398" s="32">
        <f t="shared" si="1149"/>
        <v>0</v>
      </c>
      <c r="Q398" s="32">
        <f t="shared" si="1150"/>
        <v>0</v>
      </c>
      <c r="R398" s="32">
        <f t="shared" si="1151"/>
        <v>0</v>
      </c>
      <c r="S398" s="32">
        <f t="shared" si="10"/>
        <v>0</v>
      </c>
      <c r="T398" s="32">
        <f t="shared" si="1152"/>
        <v>0</v>
      </c>
      <c r="U398" s="33"/>
      <c r="V398" s="33"/>
      <c r="W398" s="33"/>
      <c r="X398" s="33"/>
      <c r="Y398" s="33"/>
      <c r="Z398" s="33"/>
      <c r="AA398" s="33"/>
    </row>
    <row r="399" ht="15.75" customHeight="1" outlineLevel="1">
      <c r="A399" s="36" t="s">
        <v>254</v>
      </c>
      <c r="B399" s="36"/>
      <c r="C399" s="36"/>
      <c r="D399" s="37">
        <f t="shared" ref="D399:E399" si="1153">SUBTOTAL(9,D396:D398)</f>
        <v>105948380</v>
      </c>
      <c r="E399" s="37">
        <f t="shared" si="1153"/>
        <v>17896309</v>
      </c>
      <c r="F399" s="37">
        <v>1.0</v>
      </c>
      <c r="G399" s="38">
        <f t="shared" ref="G399:I399" si="1154">SUBTOTAL(9,G396:G398)</f>
        <v>2290106</v>
      </c>
      <c r="H399" s="38">
        <f t="shared" si="1154"/>
        <v>173195298</v>
      </c>
      <c r="I399" s="38">
        <f t="shared" si="1154"/>
        <v>208191.4545</v>
      </c>
      <c r="J399" s="38"/>
      <c r="K399" s="38">
        <f t="shared" ref="K399:M399" si="1155">SUBTOTAL(9,K396:K398)</f>
        <v>208191.4545</v>
      </c>
      <c r="L399" s="38">
        <f t="shared" si="1155"/>
        <v>208192</v>
      </c>
      <c r="M399" s="39">
        <f t="shared" si="1155"/>
        <v>1165432184</v>
      </c>
      <c r="N399" s="39"/>
      <c r="O399" s="38"/>
      <c r="P399" s="38">
        <f t="shared" ref="P399:R399" si="1156">SUBTOTAL(9,P396:P398)</f>
        <v>105740188.5</v>
      </c>
      <c r="Q399" s="38">
        <f t="shared" si="1156"/>
        <v>105740188</v>
      </c>
      <c r="R399" s="38">
        <f t="shared" si="1156"/>
        <v>105948380</v>
      </c>
      <c r="S399" s="32">
        <f t="shared" si="10"/>
        <v>0</v>
      </c>
      <c r="T399" s="38">
        <f>SUBTOTAL(9,T396:T398)</f>
        <v>105740188</v>
      </c>
      <c r="U399" s="36"/>
      <c r="V399" s="36"/>
      <c r="W399" s="36"/>
      <c r="X399" s="36"/>
      <c r="Y399" s="36"/>
      <c r="Z399" s="36"/>
      <c r="AA399" s="36"/>
    </row>
    <row r="400" ht="15.75" customHeight="1" outlineLevel="2">
      <c r="A400" s="33" t="s">
        <v>255</v>
      </c>
      <c r="B400" s="33" t="s">
        <v>26</v>
      </c>
      <c r="C400" s="33" t="s">
        <v>27</v>
      </c>
      <c r="D400" s="34">
        <v>5.9558515E7</v>
      </c>
      <c r="E400" s="34">
        <v>5423092.0</v>
      </c>
      <c r="F400" s="34">
        <v>1.0</v>
      </c>
      <c r="G400" s="32">
        <v>0.0</v>
      </c>
      <c r="H400" s="32">
        <v>6.009643E7</v>
      </c>
      <c r="I400" s="32">
        <f t="shared" ref="I400:I401" si="1157">+G400/11</f>
        <v>0</v>
      </c>
      <c r="J400" s="32">
        <v>0.0</v>
      </c>
      <c r="K400" s="32">
        <f t="shared" ref="K400:K401" si="1158">+F400*J400</f>
        <v>0</v>
      </c>
      <c r="L400" s="29">
        <f t="shared" ref="L400:L401" si="1159">IF(D400-Q400&gt;1,D400-Q400,0)</f>
        <v>0</v>
      </c>
      <c r="M400" s="35">
        <v>6.55143663E8</v>
      </c>
      <c r="N400" s="35">
        <f t="shared" ref="N400:N401" si="1160">+M400/11</f>
        <v>59558514.82</v>
      </c>
      <c r="O400" s="32"/>
      <c r="P400" s="32">
        <f t="shared" ref="P400:P401" si="1161">+D400-K400</f>
        <v>59558515</v>
      </c>
      <c r="Q400" s="32">
        <f t="shared" ref="Q400:Q401" si="1162">+ROUND(P400,0)</f>
        <v>59558515</v>
      </c>
      <c r="R400" s="32">
        <f t="shared" ref="R400:R401" si="1163">+L400+Q400</f>
        <v>59558515</v>
      </c>
      <c r="S400" s="32">
        <f t="shared" si="10"/>
        <v>0</v>
      </c>
      <c r="T400" s="32">
        <f t="shared" ref="T400:T401" si="1164">+Q400</f>
        <v>59558515</v>
      </c>
      <c r="U400" s="33"/>
      <c r="V400" s="33"/>
      <c r="W400" s="33"/>
      <c r="X400" s="33"/>
      <c r="Y400" s="33"/>
      <c r="Z400" s="33"/>
      <c r="AA400" s="33"/>
    </row>
    <row r="401" ht="15.75" customHeight="1" outlineLevel="2">
      <c r="A401" s="33" t="s">
        <v>255</v>
      </c>
      <c r="B401" s="33" t="s">
        <v>48</v>
      </c>
      <c r="C401" s="33" t="s">
        <v>49</v>
      </c>
      <c r="D401" s="34">
        <v>0.0</v>
      </c>
      <c r="E401" s="34">
        <v>0.0</v>
      </c>
      <c r="F401" s="34">
        <v>0.0</v>
      </c>
      <c r="G401" s="32">
        <v>0.0</v>
      </c>
      <c r="H401" s="32"/>
      <c r="I401" s="32">
        <f t="shared" si="1157"/>
        <v>0</v>
      </c>
      <c r="J401" s="32">
        <v>0.0</v>
      </c>
      <c r="K401" s="32">
        <f t="shared" si="1158"/>
        <v>0</v>
      </c>
      <c r="L401" s="29">
        <f t="shared" si="1159"/>
        <v>0</v>
      </c>
      <c r="M401" s="35"/>
      <c r="N401" s="35">
        <f t="shared" si="1160"/>
        <v>0</v>
      </c>
      <c r="O401" s="32"/>
      <c r="P401" s="32">
        <f t="shared" si="1161"/>
        <v>0</v>
      </c>
      <c r="Q401" s="32">
        <f t="shared" si="1162"/>
        <v>0</v>
      </c>
      <c r="R401" s="32">
        <f t="shared" si="1163"/>
        <v>0</v>
      </c>
      <c r="S401" s="32">
        <f t="shared" si="10"/>
        <v>0</v>
      </c>
      <c r="T401" s="32">
        <f t="shared" si="1164"/>
        <v>0</v>
      </c>
      <c r="U401" s="33"/>
      <c r="V401" s="33"/>
      <c r="W401" s="33"/>
      <c r="X401" s="33"/>
      <c r="Y401" s="33"/>
      <c r="Z401" s="33"/>
      <c r="AA401" s="33"/>
    </row>
    <row r="402" ht="15.75" customHeight="1" outlineLevel="1">
      <c r="A402" s="36" t="s">
        <v>256</v>
      </c>
      <c r="B402" s="36"/>
      <c r="C402" s="36"/>
      <c r="D402" s="37">
        <f t="shared" ref="D402:E402" si="1165">SUBTOTAL(9,D400:D401)</f>
        <v>59558515</v>
      </c>
      <c r="E402" s="37">
        <f t="shared" si="1165"/>
        <v>5423092</v>
      </c>
      <c r="F402" s="37">
        <v>1.0</v>
      </c>
      <c r="G402" s="38">
        <f t="shared" ref="G402:I402" si="1166">SUBTOTAL(9,G400:G401)</f>
        <v>0</v>
      </c>
      <c r="H402" s="38">
        <f t="shared" si="1166"/>
        <v>60096430</v>
      </c>
      <c r="I402" s="38">
        <f t="shared" si="1166"/>
        <v>0</v>
      </c>
      <c r="J402" s="38"/>
      <c r="K402" s="38">
        <f t="shared" ref="K402:M402" si="1167">SUBTOTAL(9,K400:K401)</f>
        <v>0</v>
      </c>
      <c r="L402" s="38">
        <f t="shared" si="1167"/>
        <v>0</v>
      </c>
      <c r="M402" s="39">
        <f t="shared" si="1167"/>
        <v>655143663</v>
      </c>
      <c r="N402" s="39"/>
      <c r="O402" s="38"/>
      <c r="P402" s="38">
        <f t="shared" ref="P402:R402" si="1168">SUBTOTAL(9,P400:P401)</f>
        <v>59558515</v>
      </c>
      <c r="Q402" s="38">
        <f t="shared" si="1168"/>
        <v>59558515</v>
      </c>
      <c r="R402" s="38">
        <f t="shared" si="1168"/>
        <v>59558515</v>
      </c>
      <c r="S402" s="32">
        <f t="shared" si="10"/>
        <v>0</v>
      </c>
      <c r="T402" s="38">
        <f>SUBTOTAL(9,T400:T401)</f>
        <v>59558515</v>
      </c>
      <c r="U402" s="36"/>
      <c r="V402" s="36"/>
      <c r="W402" s="36"/>
      <c r="X402" s="36"/>
      <c r="Y402" s="36"/>
      <c r="Z402" s="36"/>
      <c r="AA402" s="36"/>
    </row>
    <row r="403" ht="15.75" customHeight="1" outlineLevel="2">
      <c r="A403" s="33" t="s">
        <v>257</v>
      </c>
      <c r="B403" s="33" t="s">
        <v>26</v>
      </c>
      <c r="C403" s="33" t="s">
        <v>27</v>
      </c>
      <c r="D403" s="34">
        <v>4.488524055E7</v>
      </c>
      <c r="E403" s="34">
        <v>2461501.18</v>
      </c>
      <c r="F403" s="34">
        <v>0.8237704871549019</v>
      </c>
      <c r="G403" s="32">
        <v>0.0</v>
      </c>
      <c r="H403" s="32">
        <v>3.9589806E7</v>
      </c>
      <c r="I403" s="32">
        <f t="shared" ref="I403:I405" si="1169">+G403/11</f>
        <v>0</v>
      </c>
      <c r="J403" s="32">
        <v>0.0</v>
      </c>
      <c r="K403" s="32">
        <f t="shared" ref="K403:K405" si="1170">+F403*J403</f>
        <v>0</v>
      </c>
      <c r="L403" s="29">
        <f t="shared" ref="L403:L405" si="1171">IF(D403-Q403&gt;1,D403-Q403,0)</f>
        <v>0</v>
      </c>
      <c r="M403" s="35">
        <v>5.99363111E8</v>
      </c>
      <c r="N403" s="35">
        <f t="shared" ref="N403:N405" si="1172">+M403/11</f>
        <v>54487555.55</v>
      </c>
      <c r="O403" s="32"/>
      <c r="P403" s="32">
        <f t="shared" ref="P403:P405" si="1173">+D403-K403</f>
        <v>44885240.55</v>
      </c>
      <c r="Q403" s="32">
        <f t="shared" ref="Q403:Q405" si="1174">+ROUND(P403,0)</f>
        <v>44885241</v>
      </c>
      <c r="R403" s="32">
        <f t="shared" ref="R403:R405" si="1175">+L403+Q403</f>
        <v>44885241</v>
      </c>
      <c r="S403" s="32">
        <f t="shared" si="10"/>
        <v>0</v>
      </c>
      <c r="T403" s="32">
        <f t="shared" ref="T403:T405" si="1176">+Q403</f>
        <v>44885241</v>
      </c>
      <c r="U403" s="33"/>
      <c r="V403" s="33"/>
      <c r="W403" s="33"/>
      <c r="X403" s="33"/>
      <c r="Y403" s="33"/>
      <c r="Z403" s="33"/>
      <c r="AA403" s="33"/>
    </row>
    <row r="404" ht="15.75" customHeight="1" outlineLevel="2">
      <c r="A404" s="33" t="s">
        <v>257</v>
      </c>
      <c r="B404" s="33" t="s">
        <v>34</v>
      </c>
      <c r="C404" s="33" t="s">
        <v>35</v>
      </c>
      <c r="D404" s="34">
        <v>9602315.45</v>
      </c>
      <c r="E404" s="34">
        <v>526589.82</v>
      </c>
      <c r="F404" s="34">
        <v>0.17622951284509805</v>
      </c>
      <c r="G404" s="32">
        <v>0.0</v>
      </c>
      <c r="H404" s="32"/>
      <c r="I404" s="32">
        <f t="shared" si="1169"/>
        <v>0</v>
      </c>
      <c r="J404" s="32">
        <v>0.0</v>
      </c>
      <c r="K404" s="32">
        <f t="shared" si="1170"/>
        <v>0</v>
      </c>
      <c r="L404" s="29">
        <f t="shared" si="1171"/>
        <v>0</v>
      </c>
      <c r="M404" s="35"/>
      <c r="N404" s="35">
        <f t="shared" si="1172"/>
        <v>0</v>
      </c>
      <c r="O404" s="32"/>
      <c r="P404" s="32">
        <f t="shared" si="1173"/>
        <v>9602315.45</v>
      </c>
      <c r="Q404" s="32">
        <f t="shared" si="1174"/>
        <v>9602315</v>
      </c>
      <c r="R404" s="32">
        <f t="shared" si="1175"/>
        <v>9602315</v>
      </c>
      <c r="S404" s="32">
        <f t="shared" si="10"/>
        <v>0</v>
      </c>
      <c r="T404" s="32">
        <f t="shared" si="1176"/>
        <v>9602315</v>
      </c>
      <c r="U404" s="33"/>
      <c r="V404" s="33"/>
      <c r="W404" s="33"/>
      <c r="X404" s="33"/>
      <c r="Y404" s="33"/>
      <c r="Z404" s="33"/>
      <c r="AA404" s="33"/>
    </row>
    <row r="405" ht="15.75" customHeight="1" outlineLevel="2">
      <c r="A405" s="33" t="s">
        <v>257</v>
      </c>
      <c r="B405" s="33" t="s">
        <v>48</v>
      </c>
      <c r="C405" s="33" t="s">
        <v>49</v>
      </c>
      <c r="D405" s="34">
        <v>0.0</v>
      </c>
      <c r="E405" s="34">
        <v>0.0</v>
      </c>
      <c r="F405" s="34">
        <v>0.0</v>
      </c>
      <c r="G405" s="32">
        <v>0.0</v>
      </c>
      <c r="H405" s="32"/>
      <c r="I405" s="32">
        <f t="shared" si="1169"/>
        <v>0</v>
      </c>
      <c r="J405" s="32">
        <v>0.0</v>
      </c>
      <c r="K405" s="32">
        <f t="shared" si="1170"/>
        <v>0</v>
      </c>
      <c r="L405" s="29">
        <f t="shared" si="1171"/>
        <v>0</v>
      </c>
      <c r="M405" s="35"/>
      <c r="N405" s="35">
        <f t="shared" si="1172"/>
        <v>0</v>
      </c>
      <c r="O405" s="32"/>
      <c r="P405" s="32">
        <f t="shared" si="1173"/>
        <v>0</v>
      </c>
      <c r="Q405" s="32">
        <f t="shared" si="1174"/>
        <v>0</v>
      </c>
      <c r="R405" s="32">
        <f t="shared" si="1175"/>
        <v>0</v>
      </c>
      <c r="S405" s="32">
        <f t="shared" si="10"/>
        <v>0</v>
      </c>
      <c r="T405" s="32">
        <f t="shared" si="1176"/>
        <v>0</v>
      </c>
      <c r="U405" s="33"/>
      <c r="V405" s="33"/>
      <c r="W405" s="33"/>
      <c r="X405" s="33"/>
      <c r="Y405" s="33"/>
      <c r="Z405" s="33"/>
      <c r="AA405" s="33"/>
    </row>
    <row r="406" ht="15.75" customHeight="1" outlineLevel="1">
      <c r="A406" s="36" t="s">
        <v>258</v>
      </c>
      <c r="B406" s="36"/>
      <c r="C406" s="36"/>
      <c r="D406" s="37">
        <f t="shared" ref="D406:E406" si="1177">SUBTOTAL(9,D403:D405)</f>
        <v>54487556</v>
      </c>
      <c r="E406" s="37">
        <f t="shared" si="1177"/>
        <v>2988091</v>
      </c>
      <c r="F406" s="37">
        <v>0.9999999999999999</v>
      </c>
      <c r="G406" s="38">
        <f t="shared" ref="G406:I406" si="1178">SUBTOTAL(9,G403:G405)</f>
        <v>0</v>
      </c>
      <c r="H406" s="38">
        <f t="shared" si="1178"/>
        <v>39589806</v>
      </c>
      <c r="I406" s="38">
        <f t="shared" si="1178"/>
        <v>0</v>
      </c>
      <c r="J406" s="38"/>
      <c r="K406" s="38">
        <f t="shared" ref="K406:M406" si="1179">SUBTOTAL(9,K403:K405)</f>
        <v>0</v>
      </c>
      <c r="L406" s="38">
        <f t="shared" si="1179"/>
        <v>0</v>
      </c>
      <c r="M406" s="39">
        <f t="shared" si="1179"/>
        <v>599363111</v>
      </c>
      <c r="N406" s="39"/>
      <c r="O406" s="38"/>
      <c r="P406" s="38">
        <f t="shared" ref="P406:R406" si="1180">SUBTOTAL(9,P403:P405)</f>
        <v>54487556</v>
      </c>
      <c r="Q406" s="38">
        <f t="shared" si="1180"/>
        <v>54487556</v>
      </c>
      <c r="R406" s="38">
        <f t="shared" si="1180"/>
        <v>54487556</v>
      </c>
      <c r="S406" s="32">
        <f t="shared" si="10"/>
        <v>0</v>
      </c>
      <c r="T406" s="38">
        <f>SUBTOTAL(9,T403:T405)</f>
        <v>54487556</v>
      </c>
      <c r="U406" s="36"/>
      <c r="V406" s="36"/>
      <c r="W406" s="36"/>
      <c r="X406" s="36"/>
      <c r="Y406" s="36"/>
      <c r="Z406" s="36"/>
      <c r="AA406" s="36"/>
    </row>
    <row r="407" ht="15.75" customHeight="1" outlineLevel="2">
      <c r="A407" s="33" t="s">
        <v>259</v>
      </c>
      <c r="B407" s="33" t="s">
        <v>26</v>
      </c>
      <c r="C407" s="33" t="s">
        <v>27</v>
      </c>
      <c r="D407" s="34">
        <v>3.957354228E7</v>
      </c>
      <c r="E407" s="34">
        <v>1071070.22</v>
      </c>
      <c r="F407" s="34">
        <v>0.2002694051919242</v>
      </c>
      <c r="G407" s="32">
        <v>8778410.0</v>
      </c>
      <c r="H407" s="32">
        <v>6.5842212E7</v>
      </c>
      <c r="I407" s="32">
        <f t="shared" ref="I407:I411" si="1181">+G407/11</f>
        <v>798037.2727</v>
      </c>
      <c r="J407" s="32">
        <v>798037.2727272727</v>
      </c>
      <c r="K407" s="32">
        <f t="shared" ref="K407:K411" si="1182">+F407*J407</f>
        <v>159822.4499</v>
      </c>
      <c r="L407" s="29">
        <f t="shared" ref="L407:L411" si="1183">IF(D407-Q407&gt;1,D407-Q407,0)</f>
        <v>159822.28</v>
      </c>
      <c r="M407" s="35">
        <v>2.164838504E9</v>
      </c>
      <c r="N407" s="35">
        <f t="shared" ref="N407:N411" si="1184">+M407/11</f>
        <v>196803500.4</v>
      </c>
      <c r="O407" s="32"/>
      <c r="P407" s="32">
        <f t="shared" ref="P407:P411" si="1185">+D407-K407</f>
        <v>39413719.83</v>
      </c>
      <c r="Q407" s="32">
        <f t="shared" ref="Q407:Q411" si="1186">+ROUND(P407,0)</f>
        <v>39413720</v>
      </c>
      <c r="R407" s="32">
        <f t="shared" ref="R407:R411" si="1187">+L407+Q407</f>
        <v>39573542.28</v>
      </c>
      <c r="S407" s="32">
        <f t="shared" si="10"/>
        <v>0</v>
      </c>
      <c r="T407" s="32">
        <f t="shared" ref="T407:T411" si="1188">+Q407</f>
        <v>39413720</v>
      </c>
      <c r="U407" s="33"/>
      <c r="V407" s="33"/>
      <c r="W407" s="33"/>
      <c r="X407" s="33"/>
      <c r="Y407" s="33"/>
      <c r="Z407" s="33"/>
      <c r="AA407" s="33"/>
    </row>
    <row r="408" ht="15.75" customHeight="1" outlineLevel="2">
      <c r="A408" s="33" t="s">
        <v>259</v>
      </c>
      <c r="B408" s="33" t="s">
        <v>34</v>
      </c>
      <c r="C408" s="33" t="s">
        <v>35</v>
      </c>
      <c r="D408" s="34">
        <v>7.464646044E7</v>
      </c>
      <c r="E408" s="34">
        <v>2020329.65</v>
      </c>
      <c r="F408" s="34">
        <v>0.3777625496910988</v>
      </c>
      <c r="G408" s="32">
        <v>0.0</v>
      </c>
      <c r="H408" s="32"/>
      <c r="I408" s="32">
        <f t="shared" si="1181"/>
        <v>0</v>
      </c>
      <c r="J408" s="32">
        <v>798037.2727272727</v>
      </c>
      <c r="K408" s="32">
        <f t="shared" si="1182"/>
        <v>301468.5949</v>
      </c>
      <c r="L408" s="29">
        <f t="shared" si="1183"/>
        <v>301468.44</v>
      </c>
      <c r="M408" s="35"/>
      <c r="N408" s="35">
        <f t="shared" si="1184"/>
        <v>0</v>
      </c>
      <c r="O408" s="32"/>
      <c r="P408" s="32">
        <f t="shared" si="1185"/>
        <v>74344991.85</v>
      </c>
      <c r="Q408" s="32">
        <f t="shared" si="1186"/>
        <v>74344992</v>
      </c>
      <c r="R408" s="32">
        <f t="shared" si="1187"/>
        <v>74646460.44</v>
      </c>
      <c r="S408" s="32">
        <f t="shared" si="10"/>
        <v>0</v>
      </c>
      <c r="T408" s="32">
        <f t="shared" si="1188"/>
        <v>74344992</v>
      </c>
      <c r="U408" s="33"/>
      <c r="V408" s="33"/>
      <c r="W408" s="33"/>
      <c r="X408" s="33"/>
      <c r="Y408" s="33"/>
      <c r="Z408" s="33"/>
      <c r="AA408" s="33"/>
    </row>
    <row r="409" ht="15.75" customHeight="1" outlineLevel="2">
      <c r="A409" s="33" t="s">
        <v>259</v>
      </c>
      <c r="B409" s="33" t="s">
        <v>66</v>
      </c>
      <c r="C409" s="33" t="s">
        <v>67</v>
      </c>
      <c r="D409" s="34">
        <v>5328923.01</v>
      </c>
      <c r="E409" s="34">
        <v>144228.96</v>
      </c>
      <c r="F409" s="34">
        <v>0.02696802408981262</v>
      </c>
      <c r="G409" s="32">
        <v>0.0</v>
      </c>
      <c r="H409" s="32"/>
      <c r="I409" s="32">
        <f t="shared" si="1181"/>
        <v>0</v>
      </c>
      <c r="J409" s="32">
        <v>798037.2727272727</v>
      </c>
      <c r="K409" s="32">
        <f t="shared" si="1182"/>
        <v>21521.4884</v>
      </c>
      <c r="L409" s="29">
        <f t="shared" si="1183"/>
        <v>21521.01</v>
      </c>
      <c r="M409" s="35"/>
      <c r="N409" s="35">
        <f t="shared" si="1184"/>
        <v>0</v>
      </c>
      <c r="O409" s="32"/>
      <c r="P409" s="32">
        <f t="shared" si="1185"/>
        <v>5307401.522</v>
      </c>
      <c r="Q409" s="32">
        <f t="shared" si="1186"/>
        <v>5307402</v>
      </c>
      <c r="R409" s="32">
        <f t="shared" si="1187"/>
        <v>5328923.01</v>
      </c>
      <c r="S409" s="32">
        <f t="shared" si="10"/>
        <v>0</v>
      </c>
      <c r="T409" s="32">
        <f t="shared" si="1188"/>
        <v>5307402</v>
      </c>
      <c r="U409" s="33"/>
      <c r="V409" s="33"/>
      <c r="W409" s="33"/>
      <c r="X409" s="33"/>
      <c r="Y409" s="33"/>
      <c r="Z409" s="33"/>
      <c r="AA409" s="33"/>
    </row>
    <row r="410" ht="15.75" customHeight="1" outlineLevel="2">
      <c r="A410" s="33" t="s">
        <v>259</v>
      </c>
      <c r="B410" s="33" t="s">
        <v>48</v>
      </c>
      <c r="C410" s="33" t="s">
        <v>49</v>
      </c>
      <c r="D410" s="34">
        <v>0.0</v>
      </c>
      <c r="E410" s="34">
        <v>0.0</v>
      </c>
      <c r="F410" s="34">
        <v>0.0</v>
      </c>
      <c r="G410" s="32">
        <v>0.0</v>
      </c>
      <c r="H410" s="32"/>
      <c r="I410" s="32">
        <f t="shared" si="1181"/>
        <v>0</v>
      </c>
      <c r="J410" s="32">
        <v>798037.2727272727</v>
      </c>
      <c r="K410" s="32">
        <f t="shared" si="1182"/>
        <v>0</v>
      </c>
      <c r="L410" s="29">
        <f t="shared" si="1183"/>
        <v>0</v>
      </c>
      <c r="M410" s="35"/>
      <c r="N410" s="35">
        <f t="shared" si="1184"/>
        <v>0</v>
      </c>
      <c r="O410" s="32"/>
      <c r="P410" s="32">
        <f t="shared" si="1185"/>
        <v>0</v>
      </c>
      <c r="Q410" s="32">
        <f t="shared" si="1186"/>
        <v>0</v>
      </c>
      <c r="R410" s="32">
        <f t="shared" si="1187"/>
        <v>0</v>
      </c>
      <c r="S410" s="32">
        <f t="shared" si="10"/>
        <v>0</v>
      </c>
      <c r="T410" s="32">
        <f t="shared" si="1188"/>
        <v>0</v>
      </c>
      <c r="U410" s="33"/>
      <c r="V410" s="33"/>
      <c r="W410" s="33"/>
      <c r="X410" s="33"/>
      <c r="Y410" s="33"/>
      <c r="Z410" s="33"/>
      <c r="AA410" s="33"/>
    </row>
    <row r="411" ht="15.75" customHeight="1" outlineLevel="2">
      <c r="A411" s="33" t="s">
        <v>259</v>
      </c>
      <c r="B411" s="33" t="s">
        <v>36</v>
      </c>
      <c r="C411" s="33" t="s">
        <v>37</v>
      </c>
      <c r="D411" s="34">
        <v>7.805261127E7</v>
      </c>
      <c r="E411" s="34">
        <v>2112518.17</v>
      </c>
      <c r="F411" s="34">
        <v>0.39500002102716436</v>
      </c>
      <c r="G411" s="32">
        <v>0.0</v>
      </c>
      <c r="H411" s="32"/>
      <c r="I411" s="32">
        <f t="shared" si="1181"/>
        <v>0</v>
      </c>
      <c r="J411" s="32">
        <v>798037.2727272727</v>
      </c>
      <c r="K411" s="32">
        <f t="shared" si="1182"/>
        <v>315224.7395</v>
      </c>
      <c r="L411" s="29">
        <f t="shared" si="1183"/>
        <v>315224.27</v>
      </c>
      <c r="M411" s="35"/>
      <c r="N411" s="35">
        <f t="shared" si="1184"/>
        <v>0</v>
      </c>
      <c r="O411" s="32"/>
      <c r="P411" s="32">
        <f t="shared" si="1185"/>
        <v>77737386.53</v>
      </c>
      <c r="Q411" s="32">
        <f t="shared" si="1186"/>
        <v>77737387</v>
      </c>
      <c r="R411" s="32">
        <f t="shared" si="1187"/>
        <v>78052611.27</v>
      </c>
      <c r="S411" s="32">
        <f t="shared" si="10"/>
        <v>0</v>
      </c>
      <c r="T411" s="32">
        <f t="shared" si="1188"/>
        <v>77737387</v>
      </c>
      <c r="U411" s="33"/>
      <c r="V411" s="33"/>
      <c r="W411" s="33"/>
      <c r="X411" s="33"/>
      <c r="Y411" s="33"/>
      <c r="Z411" s="33"/>
      <c r="AA411" s="33"/>
    </row>
    <row r="412" ht="15.75" customHeight="1" outlineLevel="1">
      <c r="A412" s="36" t="s">
        <v>260</v>
      </c>
      <c r="B412" s="36"/>
      <c r="C412" s="36"/>
      <c r="D412" s="37">
        <f t="shared" ref="D412:E412" si="1189">SUBTOTAL(9,D407:D411)</f>
        <v>197601537</v>
      </c>
      <c r="E412" s="37">
        <f t="shared" si="1189"/>
        <v>5348147</v>
      </c>
      <c r="F412" s="37">
        <v>1.0</v>
      </c>
      <c r="G412" s="38">
        <f t="shared" ref="G412:I412" si="1190">SUBTOTAL(9,G407:G411)</f>
        <v>8778410</v>
      </c>
      <c r="H412" s="38">
        <f t="shared" si="1190"/>
        <v>65842212</v>
      </c>
      <c r="I412" s="38">
        <f t="shared" si="1190"/>
        <v>798037.2727</v>
      </c>
      <c r="J412" s="38"/>
      <c r="K412" s="38">
        <f t="shared" ref="K412:M412" si="1191">SUBTOTAL(9,K407:K411)</f>
        <v>798037.2727</v>
      </c>
      <c r="L412" s="38">
        <f t="shared" si="1191"/>
        <v>798036</v>
      </c>
      <c r="M412" s="39">
        <f t="shared" si="1191"/>
        <v>2164838504</v>
      </c>
      <c r="N412" s="39"/>
      <c r="O412" s="38"/>
      <c r="P412" s="38">
        <f t="shared" ref="P412:R412" si="1192">SUBTOTAL(9,P407:P411)</f>
        <v>196803499.7</v>
      </c>
      <c r="Q412" s="38">
        <f t="shared" si="1192"/>
        <v>196803501</v>
      </c>
      <c r="R412" s="38">
        <f t="shared" si="1192"/>
        <v>197601537</v>
      </c>
      <c r="S412" s="32">
        <f t="shared" si="10"/>
        <v>0</v>
      </c>
      <c r="T412" s="38">
        <f>SUBTOTAL(9,T407:T411)</f>
        <v>196803501</v>
      </c>
      <c r="U412" s="36"/>
      <c r="V412" s="36"/>
      <c r="W412" s="36"/>
      <c r="X412" s="36"/>
      <c r="Y412" s="36"/>
      <c r="Z412" s="36"/>
      <c r="AA412" s="36"/>
    </row>
    <row r="413" ht="15.75" customHeight="1" outlineLevel="2">
      <c r="A413" s="33" t="s">
        <v>261</v>
      </c>
      <c r="B413" s="33" t="s">
        <v>26</v>
      </c>
      <c r="C413" s="33" t="s">
        <v>27</v>
      </c>
      <c r="D413" s="34">
        <v>1.2818986758E8</v>
      </c>
      <c r="E413" s="34">
        <v>1.202556929E7</v>
      </c>
      <c r="F413" s="34">
        <v>0.7014159752093655</v>
      </c>
      <c r="G413" s="32">
        <v>4.6426146E8</v>
      </c>
      <c r="H413" s="32">
        <v>1.59317458E8</v>
      </c>
      <c r="I413" s="32">
        <f t="shared" ref="I413:I416" si="1193">+G413/11</f>
        <v>42205587.27</v>
      </c>
      <c r="J413" s="32">
        <v>4.220558727272727E7</v>
      </c>
      <c r="K413" s="32">
        <f t="shared" ref="K413:K416" si="1194">+F413*J413</f>
        <v>29603673.16</v>
      </c>
      <c r="L413" s="29">
        <f t="shared" ref="L413:L416" si="1195">IF(D413-Q413&gt;1,D413-Q413,0)</f>
        <v>29603673.58</v>
      </c>
      <c r="M413" s="35">
        <v>1.546084173E9</v>
      </c>
      <c r="N413" s="35">
        <f t="shared" ref="N413:N416" si="1196">+M413/11</f>
        <v>140553106.6</v>
      </c>
      <c r="O413" s="32"/>
      <c r="P413" s="32">
        <f t="shared" ref="P413:P416" si="1197">+D413-K413</f>
        <v>98586194.42</v>
      </c>
      <c r="Q413" s="32">
        <f t="shared" ref="Q413:Q416" si="1198">+ROUND(P413,0)</f>
        <v>98586194</v>
      </c>
      <c r="R413" s="32">
        <f t="shared" ref="R413:R416" si="1199">+L413+Q413</f>
        <v>128189867.6</v>
      </c>
      <c r="S413" s="32">
        <f t="shared" si="10"/>
        <v>0</v>
      </c>
      <c r="T413" s="32">
        <f t="shared" ref="T413:T416" si="1200">+Q413</f>
        <v>98586194</v>
      </c>
      <c r="U413" s="33"/>
      <c r="V413" s="33"/>
      <c r="W413" s="33"/>
      <c r="X413" s="33"/>
      <c r="Y413" s="33"/>
      <c r="Z413" s="33"/>
      <c r="AA413" s="33"/>
    </row>
    <row r="414" ht="15.75" customHeight="1" outlineLevel="2">
      <c r="A414" s="33" t="s">
        <v>261</v>
      </c>
      <c r="B414" s="33" t="s">
        <v>34</v>
      </c>
      <c r="C414" s="33" t="s">
        <v>35</v>
      </c>
      <c r="D414" s="34">
        <v>1.664987453E7</v>
      </c>
      <c r="E414" s="34">
        <v>1561934.83</v>
      </c>
      <c r="F414" s="34">
        <v>0.09110305050658768</v>
      </c>
      <c r="G414" s="32">
        <v>0.0</v>
      </c>
      <c r="H414" s="32"/>
      <c r="I414" s="32">
        <f t="shared" si="1193"/>
        <v>0</v>
      </c>
      <c r="J414" s="32">
        <v>4.220558727272727E7</v>
      </c>
      <c r="K414" s="32">
        <f t="shared" si="1194"/>
        <v>3845057.749</v>
      </c>
      <c r="L414" s="29">
        <f t="shared" si="1195"/>
        <v>3845057.53</v>
      </c>
      <c r="M414" s="35"/>
      <c r="N414" s="35">
        <f t="shared" si="1196"/>
        <v>0</v>
      </c>
      <c r="O414" s="32"/>
      <c r="P414" s="32">
        <f t="shared" si="1197"/>
        <v>12804816.78</v>
      </c>
      <c r="Q414" s="32">
        <f t="shared" si="1198"/>
        <v>12804817</v>
      </c>
      <c r="R414" s="32">
        <f t="shared" si="1199"/>
        <v>16649874.53</v>
      </c>
      <c r="S414" s="32">
        <f t="shared" si="10"/>
        <v>0</v>
      </c>
      <c r="T414" s="32">
        <f t="shared" si="1200"/>
        <v>12804817</v>
      </c>
      <c r="U414" s="33"/>
      <c r="V414" s="33"/>
      <c r="W414" s="33"/>
      <c r="X414" s="33"/>
      <c r="Y414" s="33"/>
      <c r="Z414" s="33"/>
      <c r="AA414" s="33"/>
    </row>
    <row r="415" ht="15.75" customHeight="1" outlineLevel="2">
      <c r="A415" s="33" t="s">
        <v>261</v>
      </c>
      <c r="B415" s="33" t="s">
        <v>72</v>
      </c>
      <c r="C415" s="33" t="s">
        <v>73</v>
      </c>
      <c r="D415" s="34">
        <v>3.393306407E7</v>
      </c>
      <c r="E415" s="34">
        <v>3183281.33</v>
      </c>
      <c r="F415" s="34">
        <v>0.18567140816841252</v>
      </c>
      <c r="G415" s="32">
        <v>0.0</v>
      </c>
      <c r="H415" s="32"/>
      <c r="I415" s="32">
        <f t="shared" si="1193"/>
        <v>0</v>
      </c>
      <c r="J415" s="32">
        <v>4.220558727272727E7</v>
      </c>
      <c r="K415" s="32">
        <f t="shared" si="1194"/>
        <v>7836370.822</v>
      </c>
      <c r="L415" s="29">
        <f t="shared" si="1195"/>
        <v>7836371.07</v>
      </c>
      <c r="M415" s="35"/>
      <c r="N415" s="35">
        <f t="shared" si="1196"/>
        <v>0</v>
      </c>
      <c r="O415" s="32"/>
      <c r="P415" s="32">
        <f t="shared" si="1197"/>
        <v>26096693.25</v>
      </c>
      <c r="Q415" s="32">
        <f t="shared" si="1198"/>
        <v>26096693</v>
      </c>
      <c r="R415" s="32">
        <f t="shared" si="1199"/>
        <v>33933064.07</v>
      </c>
      <c r="S415" s="32">
        <f t="shared" si="10"/>
        <v>0</v>
      </c>
      <c r="T415" s="32">
        <f t="shared" si="1200"/>
        <v>26096693</v>
      </c>
      <c r="U415" s="33"/>
      <c r="V415" s="33"/>
      <c r="W415" s="33"/>
      <c r="X415" s="33"/>
      <c r="Y415" s="33"/>
      <c r="Z415" s="33"/>
      <c r="AA415" s="33"/>
    </row>
    <row r="416" ht="15.75" customHeight="1" outlineLevel="2">
      <c r="A416" s="33" t="s">
        <v>261</v>
      </c>
      <c r="B416" s="33" t="s">
        <v>50</v>
      </c>
      <c r="C416" s="33" t="s">
        <v>51</v>
      </c>
      <c r="D416" s="34">
        <v>3985887.82</v>
      </c>
      <c r="E416" s="34">
        <v>373918.55</v>
      </c>
      <c r="F416" s="34">
        <v>0.021809566115634425</v>
      </c>
      <c r="G416" s="32">
        <v>0.0</v>
      </c>
      <c r="H416" s="32"/>
      <c r="I416" s="32">
        <f t="shared" si="1193"/>
        <v>0</v>
      </c>
      <c r="J416" s="32">
        <v>4.220558727272727E7</v>
      </c>
      <c r="K416" s="32">
        <f t="shared" si="1194"/>
        <v>920485.5461</v>
      </c>
      <c r="L416" s="29">
        <f t="shared" si="1195"/>
        <v>920485.82</v>
      </c>
      <c r="M416" s="35"/>
      <c r="N416" s="35">
        <f t="shared" si="1196"/>
        <v>0</v>
      </c>
      <c r="O416" s="32"/>
      <c r="P416" s="32">
        <f t="shared" si="1197"/>
        <v>3065402.274</v>
      </c>
      <c r="Q416" s="32">
        <f t="shared" si="1198"/>
        <v>3065402</v>
      </c>
      <c r="R416" s="32">
        <f t="shared" si="1199"/>
        <v>3985887.82</v>
      </c>
      <c r="S416" s="32">
        <f t="shared" si="10"/>
        <v>0</v>
      </c>
      <c r="T416" s="32">
        <f t="shared" si="1200"/>
        <v>3065402</v>
      </c>
      <c r="U416" s="33"/>
      <c r="V416" s="33"/>
      <c r="W416" s="33"/>
      <c r="X416" s="33"/>
      <c r="Y416" s="33"/>
      <c r="Z416" s="33"/>
      <c r="AA416" s="33"/>
    </row>
    <row r="417" ht="15.75" customHeight="1" outlineLevel="1">
      <c r="A417" s="36" t="s">
        <v>262</v>
      </c>
      <c r="B417" s="36"/>
      <c r="C417" s="36"/>
      <c r="D417" s="37">
        <f t="shared" ref="D417:E417" si="1201">SUBTOTAL(9,D413:D416)</f>
        <v>182758694</v>
      </c>
      <c r="E417" s="37">
        <f t="shared" si="1201"/>
        <v>17144704</v>
      </c>
      <c r="F417" s="37">
        <v>1.0</v>
      </c>
      <c r="G417" s="38">
        <f t="shared" ref="G417:I417" si="1202">SUBTOTAL(9,G413:G416)</f>
        <v>464261460</v>
      </c>
      <c r="H417" s="38">
        <f t="shared" si="1202"/>
        <v>159317458</v>
      </c>
      <c r="I417" s="38">
        <f t="shared" si="1202"/>
        <v>42205587.27</v>
      </c>
      <c r="J417" s="38"/>
      <c r="K417" s="38">
        <f t="shared" ref="K417:M417" si="1203">SUBTOTAL(9,K413:K416)</f>
        <v>42205587.27</v>
      </c>
      <c r="L417" s="38">
        <f t="shared" si="1203"/>
        <v>42205588</v>
      </c>
      <c r="M417" s="39">
        <f t="shared" si="1203"/>
        <v>1546084173</v>
      </c>
      <c r="N417" s="39"/>
      <c r="O417" s="38"/>
      <c r="P417" s="38">
        <f t="shared" ref="P417:R417" si="1204">SUBTOTAL(9,P413:P416)</f>
        <v>140553106.7</v>
      </c>
      <c r="Q417" s="38">
        <f t="shared" si="1204"/>
        <v>140553106</v>
      </c>
      <c r="R417" s="38">
        <f t="shared" si="1204"/>
        <v>182758694</v>
      </c>
      <c r="S417" s="32">
        <f t="shared" si="10"/>
        <v>0</v>
      </c>
      <c r="T417" s="38">
        <f>SUBTOTAL(9,T413:T416)</f>
        <v>140553106</v>
      </c>
      <c r="U417" s="36"/>
      <c r="V417" s="36"/>
      <c r="W417" s="36"/>
      <c r="X417" s="36"/>
      <c r="Y417" s="36"/>
      <c r="Z417" s="36"/>
      <c r="AA417" s="36"/>
    </row>
    <row r="418" ht="15.75" customHeight="1" outlineLevel="2">
      <c r="A418" s="33" t="s">
        <v>263</v>
      </c>
      <c r="B418" s="33" t="s">
        <v>26</v>
      </c>
      <c r="C418" s="33" t="s">
        <v>27</v>
      </c>
      <c r="D418" s="34">
        <v>7.89849198E7</v>
      </c>
      <c r="E418" s="34">
        <v>2864880.86</v>
      </c>
      <c r="F418" s="34">
        <v>0.5465817403425254</v>
      </c>
      <c r="G418" s="32">
        <v>0.0</v>
      </c>
      <c r="H418" s="32">
        <v>4.8531069E7</v>
      </c>
      <c r="I418" s="32">
        <f t="shared" ref="I418:I420" si="1205">+G418/11</f>
        <v>0</v>
      </c>
      <c r="J418" s="32">
        <v>0.0</v>
      </c>
      <c r="K418" s="32">
        <f t="shared" ref="K418:K420" si="1206">+F418*J418</f>
        <v>0</v>
      </c>
      <c r="L418" s="29">
        <f t="shared" ref="L418:L420" si="1207">IF(D418-Q418&gt;1,D418-Q418,0)</f>
        <v>0</v>
      </c>
      <c r="M418" s="35">
        <v>1.589577654E9</v>
      </c>
      <c r="N418" s="35">
        <f t="shared" ref="N418:N420" si="1208">+M418/11</f>
        <v>144507059.5</v>
      </c>
      <c r="O418" s="32"/>
      <c r="P418" s="32">
        <f t="shared" ref="P418:P420" si="1209">+D418-K418</f>
        <v>78984919.8</v>
      </c>
      <c r="Q418" s="32">
        <f t="shared" ref="Q418:Q420" si="1210">+ROUND(P418,0)</f>
        <v>78984920</v>
      </c>
      <c r="R418" s="32">
        <f t="shared" ref="R418:R420" si="1211">+L418+Q418</f>
        <v>78984920</v>
      </c>
      <c r="S418" s="32">
        <f t="shared" si="10"/>
        <v>0</v>
      </c>
      <c r="T418" s="32">
        <f t="shared" ref="T418:T420" si="1212">+Q418</f>
        <v>78984920</v>
      </c>
      <c r="U418" s="33"/>
      <c r="V418" s="33"/>
      <c r="W418" s="33"/>
      <c r="X418" s="33"/>
      <c r="Y418" s="33"/>
      <c r="Z418" s="33"/>
      <c r="AA418" s="33"/>
    </row>
    <row r="419" ht="15.75" customHeight="1" outlineLevel="2">
      <c r="A419" s="33" t="s">
        <v>263</v>
      </c>
      <c r="B419" s="33" t="s">
        <v>34</v>
      </c>
      <c r="C419" s="33" t="s">
        <v>35</v>
      </c>
      <c r="D419" s="34">
        <v>6.55221392E7</v>
      </c>
      <c r="E419" s="34">
        <v>2376569.14</v>
      </c>
      <c r="F419" s="34">
        <v>0.4534182596574746</v>
      </c>
      <c r="G419" s="32">
        <v>0.0</v>
      </c>
      <c r="H419" s="32"/>
      <c r="I419" s="32">
        <f t="shared" si="1205"/>
        <v>0</v>
      </c>
      <c r="J419" s="32">
        <v>0.0</v>
      </c>
      <c r="K419" s="32">
        <f t="shared" si="1206"/>
        <v>0</v>
      </c>
      <c r="L419" s="29">
        <f t="shared" si="1207"/>
        <v>0</v>
      </c>
      <c r="M419" s="35"/>
      <c r="N419" s="35">
        <f t="shared" si="1208"/>
        <v>0</v>
      </c>
      <c r="O419" s="32"/>
      <c r="P419" s="32">
        <f t="shared" si="1209"/>
        <v>65522139.2</v>
      </c>
      <c r="Q419" s="32">
        <f t="shared" si="1210"/>
        <v>65522139</v>
      </c>
      <c r="R419" s="32">
        <f t="shared" si="1211"/>
        <v>65522139</v>
      </c>
      <c r="S419" s="32">
        <f t="shared" si="10"/>
        <v>0</v>
      </c>
      <c r="T419" s="32">
        <f t="shared" si="1212"/>
        <v>65522139</v>
      </c>
      <c r="U419" s="33"/>
      <c r="V419" s="33"/>
      <c r="W419" s="33"/>
      <c r="X419" s="33"/>
      <c r="Y419" s="33"/>
      <c r="Z419" s="33"/>
      <c r="AA419" s="33"/>
    </row>
    <row r="420" ht="15.75" customHeight="1" outlineLevel="2">
      <c r="A420" s="33" t="s">
        <v>263</v>
      </c>
      <c r="B420" s="33" t="s">
        <v>96</v>
      </c>
      <c r="C420" s="33" t="s">
        <v>97</v>
      </c>
      <c r="D420" s="34">
        <v>0.0</v>
      </c>
      <c r="E420" s="34">
        <v>0.0</v>
      </c>
      <c r="F420" s="34">
        <v>0.0</v>
      </c>
      <c r="G420" s="32">
        <v>0.0</v>
      </c>
      <c r="H420" s="32"/>
      <c r="I420" s="32">
        <f t="shared" si="1205"/>
        <v>0</v>
      </c>
      <c r="J420" s="32">
        <v>0.0</v>
      </c>
      <c r="K420" s="32">
        <f t="shared" si="1206"/>
        <v>0</v>
      </c>
      <c r="L420" s="29">
        <f t="shared" si="1207"/>
        <v>0</v>
      </c>
      <c r="M420" s="35"/>
      <c r="N420" s="35">
        <f t="shared" si="1208"/>
        <v>0</v>
      </c>
      <c r="O420" s="32"/>
      <c r="P420" s="32">
        <f t="shared" si="1209"/>
        <v>0</v>
      </c>
      <c r="Q420" s="32">
        <f t="shared" si="1210"/>
        <v>0</v>
      </c>
      <c r="R420" s="32">
        <f t="shared" si="1211"/>
        <v>0</v>
      </c>
      <c r="S420" s="32">
        <f t="shared" si="10"/>
        <v>0</v>
      </c>
      <c r="T420" s="32">
        <f t="shared" si="1212"/>
        <v>0</v>
      </c>
      <c r="U420" s="33"/>
      <c r="V420" s="33"/>
      <c r="W420" s="33"/>
      <c r="X420" s="33"/>
      <c r="Y420" s="33"/>
      <c r="Z420" s="33"/>
      <c r="AA420" s="33"/>
    </row>
    <row r="421" ht="15.75" customHeight="1" outlineLevel="1">
      <c r="A421" s="36" t="s">
        <v>264</v>
      </c>
      <c r="B421" s="36"/>
      <c r="C421" s="36"/>
      <c r="D421" s="37">
        <f t="shared" ref="D421:E421" si="1213">SUBTOTAL(9,D418:D420)</f>
        <v>144507059</v>
      </c>
      <c r="E421" s="37">
        <f t="shared" si="1213"/>
        <v>5241450</v>
      </c>
      <c r="F421" s="37">
        <v>1.0</v>
      </c>
      <c r="G421" s="38">
        <f t="shared" ref="G421:I421" si="1214">SUBTOTAL(9,G418:G420)</f>
        <v>0</v>
      </c>
      <c r="H421" s="38">
        <f t="shared" si="1214"/>
        <v>48531069</v>
      </c>
      <c r="I421" s="38">
        <f t="shared" si="1214"/>
        <v>0</v>
      </c>
      <c r="J421" s="38"/>
      <c r="K421" s="38">
        <f t="shared" ref="K421:M421" si="1215">SUBTOTAL(9,K418:K420)</f>
        <v>0</v>
      </c>
      <c r="L421" s="38">
        <f t="shared" si="1215"/>
        <v>0</v>
      </c>
      <c r="M421" s="39">
        <f t="shared" si="1215"/>
        <v>1589577654</v>
      </c>
      <c r="N421" s="39"/>
      <c r="O421" s="38"/>
      <c r="P421" s="38">
        <f t="shared" ref="P421:R421" si="1216">SUBTOTAL(9,P418:P420)</f>
        <v>144507059</v>
      </c>
      <c r="Q421" s="38">
        <f t="shared" si="1216"/>
        <v>144507059</v>
      </c>
      <c r="R421" s="38">
        <f t="shared" si="1216"/>
        <v>144507059</v>
      </c>
      <c r="S421" s="32">
        <f t="shared" si="10"/>
        <v>0</v>
      </c>
      <c r="T421" s="38">
        <f>SUBTOTAL(9,T418:T420)</f>
        <v>144507059</v>
      </c>
      <c r="U421" s="36"/>
      <c r="V421" s="36"/>
      <c r="W421" s="36"/>
      <c r="X421" s="36"/>
      <c r="Y421" s="36"/>
      <c r="Z421" s="36"/>
      <c r="AA421" s="36"/>
    </row>
    <row r="422" ht="15.75" customHeight="1" outlineLevel="2">
      <c r="A422" s="33" t="s">
        <v>265</v>
      </c>
      <c r="B422" s="33" t="s">
        <v>26</v>
      </c>
      <c r="C422" s="33" t="s">
        <v>27</v>
      </c>
      <c r="D422" s="34">
        <v>4579416.07</v>
      </c>
      <c r="E422" s="34">
        <v>799697.5</v>
      </c>
      <c r="F422" s="34">
        <v>0.08452907985618405</v>
      </c>
      <c r="G422" s="32">
        <v>0.0</v>
      </c>
      <c r="H422" s="32">
        <v>1.02869597E8</v>
      </c>
      <c r="I422" s="32">
        <f t="shared" ref="I422:I423" si="1217">+G422/11</f>
        <v>0</v>
      </c>
      <c r="J422" s="32">
        <v>0.0</v>
      </c>
      <c r="K422" s="32">
        <f t="shared" ref="K422:K423" si="1218">+F422*J422</f>
        <v>0</v>
      </c>
      <c r="L422" s="29">
        <f t="shared" ref="L422:L423" si="1219">IF(D422-Q422&gt;1,D422-Q422,0)</f>
        <v>0</v>
      </c>
      <c r="M422" s="35">
        <v>5.95931918E8</v>
      </c>
      <c r="N422" s="35">
        <f t="shared" ref="N422:N423" si="1220">+M422/11</f>
        <v>54175628.91</v>
      </c>
      <c r="O422" s="32"/>
      <c r="P422" s="32">
        <f t="shared" ref="P422:P423" si="1221">+D422-K422</f>
        <v>4579416.07</v>
      </c>
      <c r="Q422" s="32">
        <f t="shared" ref="Q422:Q423" si="1222">+ROUND(P422,0)</f>
        <v>4579416</v>
      </c>
      <c r="R422" s="32">
        <f t="shared" ref="R422:R423" si="1223">+L422+Q422</f>
        <v>4579416</v>
      </c>
      <c r="S422" s="32">
        <f t="shared" si="10"/>
        <v>0</v>
      </c>
      <c r="T422" s="32">
        <f t="shared" ref="T422:T423" si="1224">+Q422</f>
        <v>4579416</v>
      </c>
      <c r="U422" s="33"/>
      <c r="V422" s="33"/>
      <c r="W422" s="33"/>
      <c r="X422" s="33"/>
      <c r="Y422" s="33"/>
      <c r="Z422" s="33"/>
      <c r="AA422" s="33"/>
    </row>
    <row r="423" ht="15.75" customHeight="1" outlineLevel="2">
      <c r="A423" s="33" t="s">
        <v>265</v>
      </c>
      <c r="B423" s="33" t="s">
        <v>36</v>
      </c>
      <c r="C423" s="33" t="s">
        <v>37</v>
      </c>
      <c r="D423" s="34">
        <v>4.959621293E7</v>
      </c>
      <c r="E423" s="34">
        <v>8660922.5</v>
      </c>
      <c r="F423" s="34">
        <v>0.9154709201438159</v>
      </c>
      <c r="G423" s="32">
        <v>0.0</v>
      </c>
      <c r="H423" s="32"/>
      <c r="I423" s="32">
        <f t="shared" si="1217"/>
        <v>0</v>
      </c>
      <c r="J423" s="32">
        <v>0.0</v>
      </c>
      <c r="K423" s="32">
        <f t="shared" si="1218"/>
        <v>0</v>
      </c>
      <c r="L423" s="29">
        <f t="shared" si="1219"/>
        <v>0</v>
      </c>
      <c r="M423" s="35"/>
      <c r="N423" s="35">
        <f t="shared" si="1220"/>
        <v>0</v>
      </c>
      <c r="O423" s="32"/>
      <c r="P423" s="32">
        <f t="shared" si="1221"/>
        <v>49596212.93</v>
      </c>
      <c r="Q423" s="32">
        <f t="shared" si="1222"/>
        <v>49596213</v>
      </c>
      <c r="R423" s="32">
        <f t="shared" si="1223"/>
        <v>49596213</v>
      </c>
      <c r="S423" s="32">
        <f t="shared" si="10"/>
        <v>0</v>
      </c>
      <c r="T423" s="32">
        <f t="shared" si="1224"/>
        <v>49596213</v>
      </c>
      <c r="U423" s="33"/>
      <c r="V423" s="33"/>
      <c r="W423" s="33"/>
      <c r="X423" s="33"/>
      <c r="Y423" s="33"/>
      <c r="Z423" s="33"/>
      <c r="AA423" s="33"/>
    </row>
    <row r="424" ht="15.75" customHeight="1" outlineLevel="1">
      <c r="A424" s="36" t="s">
        <v>266</v>
      </c>
      <c r="B424" s="36"/>
      <c r="C424" s="36"/>
      <c r="D424" s="37">
        <f t="shared" ref="D424:E424" si="1225">SUBTOTAL(9,D422:D423)</f>
        <v>54175629</v>
      </c>
      <c r="E424" s="37">
        <f t="shared" si="1225"/>
        <v>9460620</v>
      </c>
      <c r="F424" s="37">
        <v>1.0</v>
      </c>
      <c r="G424" s="38">
        <f t="shared" ref="G424:I424" si="1226">SUBTOTAL(9,G422:G423)</f>
        <v>0</v>
      </c>
      <c r="H424" s="38">
        <f t="shared" si="1226"/>
        <v>102869597</v>
      </c>
      <c r="I424" s="38">
        <f t="shared" si="1226"/>
        <v>0</v>
      </c>
      <c r="J424" s="38"/>
      <c r="K424" s="38">
        <f t="shared" ref="K424:M424" si="1227">SUBTOTAL(9,K422:K423)</f>
        <v>0</v>
      </c>
      <c r="L424" s="38">
        <f t="shared" si="1227"/>
        <v>0</v>
      </c>
      <c r="M424" s="39">
        <f t="shared" si="1227"/>
        <v>595931918</v>
      </c>
      <c r="N424" s="39"/>
      <c r="O424" s="38"/>
      <c r="P424" s="38">
        <f t="shared" ref="P424:R424" si="1228">SUBTOTAL(9,P422:P423)</f>
        <v>54175629</v>
      </c>
      <c r="Q424" s="38">
        <f t="shared" si="1228"/>
        <v>54175629</v>
      </c>
      <c r="R424" s="38">
        <f t="shared" si="1228"/>
        <v>54175629</v>
      </c>
      <c r="S424" s="32">
        <f t="shared" si="10"/>
        <v>0</v>
      </c>
      <c r="T424" s="38">
        <f>SUBTOTAL(9,T422:T423)</f>
        <v>54175629</v>
      </c>
      <c r="U424" s="36"/>
      <c r="V424" s="36"/>
      <c r="W424" s="36"/>
      <c r="X424" s="36"/>
      <c r="Y424" s="36"/>
      <c r="Z424" s="36"/>
      <c r="AA424" s="36"/>
    </row>
    <row r="425" ht="15.75" customHeight="1" outlineLevel="2">
      <c r="A425" s="33" t="s">
        <v>267</v>
      </c>
      <c r="B425" s="33" t="s">
        <v>26</v>
      </c>
      <c r="C425" s="33" t="s">
        <v>27</v>
      </c>
      <c r="D425" s="34">
        <v>1.6555944827E8</v>
      </c>
      <c r="E425" s="34">
        <v>2168857.49</v>
      </c>
      <c r="F425" s="34">
        <v>0.26678060516584595</v>
      </c>
      <c r="G425" s="32">
        <v>7.749712989399996E8</v>
      </c>
      <c r="H425" s="32">
        <v>1.39133391E8</v>
      </c>
      <c r="I425" s="32">
        <f t="shared" ref="I425:I428" si="1229">+G425/11</f>
        <v>70451936.27</v>
      </c>
      <c r="J425" s="32">
        <v>7.04519362672727E7</v>
      </c>
      <c r="K425" s="32">
        <f t="shared" ref="K425:K428" si="1230">+F425*J425</f>
        <v>18795210.19</v>
      </c>
      <c r="L425" s="29">
        <f t="shared" ref="L425:L428" si="1231">IF(D425-Q425&gt;1,D425-Q425,0)</f>
        <v>18795210.27</v>
      </c>
      <c r="M425" s="35">
        <v>6.556629306E9</v>
      </c>
      <c r="N425" s="35">
        <f t="shared" ref="N425:N428" si="1232">+M425/11</f>
        <v>596057209.6</v>
      </c>
      <c r="O425" s="32"/>
      <c r="P425" s="32">
        <f t="shared" ref="P425:P428" si="1233">+D425-K425</f>
        <v>146764238.1</v>
      </c>
      <c r="Q425" s="32">
        <f t="shared" ref="Q425:Q428" si="1234">+ROUND(P425,0)</f>
        <v>146764238</v>
      </c>
      <c r="R425" s="32">
        <f t="shared" ref="R425:R428" si="1235">+L425+Q425</f>
        <v>165559448.3</v>
      </c>
      <c r="S425" s="32">
        <f t="shared" si="10"/>
        <v>0</v>
      </c>
      <c r="T425" s="32">
        <f t="shared" ref="T425:T428" si="1236">+Q425</f>
        <v>146764238</v>
      </c>
      <c r="U425" s="33"/>
      <c r="V425" s="33"/>
      <c r="W425" s="33"/>
      <c r="X425" s="33"/>
      <c r="Y425" s="33"/>
      <c r="Z425" s="33"/>
      <c r="AA425" s="33"/>
    </row>
    <row r="426" ht="15.75" customHeight="1" outlineLevel="2">
      <c r="A426" s="33" t="s">
        <v>267</v>
      </c>
      <c r="B426" s="33" t="s">
        <v>34</v>
      </c>
      <c r="C426" s="33" t="s">
        <v>35</v>
      </c>
      <c r="D426" s="34">
        <v>2080899.07</v>
      </c>
      <c r="E426" s="34">
        <v>27260.14</v>
      </c>
      <c r="F426" s="34">
        <v>0.0033531370089993234</v>
      </c>
      <c r="G426" s="32">
        <v>0.0</v>
      </c>
      <c r="H426" s="32"/>
      <c r="I426" s="32">
        <f t="shared" si="1229"/>
        <v>0</v>
      </c>
      <c r="J426" s="32">
        <v>7.04519362672727E7</v>
      </c>
      <c r="K426" s="32">
        <f t="shared" si="1230"/>
        <v>236234.9949</v>
      </c>
      <c r="L426" s="29">
        <f t="shared" si="1231"/>
        <v>236235.07</v>
      </c>
      <c r="M426" s="35"/>
      <c r="N426" s="35">
        <f t="shared" si="1232"/>
        <v>0</v>
      </c>
      <c r="O426" s="32"/>
      <c r="P426" s="32">
        <f t="shared" si="1233"/>
        <v>1844664.075</v>
      </c>
      <c r="Q426" s="32">
        <f t="shared" si="1234"/>
        <v>1844664</v>
      </c>
      <c r="R426" s="32">
        <f t="shared" si="1235"/>
        <v>2080899.07</v>
      </c>
      <c r="S426" s="32">
        <f t="shared" si="10"/>
        <v>0</v>
      </c>
      <c r="T426" s="32">
        <f t="shared" si="1236"/>
        <v>1844664</v>
      </c>
      <c r="U426" s="33"/>
      <c r="V426" s="33"/>
      <c r="W426" s="33"/>
      <c r="X426" s="33"/>
      <c r="Y426" s="33"/>
      <c r="Z426" s="33"/>
      <c r="AA426" s="33"/>
    </row>
    <row r="427" ht="15.75" customHeight="1" outlineLevel="2">
      <c r="A427" s="33" t="s">
        <v>267</v>
      </c>
      <c r="B427" s="33" t="s">
        <v>30</v>
      </c>
      <c r="C427" s="33" t="s">
        <v>31</v>
      </c>
      <c r="D427" s="34">
        <v>0.0</v>
      </c>
      <c r="E427" s="34">
        <v>0.0</v>
      </c>
      <c r="F427" s="34">
        <v>0.0</v>
      </c>
      <c r="G427" s="32">
        <v>0.0</v>
      </c>
      <c r="H427" s="32"/>
      <c r="I427" s="32">
        <f t="shared" si="1229"/>
        <v>0</v>
      </c>
      <c r="J427" s="32">
        <v>7.04519362672727E7</v>
      </c>
      <c r="K427" s="32">
        <f t="shared" si="1230"/>
        <v>0</v>
      </c>
      <c r="L427" s="29">
        <f t="shared" si="1231"/>
        <v>0</v>
      </c>
      <c r="M427" s="35"/>
      <c r="N427" s="35">
        <f t="shared" si="1232"/>
        <v>0</v>
      </c>
      <c r="O427" s="32"/>
      <c r="P427" s="32">
        <f t="shared" si="1233"/>
        <v>0</v>
      </c>
      <c r="Q427" s="32">
        <f t="shared" si="1234"/>
        <v>0</v>
      </c>
      <c r="R427" s="32">
        <f t="shared" si="1235"/>
        <v>0</v>
      </c>
      <c r="S427" s="32">
        <f t="shared" si="10"/>
        <v>0</v>
      </c>
      <c r="T427" s="32">
        <f t="shared" si="1236"/>
        <v>0</v>
      </c>
      <c r="U427" s="33"/>
      <c r="V427" s="33"/>
      <c r="W427" s="33"/>
      <c r="X427" s="33"/>
      <c r="Y427" s="33"/>
      <c r="Z427" s="33"/>
      <c r="AA427" s="33"/>
    </row>
    <row r="428" ht="15.75" customHeight="1" outlineLevel="2">
      <c r="A428" s="33" t="s">
        <v>267</v>
      </c>
      <c r="B428" s="33" t="s">
        <v>36</v>
      </c>
      <c r="C428" s="33" t="s">
        <v>37</v>
      </c>
      <c r="D428" s="34">
        <v>4.5294242766E8</v>
      </c>
      <c r="E428" s="34">
        <v>5933624.37</v>
      </c>
      <c r="F428" s="34">
        <v>0.7298662578251548</v>
      </c>
      <c r="G428" s="32">
        <v>0.0</v>
      </c>
      <c r="H428" s="32"/>
      <c r="I428" s="32">
        <f t="shared" si="1229"/>
        <v>0</v>
      </c>
      <c r="J428" s="32">
        <v>7.04519362672727E7</v>
      </c>
      <c r="K428" s="32">
        <f t="shared" si="1230"/>
        <v>51420491.08</v>
      </c>
      <c r="L428" s="29">
        <f t="shared" si="1231"/>
        <v>51420490.66</v>
      </c>
      <c r="M428" s="35"/>
      <c r="N428" s="35">
        <f t="shared" si="1232"/>
        <v>0</v>
      </c>
      <c r="O428" s="32"/>
      <c r="P428" s="32">
        <f t="shared" si="1233"/>
        <v>401521936.6</v>
      </c>
      <c r="Q428" s="32">
        <f t="shared" si="1234"/>
        <v>401521937</v>
      </c>
      <c r="R428" s="32">
        <f t="shared" si="1235"/>
        <v>452942427.7</v>
      </c>
      <c r="S428" s="32">
        <f t="shared" si="10"/>
        <v>0</v>
      </c>
      <c r="T428" s="32">
        <f t="shared" si="1236"/>
        <v>401521937</v>
      </c>
      <c r="U428" s="33"/>
      <c r="V428" s="33"/>
      <c r="W428" s="33"/>
      <c r="X428" s="33"/>
      <c r="Y428" s="33"/>
      <c r="Z428" s="33"/>
      <c r="AA428" s="33"/>
    </row>
    <row r="429" ht="15.75" customHeight="1" outlineLevel="1">
      <c r="A429" s="36" t="s">
        <v>268</v>
      </c>
      <c r="B429" s="36"/>
      <c r="C429" s="36"/>
      <c r="D429" s="37">
        <f t="shared" ref="D429:E429" si="1237">SUBTOTAL(9,D425:D428)</f>
        <v>620582775</v>
      </c>
      <c r="E429" s="37">
        <f t="shared" si="1237"/>
        <v>8129742</v>
      </c>
      <c r="F429" s="37">
        <v>1.0</v>
      </c>
      <c r="G429" s="38">
        <f t="shared" ref="G429:I429" si="1238">SUBTOTAL(9,G425:G428)</f>
        <v>774971298.9</v>
      </c>
      <c r="H429" s="38">
        <f t="shared" si="1238"/>
        <v>139133391</v>
      </c>
      <c r="I429" s="38">
        <f t="shared" si="1238"/>
        <v>70451936.27</v>
      </c>
      <c r="J429" s="38"/>
      <c r="K429" s="38">
        <f t="shared" ref="K429:M429" si="1239">SUBTOTAL(9,K425:K428)</f>
        <v>70451936.27</v>
      </c>
      <c r="L429" s="38">
        <f t="shared" si="1239"/>
        <v>70451936</v>
      </c>
      <c r="M429" s="39">
        <f t="shared" si="1239"/>
        <v>6556629306</v>
      </c>
      <c r="N429" s="39"/>
      <c r="O429" s="38"/>
      <c r="P429" s="38">
        <f t="shared" ref="P429:R429" si="1240">SUBTOTAL(9,P425:P428)</f>
        <v>550130838.7</v>
      </c>
      <c r="Q429" s="38">
        <f t="shared" si="1240"/>
        <v>550130839</v>
      </c>
      <c r="R429" s="38">
        <f t="shared" si="1240"/>
        <v>620582775</v>
      </c>
      <c r="S429" s="32">
        <f t="shared" si="10"/>
        <v>0</v>
      </c>
      <c r="T429" s="38">
        <f>SUBTOTAL(9,T425:T428)</f>
        <v>550130839</v>
      </c>
      <c r="U429" s="36"/>
      <c r="V429" s="36"/>
      <c r="W429" s="36"/>
      <c r="X429" s="36"/>
      <c r="Y429" s="36"/>
      <c r="Z429" s="36"/>
      <c r="AA429" s="36"/>
    </row>
    <row r="430" ht="15.75" customHeight="1" outlineLevel="2">
      <c r="A430" s="33" t="s">
        <v>269</v>
      </c>
      <c r="B430" s="33" t="s">
        <v>26</v>
      </c>
      <c r="C430" s="33" t="s">
        <v>27</v>
      </c>
      <c r="D430" s="34">
        <v>1.3013826E7</v>
      </c>
      <c r="E430" s="34">
        <v>743575.0</v>
      </c>
      <c r="F430" s="34">
        <v>1.0</v>
      </c>
      <c r="G430" s="32">
        <v>3.298953E7</v>
      </c>
      <c r="H430" s="32">
        <v>9413470.0</v>
      </c>
      <c r="I430" s="32">
        <f t="shared" ref="I430:I431" si="1241">+G430/11</f>
        <v>2999048.182</v>
      </c>
      <c r="J430" s="32">
        <v>2999048.1818181816</v>
      </c>
      <c r="K430" s="32">
        <f t="shared" ref="K430:K431" si="1242">+F430*J430</f>
        <v>2999048.182</v>
      </c>
      <c r="L430" s="29">
        <f t="shared" ref="L430:L431" si="1243">IF(D430-Q430&gt;1,D430-Q430,0)</f>
        <v>2999048</v>
      </c>
      <c r="M430" s="35">
        <v>1.10162556E8</v>
      </c>
      <c r="N430" s="35">
        <f t="shared" ref="N430:N431" si="1244">+M430/11</f>
        <v>10014777.82</v>
      </c>
      <c r="O430" s="32"/>
      <c r="P430" s="32">
        <f t="shared" ref="P430:P431" si="1245">+D430-K430</f>
        <v>10014777.82</v>
      </c>
      <c r="Q430" s="32">
        <f t="shared" ref="Q430:Q431" si="1246">+ROUND(P430,0)</f>
        <v>10014778</v>
      </c>
      <c r="R430" s="32">
        <f t="shared" ref="R430:R431" si="1247">+L430+Q430</f>
        <v>13013826</v>
      </c>
      <c r="S430" s="32">
        <f t="shared" si="10"/>
        <v>0</v>
      </c>
      <c r="T430" s="32">
        <f t="shared" ref="T430:T431" si="1248">+Q430</f>
        <v>10014778</v>
      </c>
      <c r="U430" s="33"/>
      <c r="V430" s="33"/>
      <c r="W430" s="33"/>
      <c r="X430" s="33"/>
      <c r="Y430" s="33"/>
      <c r="Z430" s="33"/>
      <c r="AA430" s="33"/>
    </row>
    <row r="431" ht="15.75" customHeight="1" outlineLevel="2">
      <c r="A431" s="33" t="s">
        <v>269</v>
      </c>
      <c r="B431" s="33" t="s">
        <v>48</v>
      </c>
      <c r="C431" s="33" t="s">
        <v>49</v>
      </c>
      <c r="D431" s="34">
        <v>0.0</v>
      </c>
      <c r="E431" s="34">
        <v>0.0</v>
      </c>
      <c r="F431" s="34">
        <v>0.0</v>
      </c>
      <c r="G431" s="32">
        <v>0.0</v>
      </c>
      <c r="H431" s="32"/>
      <c r="I431" s="32">
        <f t="shared" si="1241"/>
        <v>0</v>
      </c>
      <c r="J431" s="32">
        <v>2999048.1818181816</v>
      </c>
      <c r="K431" s="32">
        <f t="shared" si="1242"/>
        <v>0</v>
      </c>
      <c r="L431" s="29">
        <f t="shared" si="1243"/>
        <v>0</v>
      </c>
      <c r="M431" s="35"/>
      <c r="N431" s="35">
        <f t="shared" si="1244"/>
        <v>0</v>
      </c>
      <c r="O431" s="32"/>
      <c r="P431" s="32">
        <f t="shared" si="1245"/>
        <v>0</v>
      </c>
      <c r="Q431" s="32">
        <f t="shared" si="1246"/>
        <v>0</v>
      </c>
      <c r="R431" s="32">
        <f t="shared" si="1247"/>
        <v>0</v>
      </c>
      <c r="S431" s="32">
        <f t="shared" si="10"/>
        <v>0</v>
      </c>
      <c r="T431" s="32">
        <f t="shared" si="1248"/>
        <v>0</v>
      </c>
      <c r="U431" s="33"/>
      <c r="V431" s="33"/>
      <c r="W431" s="33"/>
      <c r="X431" s="33"/>
      <c r="Y431" s="33"/>
      <c r="Z431" s="33"/>
      <c r="AA431" s="33"/>
    </row>
    <row r="432" ht="15.75" customHeight="1" outlineLevel="1">
      <c r="A432" s="36" t="s">
        <v>270</v>
      </c>
      <c r="B432" s="36"/>
      <c r="C432" s="36"/>
      <c r="D432" s="37">
        <f t="shared" ref="D432:E432" si="1249">SUBTOTAL(9,D430:D431)</f>
        <v>13013826</v>
      </c>
      <c r="E432" s="37">
        <f t="shared" si="1249"/>
        <v>743575</v>
      </c>
      <c r="F432" s="37">
        <v>1.0</v>
      </c>
      <c r="G432" s="38">
        <f t="shared" ref="G432:I432" si="1250">SUBTOTAL(9,G430:G431)</f>
        <v>32989530</v>
      </c>
      <c r="H432" s="38">
        <f t="shared" si="1250"/>
        <v>9413470</v>
      </c>
      <c r="I432" s="38">
        <f t="shared" si="1250"/>
        <v>2999048.182</v>
      </c>
      <c r="J432" s="38"/>
      <c r="K432" s="38">
        <f t="shared" ref="K432:M432" si="1251">SUBTOTAL(9,K430:K431)</f>
        <v>2999048.182</v>
      </c>
      <c r="L432" s="38">
        <f t="shared" si="1251"/>
        <v>2999048</v>
      </c>
      <c r="M432" s="39">
        <f t="shared" si="1251"/>
        <v>110162556</v>
      </c>
      <c r="N432" s="39"/>
      <c r="O432" s="38"/>
      <c r="P432" s="38">
        <f t="shared" ref="P432:R432" si="1252">SUBTOTAL(9,P430:P431)</f>
        <v>10014777.82</v>
      </c>
      <c r="Q432" s="38">
        <f t="shared" si="1252"/>
        <v>10014778</v>
      </c>
      <c r="R432" s="38">
        <f t="shared" si="1252"/>
        <v>13013826</v>
      </c>
      <c r="S432" s="32">
        <f t="shared" si="10"/>
        <v>0</v>
      </c>
      <c r="T432" s="38">
        <f>SUBTOTAL(9,T430:T431)</f>
        <v>10014778</v>
      </c>
      <c r="U432" s="36"/>
      <c r="V432" s="36"/>
      <c r="W432" s="36"/>
      <c r="X432" s="36"/>
      <c r="Y432" s="36"/>
      <c r="Z432" s="36"/>
      <c r="AA432" s="36"/>
    </row>
    <row r="433" ht="15.75" customHeight="1" outlineLevel="2">
      <c r="A433" s="33" t="s">
        <v>271</v>
      </c>
      <c r="B433" s="33" t="s">
        <v>26</v>
      </c>
      <c r="C433" s="33" t="s">
        <v>27</v>
      </c>
      <c r="D433" s="34">
        <v>5326031.84</v>
      </c>
      <c r="E433" s="34">
        <v>4646484.91</v>
      </c>
      <c r="F433" s="34">
        <v>0.8458883322901408</v>
      </c>
      <c r="G433" s="32">
        <v>0.0</v>
      </c>
      <c r="H433" s="32">
        <v>5.32062E7</v>
      </c>
      <c r="I433" s="32">
        <f t="shared" ref="I433:I435" si="1253">+G433/11</f>
        <v>0</v>
      </c>
      <c r="J433" s="32">
        <v>0.0</v>
      </c>
      <c r="K433" s="32">
        <f t="shared" ref="K433:K435" si="1254">+F433*J433</f>
        <v>0</v>
      </c>
      <c r="L433" s="29">
        <f t="shared" ref="L433:L435" si="1255">IF(D433-Q433&gt;1,D433-Q433,0)</f>
        <v>0</v>
      </c>
      <c r="M433" s="35">
        <v>6.9260145E7</v>
      </c>
      <c r="N433" s="35">
        <f t="shared" ref="N433:N435" si="1256">+M433/11</f>
        <v>6296376.818</v>
      </c>
      <c r="O433" s="32"/>
      <c r="P433" s="32">
        <f t="shared" ref="P433:P435" si="1257">+D433-K433</f>
        <v>5326031.84</v>
      </c>
      <c r="Q433" s="32">
        <f t="shared" ref="Q433:Q435" si="1258">+ROUND(P433,0)</f>
        <v>5326032</v>
      </c>
      <c r="R433" s="32">
        <f t="shared" ref="R433:R435" si="1259">+L433+Q433</f>
        <v>5326032</v>
      </c>
      <c r="S433" s="32">
        <f t="shared" si="10"/>
        <v>0</v>
      </c>
      <c r="T433" s="32">
        <f t="shared" ref="T433:T435" si="1260">+Q433</f>
        <v>5326032</v>
      </c>
      <c r="U433" s="33"/>
      <c r="V433" s="33"/>
      <c r="W433" s="33"/>
      <c r="X433" s="33"/>
      <c r="Y433" s="33"/>
      <c r="Z433" s="33"/>
      <c r="AA433" s="33"/>
    </row>
    <row r="434" ht="15.75" customHeight="1" outlineLevel="2">
      <c r="A434" s="33" t="s">
        <v>271</v>
      </c>
      <c r="B434" s="33" t="s">
        <v>34</v>
      </c>
      <c r="C434" s="33" t="s">
        <v>35</v>
      </c>
      <c r="D434" s="34">
        <v>970345.16</v>
      </c>
      <c r="E434" s="34">
        <v>846539.09</v>
      </c>
      <c r="F434" s="34">
        <v>0.15411166770985918</v>
      </c>
      <c r="G434" s="32">
        <v>0.0</v>
      </c>
      <c r="H434" s="32"/>
      <c r="I434" s="32">
        <f t="shared" si="1253"/>
        <v>0</v>
      </c>
      <c r="J434" s="32">
        <v>0.0</v>
      </c>
      <c r="K434" s="32">
        <f t="shared" si="1254"/>
        <v>0</v>
      </c>
      <c r="L434" s="29">
        <f t="shared" si="1255"/>
        <v>0</v>
      </c>
      <c r="M434" s="35"/>
      <c r="N434" s="35">
        <f t="shared" si="1256"/>
        <v>0</v>
      </c>
      <c r="O434" s="32"/>
      <c r="P434" s="32">
        <f t="shared" si="1257"/>
        <v>970345.16</v>
      </c>
      <c r="Q434" s="32">
        <f t="shared" si="1258"/>
        <v>970345</v>
      </c>
      <c r="R434" s="32">
        <f t="shared" si="1259"/>
        <v>970345</v>
      </c>
      <c r="S434" s="32">
        <f t="shared" si="10"/>
        <v>0</v>
      </c>
      <c r="T434" s="32">
        <f t="shared" si="1260"/>
        <v>970345</v>
      </c>
      <c r="U434" s="33"/>
      <c r="V434" s="33"/>
      <c r="W434" s="33"/>
      <c r="X434" s="33"/>
      <c r="Y434" s="33"/>
      <c r="Z434" s="33"/>
      <c r="AA434" s="33"/>
    </row>
    <row r="435" ht="15.75" customHeight="1" outlineLevel="2">
      <c r="A435" s="33" t="s">
        <v>271</v>
      </c>
      <c r="B435" s="33" t="s">
        <v>48</v>
      </c>
      <c r="C435" s="33" t="s">
        <v>49</v>
      </c>
      <c r="D435" s="34">
        <v>0.0</v>
      </c>
      <c r="E435" s="34">
        <v>0.0</v>
      </c>
      <c r="F435" s="34"/>
      <c r="G435" s="32">
        <v>0.0</v>
      </c>
      <c r="H435" s="32"/>
      <c r="I435" s="32">
        <f t="shared" si="1253"/>
        <v>0</v>
      </c>
      <c r="J435" s="32">
        <v>0.0</v>
      </c>
      <c r="K435" s="32">
        <f t="shared" si="1254"/>
        <v>0</v>
      </c>
      <c r="L435" s="29">
        <f t="shared" si="1255"/>
        <v>0</v>
      </c>
      <c r="M435" s="35"/>
      <c r="N435" s="35">
        <f t="shared" si="1256"/>
        <v>0</v>
      </c>
      <c r="O435" s="32"/>
      <c r="P435" s="32">
        <f t="shared" si="1257"/>
        <v>0</v>
      </c>
      <c r="Q435" s="32">
        <f t="shared" si="1258"/>
        <v>0</v>
      </c>
      <c r="R435" s="32">
        <f t="shared" si="1259"/>
        <v>0</v>
      </c>
      <c r="S435" s="32">
        <f t="shared" si="10"/>
        <v>0</v>
      </c>
      <c r="T435" s="32">
        <f t="shared" si="1260"/>
        <v>0</v>
      </c>
      <c r="U435" s="33"/>
      <c r="V435" s="33"/>
      <c r="W435" s="33"/>
      <c r="X435" s="33"/>
      <c r="Y435" s="33"/>
      <c r="Z435" s="33"/>
      <c r="AA435" s="33"/>
    </row>
    <row r="436" ht="15.75" customHeight="1" outlineLevel="1">
      <c r="A436" s="36" t="s">
        <v>272</v>
      </c>
      <c r="B436" s="36"/>
      <c r="C436" s="36"/>
      <c r="D436" s="37">
        <f t="shared" ref="D436:E436" si="1261">SUBTOTAL(9,D433:D435)</f>
        <v>6296377</v>
      </c>
      <c r="E436" s="37">
        <f t="shared" si="1261"/>
        <v>5493024</v>
      </c>
      <c r="F436" s="37">
        <v>1.0</v>
      </c>
      <c r="G436" s="38">
        <f t="shared" ref="G436:I436" si="1262">SUBTOTAL(9,G433:G435)</f>
        <v>0</v>
      </c>
      <c r="H436" s="38">
        <f t="shared" si="1262"/>
        <v>53206200</v>
      </c>
      <c r="I436" s="38">
        <f t="shared" si="1262"/>
        <v>0</v>
      </c>
      <c r="J436" s="38"/>
      <c r="K436" s="38">
        <f t="shared" ref="K436:M436" si="1263">SUBTOTAL(9,K433:K435)</f>
        <v>0</v>
      </c>
      <c r="L436" s="38">
        <f t="shared" si="1263"/>
        <v>0</v>
      </c>
      <c r="M436" s="39">
        <f t="shared" si="1263"/>
        <v>69260145</v>
      </c>
      <c r="N436" s="39"/>
      <c r="O436" s="38"/>
      <c r="P436" s="38">
        <f t="shared" ref="P436:R436" si="1264">SUBTOTAL(9,P433:P435)</f>
        <v>6296377</v>
      </c>
      <c r="Q436" s="38">
        <f t="shared" si="1264"/>
        <v>6296377</v>
      </c>
      <c r="R436" s="38">
        <f t="shared" si="1264"/>
        <v>6296377</v>
      </c>
      <c r="S436" s="32">
        <f t="shared" si="10"/>
        <v>0</v>
      </c>
      <c r="T436" s="38">
        <f>SUBTOTAL(9,T433:T435)</f>
        <v>6296377</v>
      </c>
      <c r="U436" s="36"/>
      <c r="V436" s="36"/>
      <c r="W436" s="36"/>
      <c r="X436" s="36"/>
      <c r="Y436" s="36"/>
      <c r="Z436" s="36"/>
      <c r="AA436" s="36"/>
    </row>
    <row r="437" ht="15.75" customHeight="1" outlineLevel="2">
      <c r="A437" s="33" t="s">
        <v>273</v>
      </c>
      <c r="B437" s="33" t="s">
        <v>26</v>
      </c>
      <c r="C437" s="33" t="s">
        <v>27</v>
      </c>
      <c r="D437" s="34">
        <v>463254.57</v>
      </c>
      <c r="E437" s="34">
        <v>744899.27</v>
      </c>
      <c r="F437" s="34">
        <v>0.7067851775680116</v>
      </c>
      <c r="G437" s="32">
        <v>0.0</v>
      </c>
      <c r="H437" s="32">
        <v>1.2711656E7</v>
      </c>
      <c r="I437" s="32">
        <f t="shared" ref="I437:I438" si="1265">+G437/11</f>
        <v>0</v>
      </c>
      <c r="J437" s="32">
        <v>0.0</v>
      </c>
      <c r="K437" s="32">
        <f t="shared" ref="K437:K438" si="1266">+F437*J437</f>
        <v>0</v>
      </c>
      <c r="L437" s="29">
        <v>0.0</v>
      </c>
      <c r="M437" s="35">
        <v>7209830.0</v>
      </c>
      <c r="N437" s="35">
        <f t="shared" ref="N437:N438" si="1267">+M437/11</f>
        <v>655439.0909</v>
      </c>
      <c r="O437" s="32"/>
      <c r="P437" s="40">
        <v>0.0</v>
      </c>
      <c r="Q437" s="32">
        <f t="shared" ref="Q437:Q438" si="1268">+ROUND(P437,0)</f>
        <v>0</v>
      </c>
      <c r="R437" s="32">
        <f t="shared" ref="R437:R438" si="1269">+L437+Q437</f>
        <v>0</v>
      </c>
      <c r="S437" s="32">
        <f t="shared" si="10"/>
        <v>463254.57</v>
      </c>
      <c r="T437" s="32">
        <f t="shared" ref="T437:T438" si="1270">+Q437</f>
        <v>0</v>
      </c>
      <c r="U437" s="33"/>
      <c r="V437" s="33"/>
      <c r="W437" s="33"/>
      <c r="X437" s="33"/>
      <c r="Y437" s="33"/>
      <c r="Z437" s="33"/>
      <c r="AA437" s="33"/>
    </row>
    <row r="438" ht="15.75" customHeight="1" outlineLevel="2">
      <c r="A438" s="33" t="s">
        <v>273</v>
      </c>
      <c r="B438" s="33" t="s">
        <v>34</v>
      </c>
      <c r="C438" s="33" t="s">
        <v>35</v>
      </c>
      <c r="D438" s="34">
        <v>192184.43</v>
      </c>
      <c r="E438" s="34">
        <v>309026.73</v>
      </c>
      <c r="F438" s="34">
        <v>0.2932148224319883</v>
      </c>
      <c r="G438" s="32">
        <v>0.0</v>
      </c>
      <c r="H438" s="32"/>
      <c r="I438" s="32">
        <f t="shared" si="1265"/>
        <v>0</v>
      </c>
      <c r="J438" s="32">
        <v>0.0</v>
      </c>
      <c r="K438" s="32">
        <f t="shared" si="1266"/>
        <v>0</v>
      </c>
      <c r="L438" s="29">
        <v>0.0</v>
      </c>
      <c r="M438" s="35"/>
      <c r="N438" s="35">
        <f t="shared" si="1267"/>
        <v>0</v>
      </c>
      <c r="O438" s="32"/>
      <c r="P438" s="40">
        <v>0.0</v>
      </c>
      <c r="Q438" s="32">
        <f t="shared" si="1268"/>
        <v>0</v>
      </c>
      <c r="R438" s="32">
        <f t="shared" si="1269"/>
        <v>0</v>
      </c>
      <c r="S438" s="32">
        <f t="shared" si="10"/>
        <v>192184.43</v>
      </c>
      <c r="T438" s="32">
        <f t="shared" si="1270"/>
        <v>0</v>
      </c>
      <c r="U438" s="33"/>
      <c r="V438" s="33"/>
      <c r="W438" s="33"/>
      <c r="X438" s="33"/>
      <c r="Y438" s="33"/>
      <c r="Z438" s="33"/>
      <c r="AA438" s="33"/>
    </row>
    <row r="439" ht="15.75" customHeight="1" outlineLevel="1">
      <c r="A439" s="36" t="s">
        <v>274</v>
      </c>
      <c r="B439" s="36"/>
      <c r="C439" s="36"/>
      <c r="D439" s="37">
        <f t="shared" ref="D439:E439" si="1271">SUBTOTAL(9,D437:D438)</f>
        <v>655439</v>
      </c>
      <c r="E439" s="37">
        <f t="shared" si="1271"/>
        <v>1053926</v>
      </c>
      <c r="F439" s="37">
        <v>1.0</v>
      </c>
      <c r="G439" s="38">
        <f t="shared" ref="G439:I439" si="1272">SUBTOTAL(9,G437:G438)</f>
        <v>0</v>
      </c>
      <c r="H439" s="38">
        <f t="shared" si="1272"/>
        <v>12711656</v>
      </c>
      <c r="I439" s="38">
        <f t="shared" si="1272"/>
        <v>0</v>
      </c>
      <c r="J439" s="38"/>
      <c r="K439" s="38">
        <f t="shared" ref="K439:M439" si="1273">SUBTOTAL(9,K437:K438)</f>
        <v>0</v>
      </c>
      <c r="L439" s="38">
        <f t="shared" si="1273"/>
        <v>0</v>
      </c>
      <c r="M439" s="39">
        <f t="shared" si="1273"/>
        <v>7209830</v>
      </c>
      <c r="N439" s="39"/>
      <c r="O439" s="38"/>
      <c r="P439" s="38">
        <f t="shared" ref="P439:R439" si="1274">SUBTOTAL(9,P437:P438)</f>
        <v>0</v>
      </c>
      <c r="Q439" s="38">
        <f t="shared" si="1274"/>
        <v>0</v>
      </c>
      <c r="R439" s="38">
        <f t="shared" si="1274"/>
        <v>0</v>
      </c>
      <c r="S439" s="32">
        <f t="shared" si="10"/>
        <v>655439</v>
      </c>
      <c r="T439" s="38">
        <f>SUBTOTAL(9,T437:T438)</f>
        <v>0</v>
      </c>
      <c r="U439" s="36"/>
      <c r="V439" s="36"/>
      <c r="W439" s="36"/>
      <c r="X439" s="36"/>
      <c r="Y439" s="36"/>
      <c r="Z439" s="36"/>
      <c r="AA439" s="36"/>
    </row>
    <row r="440" ht="15.75" customHeight="1" outlineLevel="2">
      <c r="A440" s="33" t="s">
        <v>275</v>
      </c>
      <c r="B440" s="33" t="s">
        <v>26</v>
      </c>
      <c r="C440" s="33" t="s">
        <v>27</v>
      </c>
      <c r="D440" s="34">
        <v>1.6797817821E8</v>
      </c>
      <c r="E440" s="34">
        <v>9736289.55</v>
      </c>
      <c r="F440" s="34">
        <v>0.4110407059141552</v>
      </c>
      <c r="G440" s="32">
        <v>1.62015298E8</v>
      </c>
      <c r="H440" s="32">
        <v>2.82950361E8</v>
      </c>
      <c r="I440" s="32">
        <f t="shared" ref="I440:I446" si="1275">+G440/11</f>
        <v>14728663.45</v>
      </c>
      <c r="J440" s="32">
        <v>1.4728663454545455E7</v>
      </c>
      <c r="K440" s="32">
        <f t="shared" ref="K440:K446" si="1276">+F440*J440</f>
        <v>6054080.224</v>
      </c>
      <c r="L440" s="29">
        <f t="shared" ref="L440:L446" si="1277">IF(D440-Q440&gt;1,D440-Q440,0)</f>
        <v>6054080.21</v>
      </c>
      <c r="M440" s="35">
        <v>4.333305807E9</v>
      </c>
      <c r="N440" s="35">
        <f t="shared" ref="N440:N446" si="1278">+M440/11</f>
        <v>393936891.5</v>
      </c>
      <c r="O440" s="32"/>
      <c r="P440" s="32">
        <f t="shared" ref="P440:P446" si="1279">+D440-K440</f>
        <v>161924098</v>
      </c>
      <c r="Q440" s="32">
        <f t="shared" ref="Q440:Q446" si="1280">+ROUND(P440,0)</f>
        <v>161924098</v>
      </c>
      <c r="R440" s="32">
        <f t="shared" ref="R440:R446" si="1281">+L440+Q440</f>
        <v>167978178.2</v>
      </c>
      <c r="S440" s="32">
        <f t="shared" si="10"/>
        <v>0</v>
      </c>
      <c r="T440" s="32">
        <f t="shared" ref="T440:T446" si="1282">+Q440</f>
        <v>161924098</v>
      </c>
      <c r="U440" s="33"/>
      <c r="V440" s="33"/>
      <c r="W440" s="33"/>
      <c r="X440" s="33"/>
      <c r="Y440" s="33"/>
      <c r="Z440" s="33"/>
      <c r="AA440" s="33"/>
    </row>
    <row r="441" ht="15.75" customHeight="1" outlineLevel="2">
      <c r="A441" s="33" t="s">
        <v>275</v>
      </c>
      <c r="B441" s="33" t="s">
        <v>34</v>
      </c>
      <c r="C441" s="33" t="s">
        <v>35</v>
      </c>
      <c r="D441" s="34">
        <v>6.697044859E7</v>
      </c>
      <c r="E441" s="34">
        <v>3881716.58</v>
      </c>
      <c r="F441" s="34">
        <v>0.1638759317261275</v>
      </c>
      <c r="G441" s="32">
        <v>0.0</v>
      </c>
      <c r="H441" s="32"/>
      <c r="I441" s="32">
        <f t="shared" si="1275"/>
        <v>0</v>
      </c>
      <c r="J441" s="32">
        <v>1.4728663454545455E7</v>
      </c>
      <c r="K441" s="32">
        <f t="shared" si="1276"/>
        <v>2413673.447</v>
      </c>
      <c r="L441" s="29">
        <f t="shared" si="1277"/>
        <v>2413673.59</v>
      </c>
      <c r="M441" s="35"/>
      <c r="N441" s="35">
        <f t="shared" si="1278"/>
        <v>0</v>
      </c>
      <c r="O441" s="32"/>
      <c r="P441" s="32">
        <f t="shared" si="1279"/>
        <v>64556775.14</v>
      </c>
      <c r="Q441" s="32">
        <f t="shared" si="1280"/>
        <v>64556775</v>
      </c>
      <c r="R441" s="32">
        <f t="shared" si="1281"/>
        <v>66970448.59</v>
      </c>
      <c r="S441" s="32">
        <f t="shared" si="10"/>
        <v>0</v>
      </c>
      <c r="T441" s="32">
        <f t="shared" si="1282"/>
        <v>64556775</v>
      </c>
      <c r="U441" s="33"/>
      <c r="V441" s="33"/>
      <c r="W441" s="33"/>
      <c r="X441" s="33"/>
      <c r="Y441" s="33"/>
      <c r="Z441" s="33"/>
      <c r="AA441" s="33"/>
    </row>
    <row r="442" ht="15.75" customHeight="1" outlineLevel="2">
      <c r="A442" s="33" t="s">
        <v>275</v>
      </c>
      <c r="B442" s="33" t="s">
        <v>96</v>
      </c>
      <c r="C442" s="33" t="s">
        <v>97</v>
      </c>
      <c r="D442" s="34">
        <v>0.0</v>
      </c>
      <c r="E442" s="34">
        <v>0.0</v>
      </c>
      <c r="F442" s="34">
        <v>0.0</v>
      </c>
      <c r="G442" s="32">
        <v>0.0</v>
      </c>
      <c r="H442" s="32"/>
      <c r="I442" s="32">
        <f t="shared" si="1275"/>
        <v>0</v>
      </c>
      <c r="J442" s="32">
        <v>1.4728663454545455E7</v>
      </c>
      <c r="K442" s="32">
        <f t="shared" si="1276"/>
        <v>0</v>
      </c>
      <c r="L442" s="29">
        <f t="shared" si="1277"/>
        <v>0</v>
      </c>
      <c r="M442" s="35"/>
      <c r="N442" s="35">
        <f t="shared" si="1278"/>
        <v>0</v>
      </c>
      <c r="O442" s="32"/>
      <c r="P442" s="32">
        <f t="shared" si="1279"/>
        <v>0</v>
      </c>
      <c r="Q442" s="32">
        <f t="shared" si="1280"/>
        <v>0</v>
      </c>
      <c r="R442" s="32">
        <f t="shared" si="1281"/>
        <v>0</v>
      </c>
      <c r="S442" s="32">
        <f t="shared" si="10"/>
        <v>0</v>
      </c>
      <c r="T442" s="32">
        <f t="shared" si="1282"/>
        <v>0</v>
      </c>
      <c r="U442" s="33"/>
      <c r="V442" s="33"/>
      <c r="W442" s="33"/>
      <c r="X442" s="33"/>
      <c r="Y442" s="33"/>
      <c r="Z442" s="33"/>
      <c r="AA442" s="33"/>
    </row>
    <row r="443" ht="15.75" customHeight="1" outlineLevel="2">
      <c r="A443" s="33" t="s">
        <v>275</v>
      </c>
      <c r="B443" s="33" t="s">
        <v>120</v>
      </c>
      <c r="C443" s="33" t="s">
        <v>121</v>
      </c>
      <c r="D443" s="34">
        <v>0.0</v>
      </c>
      <c r="E443" s="34">
        <v>0.0</v>
      </c>
      <c r="F443" s="34"/>
      <c r="G443" s="32">
        <v>0.0</v>
      </c>
      <c r="H443" s="32"/>
      <c r="I443" s="32">
        <f t="shared" si="1275"/>
        <v>0</v>
      </c>
      <c r="J443" s="32">
        <v>1.4728663454545455E7</v>
      </c>
      <c r="K443" s="32">
        <f t="shared" si="1276"/>
        <v>0</v>
      </c>
      <c r="L443" s="29">
        <f t="shared" si="1277"/>
        <v>0</v>
      </c>
      <c r="M443" s="35"/>
      <c r="N443" s="35">
        <f t="shared" si="1278"/>
        <v>0</v>
      </c>
      <c r="O443" s="32"/>
      <c r="P443" s="32">
        <f t="shared" si="1279"/>
        <v>0</v>
      </c>
      <c r="Q443" s="32">
        <f t="shared" si="1280"/>
        <v>0</v>
      </c>
      <c r="R443" s="32">
        <f t="shared" si="1281"/>
        <v>0</v>
      </c>
      <c r="S443" s="32">
        <f t="shared" si="10"/>
        <v>0</v>
      </c>
      <c r="T443" s="32">
        <f t="shared" si="1282"/>
        <v>0</v>
      </c>
      <c r="U443" s="33"/>
      <c r="V443" s="33"/>
      <c r="W443" s="33"/>
      <c r="X443" s="33"/>
      <c r="Y443" s="33"/>
      <c r="Z443" s="33"/>
      <c r="AA443" s="33"/>
    </row>
    <row r="444" ht="15.75" customHeight="1" outlineLevel="2">
      <c r="A444" s="33" t="s">
        <v>275</v>
      </c>
      <c r="B444" s="33" t="s">
        <v>66</v>
      </c>
      <c r="C444" s="33" t="s">
        <v>67</v>
      </c>
      <c r="D444" s="34">
        <v>5676620.7</v>
      </c>
      <c r="E444" s="34">
        <v>329026.21</v>
      </c>
      <c r="F444" s="34">
        <v>0.013890626774257987</v>
      </c>
      <c r="G444" s="32">
        <v>0.0</v>
      </c>
      <c r="H444" s="32"/>
      <c r="I444" s="32">
        <f t="shared" si="1275"/>
        <v>0</v>
      </c>
      <c r="J444" s="32">
        <v>1.4728663454545455E7</v>
      </c>
      <c r="K444" s="32">
        <f t="shared" si="1276"/>
        <v>204590.3669</v>
      </c>
      <c r="L444" s="29">
        <f t="shared" si="1277"/>
        <v>204590.7</v>
      </c>
      <c r="M444" s="35"/>
      <c r="N444" s="35">
        <f t="shared" si="1278"/>
        <v>0</v>
      </c>
      <c r="O444" s="32"/>
      <c r="P444" s="32">
        <f t="shared" si="1279"/>
        <v>5472030.333</v>
      </c>
      <c r="Q444" s="32">
        <f t="shared" si="1280"/>
        <v>5472030</v>
      </c>
      <c r="R444" s="32">
        <f t="shared" si="1281"/>
        <v>5676620.7</v>
      </c>
      <c r="S444" s="32">
        <f t="shared" si="10"/>
        <v>0</v>
      </c>
      <c r="T444" s="32">
        <f t="shared" si="1282"/>
        <v>5472030</v>
      </c>
      <c r="U444" s="33"/>
      <c r="V444" s="33"/>
      <c r="W444" s="33"/>
      <c r="X444" s="33"/>
      <c r="Y444" s="33"/>
      <c r="Z444" s="33"/>
      <c r="AA444" s="33"/>
    </row>
    <row r="445" ht="15.75" customHeight="1" outlineLevel="2">
      <c r="A445" s="33" t="s">
        <v>275</v>
      </c>
      <c r="B445" s="33" t="s">
        <v>48</v>
      </c>
      <c r="C445" s="33" t="s">
        <v>49</v>
      </c>
      <c r="D445" s="34">
        <v>0.0</v>
      </c>
      <c r="E445" s="34">
        <v>0.0</v>
      </c>
      <c r="F445" s="34"/>
      <c r="G445" s="32">
        <v>0.0</v>
      </c>
      <c r="H445" s="32"/>
      <c r="I445" s="32">
        <f t="shared" si="1275"/>
        <v>0</v>
      </c>
      <c r="J445" s="32">
        <v>1.4728663454545455E7</v>
      </c>
      <c r="K445" s="32">
        <f t="shared" si="1276"/>
        <v>0</v>
      </c>
      <c r="L445" s="29">
        <f t="shared" si="1277"/>
        <v>0</v>
      </c>
      <c r="M445" s="35"/>
      <c r="N445" s="35">
        <f t="shared" si="1278"/>
        <v>0</v>
      </c>
      <c r="O445" s="32"/>
      <c r="P445" s="32">
        <f t="shared" si="1279"/>
        <v>0</v>
      </c>
      <c r="Q445" s="32">
        <f t="shared" si="1280"/>
        <v>0</v>
      </c>
      <c r="R445" s="32">
        <f t="shared" si="1281"/>
        <v>0</v>
      </c>
      <c r="S445" s="32">
        <f t="shared" si="10"/>
        <v>0</v>
      </c>
      <c r="T445" s="32">
        <f t="shared" si="1282"/>
        <v>0</v>
      </c>
      <c r="U445" s="33"/>
      <c r="V445" s="33"/>
      <c r="W445" s="33"/>
      <c r="X445" s="33"/>
      <c r="Y445" s="33"/>
      <c r="Z445" s="33"/>
      <c r="AA445" s="33"/>
    </row>
    <row r="446" ht="15.75" customHeight="1" outlineLevel="2">
      <c r="A446" s="33" t="s">
        <v>275</v>
      </c>
      <c r="B446" s="33" t="s">
        <v>30</v>
      </c>
      <c r="C446" s="33" t="s">
        <v>31</v>
      </c>
      <c r="D446" s="34">
        <v>1.680403075E8</v>
      </c>
      <c r="E446" s="34">
        <v>9739890.66</v>
      </c>
      <c r="F446" s="34">
        <v>0.4111927355854594</v>
      </c>
      <c r="G446" s="32">
        <v>0.0</v>
      </c>
      <c r="H446" s="32"/>
      <c r="I446" s="32">
        <f t="shared" si="1275"/>
        <v>0</v>
      </c>
      <c r="J446" s="32">
        <v>1.4728663454545455E7</v>
      </c>
      <c r="K446" s="32">
        <f t="shared" si="1276"/>
        <v>6056319.417</v>
      </c>
      <c r="L446" s="29">
        <f t="shared" si="1277"/>
        <v>6056319.5</v>
      </c>
      <c r="M446" s="35"/>
      <c r="N446" s="35">
        <f t="shared" si="1278"/>
        <v>0</v>
      </c>
      <c r="O446" s="32"/>
      <c r="P446" s="32">
        <f t="shared" si="1279"/>
        <v>161983988.1</v>
      </c>
      <c r="Q446" s="32">
        <f t="shared" si="1280"/>
        <v>161983988</v>
      </c>
      <c r="R446" s="32">
        <f t="shared" si="1281"/>
        <v>168040307.5</v>
      </c>
      <c r="S446" s="32">
        <f t="shared" si="10"/>
        <v>0</v>
      </c>
      <c r="T446" s="32">
        <f t="shared" si="1282"/>
        <v>161983988</v>
      </c>
      <c r="U446" s="33"/>
      <c r="V446" s="33"/>
      <c r="W446" s="33"/>
      <c r="X446" s="33"/>
      <c r="Y446" s="33"/>
      <c r="Z446" s="33"/>
      <c r="AA446" s="33"/>
    </row>
    <row r="447" ht="15.75" customHeight="1" outlineLevel="1">
      <c r="A447" s="36" t="s">
        <v>276</v>
      </c>
      <c r="B447" s="36"/>
      <c r="C447" s="36"/>
      <c r="D447" s="37">
        <f t="shared" ref="D447:E447" si="1283">SUBTOTAL(9,D440:D446)</f>
        <v>408665555</v>
      </c>
      <c r="E447" s="37">
        <f t="shared" si="1283"/>
        <v>23686923</v>
      </c>
      <c r="F447" s="37">
        <v>1.0</v>
      </c>
      <c r="G447" s="38">
        <f t="shared" ref="G447:I447" si="1284">SUBTOTAL(9,G440:G446)</f>
        <v>162015298</v>
      </c>
      <c r="H447" s="38">
        <f t="shared" si="1284"/>
        <v>282950361</v>
      </c>
      <c r="I447" s="38">
        <f t="shared" si="1284"/>
        <v>14728663.45</v>
      </c>
      <c r="J447" s="38"/>
      <c r="K447" s="38">
        <f t="shared" ref="K447:M447" si="1285">SUBTOTAL(9,K440:K446)</f>
        <v>14728663.45</v>
      </c>
      <c r="L447" s="38">
        <f t="shared" si="1285"/>
        <v>14728664</v>
      </c>
      <c r="M447" s="39">
        <f t="shared" si="1285"/>
        <v>4333305807</v>
      </c>
      <c r="N447" s="39"/>
      <c r="O447" s="38"/>
      <c r="P447" s="38">
        <f t="shared" ref="P447:R447" si="1286">SUBTOTAL(9,P440:P446)</f>
        <v>393936891.5</v>
      </c>
      <c r="Q447" s="38">
        <f t="shared" si="1286"/>
        <v>393936891</v>
      </c>
      <c r="R447" s="38">
        <f t="shared" si="1286"/>
        <v>408665555</v>
      </c>
      <c r="S447" s="32">
        <f t="shared" si="10"/>
        <v>0</v>
      </c>
      <c r="T447" s="38">
        <f>SUBTOTAL(9,T440:T446)</f>
        <v>393936891</v>
      </c>
      <c r="U447" s="36"/>
      <c r="V447" s="36"/>
      <c r="W447" s="36"/>
      <c r="X447" s="36"/>
      <c r="Y447" s="36"/>
      <c r="Z447" s="36"/>
      <c r="AA447" s="36"/>
    </row>
    <row r="448" ht="15.75" customHeight="1" outlineLevel="2">
      <c r="A448" s="33" t="s">
        <v>277</v>
      </c>
      <c r="B448" s="33" t="s">
        <v>34</v>
      </c>
      <c r="C448" s="33" t="s">
        <v>35</v>
      </c>
      <c r="D448" s="34">
        <v>401406.07</v>
      </c>
      <c r="E448" s="34">
        <v>15116.23</v>
      </c>
      <c r="F448" s="34">
        <v>0.01183146128982141</v>
      </c>
      <c r="G448" s="32">
        <v>7.2198221E7</v>
      </c>
      <c r="H448" s="32">
        <v>4.6262562E7</v>
      </c>
      <c r="I448" s="32">
        <f t="shared" ref="I448:I451" si="1287">+G448/11</f>
        <v>6563474.636</v>
      </c>
      <c r="J448" s="32">
        <v>6563474.636363637</v>
      </c>
      <c r="K448" s="32">
        <f t="shared" ref="K448:K451" si="1288">+F448*J448</f>
        <v>77655.49609</v>
      </c>
      <c r="L448" s="29">
        <f t="shared" ref="L448:L451" si="1289">IF(D448-Q448&gt;1,D448-Q448,0)</f>
        <v>401406.07</v>
      </c>
      <c r="M448" s="35">
        <v>3.00998852E8</v>
      </c>
      <c r="N448" s="35">
        <f t="shared" ref="N448:N451" si="1290">+M448/11</f>
        <v>27363532</v>
      </c>
      <c r="O448" s="32"/>
      <c r="P448" s="32">
        <v>0.0</v>
      </c>
      <c r="Q448" s="32">
        <f t="shared" ref="Q448:Q451" si="1291">+ROUND(P448,0)</f>
        <v>0</v>
      </c>
      <c r="R448" s="32">
        <f t="shared" ref="R448:R451" si="1292">+L448+Q448</f>
        <v>401406.07</v>
      </c>
      <c r="S448" s="32">
        <f t="shared" si="10"/>
        <v>0</v>
      </c>
      <c r="T448" s="32">
        <f t="shared" ref="T448:T451" si="1293">+Q448</f>
        <v>0</v>
      </c>
      <c r="U448" s="33"/>
      <c r="V448" s="33"/>
      <c r="W448" s="33"/>
      <c r="X448" s="33"/>
      <c r="Y448" s="33"/>
      <c r="Z448" s="33"/>
      <c r="AA448" s="33"/>
    </row>
    <row r="449" ht="15.75" customHeight="1" outlineLevel="2">
      <c r="A449" s="33" t="s">
        <v>277</v>
      </c>
      <c r="B449" s="33" t="s">
        <v>66</v>
      </c>
      <c r="C449" s="33" t="s">
        <v>67</v>
      </c>
      <c r="D449" s="34">
        <v>549092.04</v>
      </c>
      <c r="E449" s="34">
        <v>20677.82</v>
      </c>
      <c r="F449" s="34">
        <v>0.016184511648787647</v>
      </c>
      <c r="G449" s="32">
        <v>0.0</v>
      </c>
      <c r="H449" s="32"/>
      <c r="I449" s="32">
        <f t="shared" si="1287"/>
        <v>0</v>
      </c>
      <c r="J449" s="32">
        <v>6563474.636363637</v>
      </c>
      <c r="K449" s="32">
        <f t="shared" si="1288"/>
        <v>106226.6317</v>
      </c>
      <c r="L449" s="29">
        <f t="shared" si="1289"/>
        <v>549092.04</v>
      </c>
      <c r="M449" s="35"/>
      <c r="N449" s="35">
        <f t="shared" si="1290"/>
        <v>0</v>
      </c>
      <c r="O449" s="32"/>
      <c r="P449" s="32">
        <v>0.0</v>
      </c>
      <c r="Q449" s="32">
        <f t="shared" si="1291"/>
        <v>0</v>
      </c>
      <c r="R449" s="32">
        <f t="shared" si="1292"/>
        <v>549092.04</v>
      </c>
      <c r="S449" s="32">
        <f t="shared" si="10"/>
        <v>0</v>
      </c>
      <c r="T449" s="32">
        <f t="shared" si="1293"/>
        <v>0</v>
      </c>
      <c r="U449" s="33"/>
      <c r="V449" s="33"/>
      <c r="W449" s="33"/>
      <c r="X449" s="33"/>
      <c r="Y449" s="33"/>
      <c r="Z449" s="33"/>
      <c r="AA449" s="33"/>
    </row>
    <row r="450" ht="15.75" customHeight="1" outlineLevel="2">
      <c r="A450" s="33" t="s">
        <v>277</v>
      </c>
      <c r="B450" s="33" t="s">
        <v>36</v>
      </c>
      <c r="C450" s="33" t="s">
        <v>37</v>
      </c>
      <c r="D450" s="34">
        <v>2.2547413E7</v>
      </c>
      <c r="E450" s="34">
        <v>849094.98</v>
      </c>
      <c r="F450" s="34">
        <v>0.6645859742358057</v>
      </c>
      <c r="G450" s="32">
        <v>0.0</v>
      </c>
      <c r="H450" s="32"/>
      <c r="I450" s="32">
        <f t="shared" si="1287"/>
        <v>0</v>
      </c>
      <c r="J450" s="32">
        <v>6563474.636363637</v>
      </c>
      <c r="K450" s="32">
        <f t="shared" si="1288"/>
        <v>4361993.186</v>
      </c>
      <c r="L450" s="29">
        <f t="shared" si="1289"/>
        <v>4361993</v>
      </c>
      <c r="M450" s="35"/>
      <c r="N450" s="35">
        <f t="shared" si="1290"/>
        <v>0</v>
      </c>
      <c r="O450" s="32"/>
      <c r="P450" s="32">
        <f>+D450-K450</f>
        <v>18185419.81</v>
      </c>
      <c r="Q450" s="32">
        <f t="shared" si="1291"/>
        <v>18185420</v>
      </c>
      <c r="R450" s="32">
        <f t="shared" si="1292"/>
        <v>22547413</v>
      </c>
      <c r="S450" s="32">
        <f t="shared" si="10"/>
        <v>0</v>
      </c>
      <c r="T450" s="32">
        <f t="shared" si="1293"/>
        <v>18185420</v>
      </c>
      <c r="U450" s="33"/>
      <c r="V450" s="33"/>
      <c r="W450" s="33"/>
      <c r="X450" s="33"/>
      <c r="Y450" s="33"/>
      <c r="Z450" s="33"/>
      <c r="AA450" s="33"/>
    </row>
    <row r="451" ht="15.75" customHeight="1" outlineLevel="2">
      <c r="A451" s="33" t="s">
        <v>277</v>
      </c>
      <c r="B451" s="33" t="s">
        <v>72</v>
      </c>
      <c r="C451" s="33" t="s">
        <v>73</v>
      </c>
      <c r="D451" s="34">
        <v>1.042909589E7</v>
      </c>
      <c r="E451" s="34">
        <v>392740.97</v>
      </c>
      <c r="F451" s="34">
        <v>0.30739805282558524</v>
      </c>
      <c r="G451" s="32">
        <v>0.0</v>
      </c>
      <c r="H451" s="32"/>
      <c r="I451" s="32">
        <f t="shared" si="1287"/>
        <v>0</v>
      </c>
      <c r="J451" s="32">
        <v>6563474.636363637</v>
      </c>
      <c r="K451" s="32">
        <f t="shared" si="1288"/>
        <v>2017599.323</v>
      </c>
      <c r="L451" s="29">
        <f t="shared" si="1289"/>
        <v>1250982.89</v>
      </c>
      <c r="M451" s="35"/>
      <c r="N451" s="35">
        <f t="shared" si="1290"/>
        <v>0</v>
      </c>
      <c r="O451" s="32"/>
      <c r="P451" s="32">
        <v>9178112.549216092</v>
      </c>
      <c r="Q451" s="32">
        <f t="shared" si="1291"/>
        <v>9178113</v>
      </c>
      <c r="R451" s="32">
        <f t="shared" si="1292"/>
        <v>10429095.89</v>
      </c>
      <c r="S451" s="32">
        <f t="shared" si="10"/>
        <v>0</v>
      </c>
      <c r="T451" s="32">
        <f t="shared" si="1293"/>
        <v>9178113</v>
      </c>
      <c r="U451" s="33"/>
      <c r="V451" s="33"/>
      <c r="W451" s="33"/>
      <c r="X451" s="33"/>
      <c r="Y451" s="33"/>
      <c r="Z451" s="33"/>
      <c r="AA451" s="33"/>
    </row>
    <row r="452" ht="15.75" customHeight="1" outlineLevel="1">
      <c r="A452" s="36" t="s">
        <v>278</v>
      </c>
      <c r="B452" s="36"/>
      <c r="C452" s="36"/>
      <c r="D452" s="37">
        <f t="shared" ref="D452:E452" si="1294">SUBTOTAL(9,D448:D451)</f>
        <v>33927007</v>
      </c>
      <c r="E452" s="37">
        <f t="shared" si="1294"/>
        <v>1277630</v>
      </c>
      <c r="F452" s="37">
        <v>1.0</v>
      </c>
      <c r="G452" s="38">
        <f t="shared" ref="G452:I452" si="1295">SUBTOTAL(9,G448:G451)</f>
        <v>72198221</v>
      </c>
      <c r="H452" s="38">
        <f t="shared" si="1295"/>
        <v>46262562</v>
      </c>
      <c r="I452" s="38">
        <f t="shared" si="1295"/>
        <v>6563474.636</v>
      </c>
      <c r="J452" s="38"/>
      <c r="K452" s="38">
        <f t="shared" ref="K452:M452" si="1296">SUBTOTAL(9,K448:K451)</f>
        <v>6563474.636</v>
      </c>
      <c r="L452" s="38">
        <f t="shared" si="1296"/>
        <v>6563474</v>
      </c>
      <c r="M452" s="39">
        <f t="shared" si="1296"/>
        <v>300998852</v>
      </c>
      <c r="N452" s="39"/>
      <c r="O452" s="38"/>
      <c r="P452" s="38">
        <f t="shared" ref="P452:R452" si="1297">SUBTOTAL(9,P448:P451)</f>
        <v>27363532.36</v>
      </c>
      <c r="Q452" s="38">
        <f t="shared" si="1297"/>
        <v>27363533</v>
      </c>
      <c r="R452" s="38">
        <f t="shared" si="1297"/>
        <v>33927007</v>
      </c>
      <c r="S452" s="32">
        <f t="shared" si="10"/>
        <v>0</v>
      </c>
      <c r="T452" s="38">
        <f>SUBTOTAL(9,T448:T451)</f>
        <v>27363533</v>
      </c>
      <c r="U452" s="36"/>
      <c r="V452" s="36"/>
      <c r="W452" s="36"/>
      <c r="X452" s="36"/>
      <c r="Y452" s="36"/>
      <c r="Z452" s="36"/>
      <c r="AA452" s="36"/>
    </row>
    <row r="453" ht="15.75" customHeight="1" outlineLevel="2">
      <c r="A453" s="33" t="s">
        <v>279</v>
      </c>
      <c r="B453" s="33" t="s">
        <v>26</v>
      </c>
      <c r="C453" s="33" t="s">
        <v>27</v>
      </c>
      <c r="D453" s="34">
        <v>1.1857993956E8</v>
      </c>
      <c r="E453" s="34">
        <v>7068556.57</v>
      </c>
      <c r="F453" s="34">
        <v>0.7828617464328789</v>
      </c>
      <c r="G453" s="32">
        <v>0.0</v>
      </c>
      <c r="H453" s="32">
        <v>1.52690786E8</v>
      </c>
      <c r="I453" s="32">
        <f t="shared" ref="I453:I455" si="1298">+G453/11</f>
        <v>0</v>
      </c>
      <c r="J453" s="32">
        <v>0.0</v>
      </c>
      <c r="K453" s="32">
        <f t="shared" ref="K453:K455" si="1299">+F453*J453</f>
        <v>0</v>
      </c>
      <c r="L453" s="29">
        <f t="shared" ref="L453:L455" si="1300">IF(D453-Q453&gt;1,D453-Q453,0)</f>
        <v>0</v>
      </c>
      <c r="M453" s="35">
        <v>1.666168189E9</v>
      </c>
      <c r="N453" s="35">
        <f t="shared" ref="N453:N455" si="1301">+M453/11</f>
        <v>151469835.4</v>
      </c>
      <c r="O453" s="32"/>
      <c r="P453" s="32">
        <f t="shared" ref="P453:P455" si="1302">+D453-K453</f>
        <v>118579939.6</v>
      </c>
      <c r="Q453" s="32">
        <f t="shared" ref="Q453:Q455" si="1303">+ROUND(P453,0)</f>
        <v>118579940</v>
      </c>
      <c r="R453" s="32">
        <f t="shared" ref="R453:R455" si="1304">+L453+Q453</f>
        <v>118579940</v>
      </c>
      <c r="S453" s="32">
        <f t="shared" si="10"/>
        <v>0</v>
      </c>
      <c r="T453" s="32">
        <f t="shared" ref="T453:T455" si="1305">+Q453</f>
        <v>118579940</v>
      </c>
      <c r="U453" s="33"/>
      <c r="V453" s="33"/>
      <c r="W453" s="33"/>
      <c r="X453" s="33"/>
      <c r="Y453" s="33"/>
      <c r="Z453" s="33"/>
      <c r="AA453" s="33"/>
    </row>
    <row r="454" ht="15.75" customHeight="1" outlineLevel="2">
      <c r="A454" s="33" t="s">
        <v>279</v>
      </c>
      <c r="B454" s="33" t="s">
        <v>34</v>
      </c>
      <c r="C454" s="33" t="s">
        <v>35</v>
      </c>
      <c r="D454" s="34">
        <v>3.288989544E7</v>
      </c>
      <c r="E454" s="34">
        <v>1960568.43</v>
      </c>
      <c r="F454" s="34">
        <v>0.21713825356712116</v>
      </c>
      <c r="G454" s="32">
        <v>0.0</v>
      </c>
      <c r="H454" s="32"/>
      <c r="I454" s="32">
        <f t="shared" si="1298"/>
        <v>0</v>
      </c>
      <c r="J454" s="32">
        <v>0.0</v>
      </c>
      <c r="K454" s="32">
        <f t="shared" si="1299"/>
        <v>0</v>
      </c>
      <c r="L454" s="29">
        <f t="shared" si="1300"/>
        <v>0</v>
      </c>
      <c r="M454" s="35"/>
      <c r="N454" s="35">
        <f t="shared" si="1301"/>
        <v>0</v>
      </c>
      <c r="O454" s="32"/>
      <c r="P454" s="32">
        <f t="shared" si="1302"/>
        <v>32889895.44</v>
      </c>
      <c r="Q454" s="32">
        <f t="shared" si="1303"/>
        <v>32889895</v>
      </c>
      <c r="R454" s="32">
        <f t="shared" si="1304"/>
        <v>32889895</v>
      </c>
      <c r="S454" s="32">
        <f t="shared" si="10"/>
        <v>0</v>
      </c>
      <c r="T454" s="32">
        <f t="shared" si="1305"/>
        <v>32889895</v>
      </c>
      <c r="U454" s="33"/>
      <c r="V454" s="33"/>
      <c r="W454" s="33"/>
      <c r="X454" s="33"/>
      <c r="Y454" s="33"/>
      <c r="Z454" s="33"/>
      <c r="AA454" s="33"/>
    </row>
    <row r="455" ht="15.75" customHeight="1" outlineLevel="2">
      <c r="A455" s="33" t="s">
        <v>279</v>
      </c>
      <c r="B455" s="33" t="s">
        <v>48</v>
      </c>
      <c r="C455" s="33" t="s">
        <v>49</v>
      </c>
      <c r="D455" s="34">
        <v>0.0</v>
      </c>
      <c r="E455" s="34">
        <v>0.0</v>
      </c>
      <c r="F455" s="34"/>
      <c r="G455" s="32">
        <v>0.0</v>
      </c>
      <c r="H455" s="32"/>
      <c r="I455" s="32">
        <f t="shared" si="1298"/>
        <v>0</v>
      </c>
      <c r="J455" s="32">
        <v>0.0</v>
      </c>
      <c r="K455" s="32">
        <f t="shared" si="1299"/>
        <v>0</v>
      </c>
      <c r="L455" s="29">
        <f t="shared" si="1300"/>
        <v>0</v>
      </c>
      <c r="M455" s="35"/>
      <c r="N455" s="35">
        <f t="shared" si="1301"/>
        <v>0</v>
      </c>
      <c r="O455" s="32"/>
      <c r="P455" s="32">
        <f t="shared" si="1302"/>
        <v>0</v>
      </c>
      <c r="Q455" s="32">
        <f t="shared" si="1303"/>
        <v>0</v>
      </c>
      <c r="R455" s="32">
        <f t="shared" si="1304"/>
        <v>0</v>
      </c>
      <c r="S455" s="32">
        <f t="shared" si="10"/>
        <v>0</v>
      </c>
      <c r="T455" s="32">
        <f t="shared" si="1305"/>
        <v>0</v>
      </c>
      <c r="U455" s="33"/>
      <c r="V455" s="33"/>
      <c r="W455" s="33"/>
      <c r="X455" s="33"/>
      <c r="Y455" s="33"/>
      <c r="Z455" s="33"/>
      <c r="AA455" s="33"/>
    </row>
    <row r="456" ht="15.75" customHeight="1" outlineLevel="1">
      <c r="A456" s="36" t="s">
        <v>280</v>
      </c>
      <c r="B456" s="36"/>
      <c r="C456" s="36"/>
      <c r="D456" s="37">
        <f t="shared" ref="D456:E456" si="1306">SUBTOTAL(9,D453:D455)</f>
        <v>151469835</v>
      </c>
      <c r="E456" s="37">
        <f t="shared" si="1306"/>
        <v>9029125</v>
      </c>
      <c r="F456" s="37">
        <v>1.0</v>
      </c>
      <c r="G456" s="38">
        <f t="shared" ref="G456:I456" si="1307">SUBTOTAL(9,G453:G455)</f>
        <v>0</v>
      </c>
      <c r="H456" s="38">
        <f t="shared" si="1307"/>
        <v>152690786</v>
      </c>
      <c r="I456" s="38">
        <f t="shared" si="1307"/>
        <v>0</v>
      </c>
      <c r="J456" s="38"/>
      <c r="K456" s="38">
        <f t="shared" ref="K456:M456" si="1308">SUBTOTAL(9,K453:K455)</f>
        <v>0</v>
      </c>
      <c r="L456" s="38">
        <f t="shared" si="1308"/>
        <v>0</v>
      </c>
      <c r="M456" s="39">
        <f t="shared" si="1308"/>
        <v>1666168189</v>
      </c>
      <c r="N456" s="39"/>
      <c r="O456" s="38"/>
      <c r="P456" s="38">
        <f t="shared" ref="P456:R456" si="1309">SUBTOTAL(9,P453:P455)</f>
        <v>151469835</v>
      </c>
      <c r="Q456" s="38">
        <f t="shared" si="1309"/>
        <v>151469835</v>
      </c>
      <c r="R456" s="38">
        <f t="shared" si="1309"/>
        <v>151469835</v>
      </c>
      <c r="S456" s="32">
        <f t="shared" si="10"/>
        <v>0</v>
      </c>
      <c r="T456" s="38">
        <f>SUBTOTAL(9,T453:T455)</f>
        <v>151469835</v>
      </c>
      <c r="U456" s="36"/>
      <c r="V456" s="36"/>
      <c r="W456" s="36"/>
      <c r="X456" s="36"/>
      <c r="Y456" s="36"/>
      <c r="Z456" s="36"/>
      <c r="AA456" s="36"/>
    </row>
    <row r="457" ht="15.75" customHeight="1" outlineLevel="2">
      <c r="A457" s="33" t="s">
        <v>281</v>
      </c>
      <c r="B457" s="33" t="s">
        <v>34</v>
      </c>
      <c r="C457" s="33" t="s">
        <v>35</v>
      </c>
      <c r="D457" s="34">
        <v>1.148852951E7</v>
      </c>
      <c r="E457" s="34">
        <v>267950.83</v>
      </c>
      <c r="F457" s="34">
        <v>0.08612016328973696</v>
      </c>
      <c r="G457" s="32">
        <v>0.0</v>
      </c>
      <c r="H457" s="32">
        <v>4.7509844E7</v>
      </c>
      <c r="I457" s="32">
        <f t="shared" ref="I457:I458" si="1310">+G457/11</f>
        <v>0</v>
      </c>
      <c r="J457" s="32">
        <v>0.0</v>
      </c>
      <c r="K457" s="32">
        <f t="shared" ref="K457:K458" si="1311">+F457*J457</f>
        <v>0</v>
      </c>
      <c r="L457" s="29">
        <f t="shared" ref="L457:L458" si="1312">IF(D457-Q457&gt;1,D457-Q457,0)</f>
        <v>0</v>
      </c>
      <c r="M457" s="35">
        <v>1.467412742E9</v>
      </c>
      <c r="N457" s="35">
        <f t="shared" ref="N457:N458" si="1313">+M457/11</f>
        <v>133401158.4</v>
      </c>
      <c r="O457" s="32"/>
      <c r="P457" s="32">
        <f t="shared" ref="P457:P458" si="1314">+D457-K457</f>
        <v>11488529.51</v>
      </c>
      <c r="Q457" s="32">
        <f t="shared" ref="Q457:Q458" si="1315">+ROUND(P457,0)</f>
        <v>11488530</v>
      </c>
      <c r="R457" s="32">
        <f t="shared" ref="R457:R458" si="1316">+L457+Q457</f>
        <v>11488530</v>
      </c>
      <c r="S457" s="32">
        <f t="shared" si="10"/>
        <v>0</v>
      </c>
      <c r="T457" s="32">
        <f t="shared" ref="T457:T458" si="1317">+Q457</f>
        <v>11488530</v>
      </c>
      <c r="U457" s="33"/>
      <c r="V457" s="33"/>
      <c r="W457" s="33"/>
      <c r="X457" s="33"/>
      <c r="Y457" s="33"/>
      <c r="Z457" s="33"/>
      <c r="AA457" s="33"/>
    </row>
    <row r="458" ht="15.75" customHeight="1" outlineLevel="2">
      <c r="A458" s="33" t="s">
        <v>281</v>
      </c>
      <c r="B458" s="33" t="s">
        <v>36</v>
      </c>
      <c r="C458" s="33" t="s">
        <v>37</v>
      </c>
      <c r="D458" s="34">
        <v>1.2191262849E8</v>
      </c>
      <c r="E458" s="34">
        <v>2843409.17</v>
      </c>
      <c r="F458" s="34">
        <v>0.913879836710263</v>
      </c>
      <c r="G458" s="32">
        <v>0.0</v>
      </c>
      <c r="H458" s="32"/>
      <c r="I458" s="32">
        <f t="shared" si="1310"/>
        <v>0</v>
      </c>
      <c r="J458" s="32">
        <v>0.0</v>
      </c>
      <c r="K458" s="32">
        <f t="shared" si="1311"/>
        <v>0</v>
      </c>
      <c r="L458" s="29">
        <f t="shared" si="1312"/>
        <v>0</v>
      </c>
      <c r="M458" s="35"/>
      <c r="N458" s="35">
        <f t="shared" si="1313"/>
        <v>0</v>
      </c>
      <c r="O458" s="32"/>
      <c r="P458" s="32">
        <f t="shared" si="1314"/>
        <v>121912628.5</v>
      </c>
      <c r="Q458" s="32">
        <f t="shared" si="1315"/>
        <v>121912628</v>
      </c>
      <c r="R458" s="32">
        <f t="shared" si="1316"/>
        <v>121912628</v>
      </c>
      <c r="S458" s="32">
        <f t="shared" si="10"/>
        <v>0</v>
      </c>
      <c r="T458" s="32">
        <f t="shared" si="1317"/>
        <v>121912628</v>
      </c>
      <c r="U458" s="33"/>
      <c r="V458" s="33"/>
      <c r="W458" s="33"/>
      <c r="X458" s="33"/>
      <c r="Y458" s="33"/>
      <c r="Z458" s="33"/>
      <c r="AA458" s="33"/>
    </row>
    <row r="459" ht="15.75" customHeight="1" outlineLevel="1">
      <c r="A459" s="36" t="s">
        <v>282</v>
      </c>
      <c r="B459" s="36"/>
      <c r="C459" s="36"/>
      <c r="D459" s="37">
        <f t="shared" ref="D459:E459" si="1318">SUBTOTAL(9,D457:D458)</f>
        <v>133401158</v>
      </c>
      <c r="E459" s="37">
        <f t="shared" si="1318"/>
        <v>3111360</v>
      </c>
      <c r="F459" s="37">
        <v>0.9999999999999999</v>
      </c>
      <c r="G459" s="38">
        <f t="shared" ref="G459:I459" si="1319">SUBTOTAL(9,G457:G458)</f>
        <v>0</v>
      </c>
      <c r="H459" s="38">
        <f t="shared" si="1319"/>
        <v>47509844</v>
      </c>
      <c r="I459" s="38">
        <f t="shared" si="1319"/>
        <v>0</v>
      </c>
      <c r="J459" s="38"/>
      <c r="K459" s="38">
        <f t="shared" ref="K459:M459" si="1320">SUBTOTAL(9,K457:K458)</f>
        <v>0</v>
      </c>
      <c r="L459" s="38">
        <f t="shared" si="1320"/>
        <v>0</v>
      </c>
      <c r="M459" s="39">
        <f t="shared" si="1320"/>
        <v>1467412742</v>
      </c>
      <c r="N459" s="39"/>
      <c r="O459" s="38"/>
      <c r="P459" s="38">
        <f t="shared" ref="P459:R459" si="1321">SUBTOTAL(9,P457:P458)</f>
        <v>133401158</v>
      </c>
      <c r="Q459" s="38">
        <f t="shared" si="1321"/>
        <v>133401158</v>
      </c>
      <c r="R459" s="38">
        <f t="shared" si="1321"/>
        <v>133401158</v>
      </c>
      <c r="S459" s="32">
        <f t="shared" si="10"/>
        <v>0</v>
      </c>
      <c r="T459" s="38">
        <f>SUBTOTAL(9,T457:T458)</f>
        <v>133401158</v>
      </c>
      <c r="U459" s="36"/>
      <c r="V459" s="36"/>
      <c r="W459" s="36"/>
      <c r="X459" s="36"/>
      <c r="Y459" s="36"/>
      <c r="Z459" s="36"/>
      <c r="AA459" s="36"/>
    </row>
    <row r="460" ht="15.75" customHeight="1" outlineLevel="2">
      <c r="A460" s="33" t="s">
        <v>283</v>
      </c>
      <c r="B460" s="33" t="s">
        <v>26</v>
      </c>
      <c r="C460" s="33" t="s">
        <v>27</v>
      </c>
      <c r="D460" s="34">
        <v>3440961.17</v>
      </c>
      <c r="E460" s="34">
        <v>1240092.81</v>
      </c>
      <c r="F460" s="34">
        <v>0.7304722606344249</v>
      </c>
      <c r="G460" s="32">
        <v>0.0</v>
      </c>
      <c r="H460" s="32">
        <v>1.7117458E7</v>
      </c>
      <c r="I460" s="32">
        <f t="shared" ref="I460:I463" si="1322">+G460/11</f>
        <v>0</v>
      </c>
      <c r="J460" s="32">
        <v>0.0</v>
      </c>
      <c r="K460" s="32">
        <f t="shared" ref="K460:K463" si="1323">+F460*J460</f>
        <v>0</v>
      </c>
      <c r="L460" s="29">
        <f t="shared" ref="L460:L461" si="1324">IF(D460-Q460&gt;1,D460-Q460,0)</f>
        <v>0</v>
      </c>
      <c r="M460" s="35">
        <v>5.1816576E7</v>
      </c>
      <c r="N460" s="35">
        <f t="shared" ref="N460:N463" si="1325">+M460/11</f>
        <v>4710597.818</v>
      </c>
      <c r="O460" s="32"/>
      <c r="P460" s="32">
        <f t="shared" ref="P460:P461" si="1326">+D460-K460</f>
        <v>3440961.17</v>
      </c>
      <c r="Q460" s="32">
        <f t="shared" ref="Q460:Q463" si="1327">+ROUND(P460,0)</f>
        <v>3440961</v>
      </c>
      <c r="R460" s="32">
        <f t="shared" ref="R460:R463" si="1328">+L460+Q460</f>
        <v>3440961</v>
      </c>
      <c r="S460" s="32">
        <f t="shared" si="10"/>
        <v>0</v>
      </c>
      <c r="T460" s="32">
        <f t="shared" ref="T460:T463" si="1329">+Q460</f>
        <v>3440961</v>
      </c>
      <c r="U460" s="33"/>
      <c r="V460" s="33"/>
      <c r="W460" s="33"/>
      <c r="X460" s="33"/>
      <c r="Y460" s="33"/>
      <c r="Z460" s="33"/>
      <c r="AA460" s="33"/>
    </row>
    <row r="461" ht="15.75" customHeight="1" outlineLevel="2">
      <c r="A461" s="33" t="s">
        <v>283</v>
      </c>
      <c r="B461" s="33" t="s">
        <v>34</v>
      </c>
      <c r="C461" s="33" t="s">
        <v>35</v>
      </c>
      <c r="D461" s="34">
        <v>1005245.44</v>
      </c>
      <c r="E461" s="34">
        <v>362281.81</v>
      </c>
      <c r="F461" s="34">
        <v>0.21340081238093342</v>
      </c>
      <c r="G461" s="32">
        <v>0.0</v>
      </c>
      <c r="H461" s="32"/>
      <c r="I461" s="32">
        <f t="shared" si="1322"/>
        <v>0</v>
      </c>
      <c r="J461" s="32">
        <v>0.0</v>
      </c>
      <c r="K461" s="32">
        <f t="shared" si="1323"/>
        <v>0</v>
      </c>
      <c r="L461" s="29">
        <f t="shared" si="1324"/>
        <v>0</v>
      </c>
      <c r="M461" s="35"/>
      <c r="N461" s="35">
        <f t="shared" si="1325"/>
        <v>0</v>
      </c>
      <c r="O461" s="32"/>
      <c r="P461" s="32">
        <f t="shared" si="1326"/>
        <v>1005245.44</v>
      </c>
      <c r="Q461" s="32">
        <f t="shared" si="1327"/>
        <v>1005245</v>
      </c>
      <c r="R461" s="32">
        <f t="shared" si="1328"/>
        <v>1005245</v>
      </c>
      <c r="S461" s="32">
        <f t="shared" si="10"/>
        <v>0</v>
      </c>
      <c r="T461" s="32">
        <f t="shared" si="1329"/>
        <v>1005245</v>
      </c>
      <c r="U461" s="33"/>
      <c r="V461" s="33"/>
      <c r="W461" s="33"/>
      <c r="X461" s="33"/>
      <c r="Y461" s="33"/>
      <c r="Z461" s="33"/>
      <c r="AA461" s="33"/>
    </row>
    <row r="462" ht="15.75" customHeight="1" outlineLevel="2">
      <c r="A462" s="33" t="s">
        <v>283</v>
      </c>
      <c r="B462" s="33" t="s">
        <v>66</v>
      </c>
      <c r="C462" s="33" t="s">
        <v>67</v>
      </c>
      <c r="D462" s="34">
        <v>264391.39</v>
      </c>
      <c r="E462" s="34">
        <v>95284.38</v>
      </c>
      <c r="F462" s="34">
        <v>0.05612692698464188</v>
      </c>
      <c r="G462" s="32">
        <v>0.0</v>
      </c>
      <c r="H462" s="32"/>
      <c r="I462" s="32">
        <f t="shared" si="1322"/>
        <v>0</v>
      </c>
      <c r="J462" s="32">
        <v>0.0</v>
      </c>
      <c r="K462" s="32">
        <f t="shared" si="1323"/>
        <v>0</v>
      </c>
      <c r="L462" s="29">
        <v>0.0</v>
      </c>
      <c r="M462" s="35"/>
      <c r="N462" s="35">
        <f t="shared" si="1325"/>
        <v>0</v>
      </c>
      <c r="O462" s="32"/>
      <c r="P462" s="40">
        <v>0.0</v>
      </c>
      <c r="Q462" s="32">
        <f t="shared" si="1327"/>
        <v>0</v>
      </c>
      <c r="R462" s="32">
        <f t="shared" si="1328"/>
        <v>0</v>
      </c>
      <c r="S462" s="32">
        <f t="shared" si="10"/>
        <v>264391.39</v>
      </c>
      <c r="T462" s="32">
        <f t="shared" si="1329"/>
        <v>0</v>
      </c>
      <c r="U462" s="33"/>
      <c r="V462" s="33"/>
      <c r="W462" s="33"/>
      <c r="X462" s="33"/>
      <c r="Y462" s="33"/>
      <c r="Z462" s="33"/>
      <c r="AA462" s="33"/>
    </row>
    <row r="463" ht="15.75" customHeight="1" outlineLevel="2">
      <c r="A463" s="33" t="s">
        <v>283</v>
      </c>
      <c r="B463" s="33" t="s">
        <v>48</v>
      </c>
      <c r="C463" s="33" t="s">
        <v>49</v>
      </c>
      <c r="D463" s="34">
        <v>0.0</v>
      </c>
      <c r="E463" s="34">
        <v>0.0</v>
      </c>
      <c r="F463" s="34"/>
      <c r="G463" s="32">
        <v>0.0</v>
      </c>
      <c r="H463" s="32"/>
      <c r="I463" s="32">
        <f t="shared" si="1322"/>
        <v>0</v>
      </c>
      <c r="J463" s="32">
        <v>0.0</v>
      </c>
      <c r="K463" s="32">
        <f t="shared" si="1323"/>
        <v>0</v>
      </c>
      <c r="L463" s="29">
        <f>IF(D463-Q463&gt;1,D463-Q463,0)</f>
        <v>0</v>
      </c>
      <c r="M463" s="35"/>
      <c r="N463" s="35">
        <f t="shared" si="1325"/>
        <v>0</v>
      </c>
      <c r="O463" s="32"/>
      <c r="P463" s="32">
        <f>+D463-K463</f>
        <v>0</v>
      </c>
      <c r="Q463" s="32">
        <f t="shared" si="1327"/>
        <v>0</v>
      </c>
      <c r="R463" s="32">
        <f t="shared" si="1328"/>
        <v>0</v>
      </c>
      <c r="S463" s="32">
        <f t="shared" si="10"/>
        <v>0</v>
      </c>
      <c r="T463" s="32">
        <f t="shared" si="1329"/>
        <v>0</v>
      </c>
      <c r="U463" s="33"/>
      <c r="V463" s="33"/>
      <c r="W463" s="33"/>
      <c r="X463" s="33"/>
      <c r="Y463" s="33"/>
      <c r="Z463" s="33"/>
      <c r="AA463" s="33"/>
    </row>
    <row r="464" ht="15.75" customHeight="1" outlineLevel="1">
      <c r="A464" s="36" t="s">
        <v>284</v>
      </c>
      <c r="B464" s="36"/>
      <c r="C464" s="36"/>
      <c r="D464" s="37">
        <f t="shared" ref="D464:E464" si="1330">SUBTOTAL(9,D460:D463)</f>
        <v>4710598</v>
      </c>
      <c r="E464" s="37">
        <f t="shared" si="1330"/>
        <v>1697659</v>
      </c>
      <c r="F464" s="37">
        <v>1.0000000000000002</v>
      </c>
      <c r="G464" s="38">
        <f t="shared" ref="G464:I464" si="1331">SUBTOTAL(9,G460:G463)</f>
        <v>0</v>
      </c>
      <c r="H464" s="38">
        <f t="shared" si="1331"/>
        <v>17117458</v>
      </c>
      <c r="I464" s="38">
        <f t="shared" si="1331"/>
        <v>0</v>
      </c>
      <c r="J464" s="38"/>
      <c r="K464" s="38">
        <f t="shared" ref="K464:M464" si="1332">SUBTOTAL(9,K460:K463)</f>
        <v>0</v>
      </c>
      <c r="L464" s="38">
        <f t="shared" si="1332"/>
        <v>0</v>
      </c>
      <c r="M464" s="39">
        <f t="shared" si="1332"/>
        <v>51816576</v>
      </c>
      <c r="N464" s="39"/>
      <c r="O464" s="38"/>
      <c r="P464" s="38">
        <f t="shared" ref="P464:R464" si="1333">SUBTOTAL(9,P460:P463)</f>
        <v>4446206.61</v>
      </c>
      <c r="Q464" s="38">
        <f t="shared" si="1333"/>
        <v>4446206</v>
      </c>
      <c r="R464" s="38">
        <f t="shared" si="1333"/>
        <v>4446206</v>
      </c>
      <c r="S464" s="32">
        <f t="shared" si="10"/>
        <v>264392</v>
      </c>
      <c r="T464" s="38">
        <f>SUBTOTAL(9,T460:T463)</f>
        <v>4446206</v>
      </c>
      <c r="U464" s="36"/>
      <c r="V464" s="36"/>
      <c r="W464" s="36"/>
      <c r="X464" s="36"/>
      <c r="Y464" s="36"/>
      <c r="Z464" s="36"/>
      <c r="AA464" s="36"/>
    </row>
    <row r="465" ht="15.75" customHeight="1" outlineLevel="2">
      <c r="A465" s="33" t="s">
        <v>285</v>
      </c>
      <c r="B465" s="33" t="s">
        <v>26</v>
      </c>
      <c r="C465" s="33" t="s">
        <v>27</v>
      </c>
      <c r="D465" s="34">
        <v>2.973263039E7</v>
      </c>
      <c r="E465" s="34">
        <v>2533725.6</v>
      </c>
      <c r="F465" s="34">
        <v>0.7978129887866076</v>
      </c>
      <c r="G465" s="32">
        <v>7.0236034E7</v>
      </c>
      <c r="H465" s="32">
        <v>3.8000088E7</v>
      </c>
      <c r="I465" s="32">
        <f t="shared" ref="I465:I466" si="1334">+G465/11</f>
        <v>6385094</v>
      </c>
      <c r="J465" s="32">
        <v>6385094.0</v>
      </c>
      <c r="K465" s="32">
        <f t="shared" ref="K465:K466" si="1335">+F465*J465</f>
        <v>5094110.928</v>
      </c>
      <c r="L465" s="29">
        <f t="shared" ref="L465:L466" si="1336">IF(D465-Q465&gt;1,D465-Q465,0)</f>
        <v>5094111.39</v>
      </c>
      <c r="M465" s="35">
        <v>3.39708325E8</v>
      </c>
      <c r="N465" s="35">
        <f t="shared" ref="N465:N466" si="1337">+M465/11</f>
        <v>30882575</v>
      </c>
      <c r="O465" s="32"/>
      <c r="P465" s="32">
        <f t="shared" ref="P465:P466" si="1338">+D465-K465</f>
        <v>24638519.46</v>
      </c>
      <c r="Q465" s="32">
        <f t="shared" ref="Q465:Q466" si="1339">+ROUND(P465,0)</f>
        <v>24638519</v>
      </c>
      <c r="R465" s="32">
        <f t="shared" ref="R465:R466" si="1340">+L465+Q465</f>
        <v>29732630.39</v>
      </c>
      <c r="S465" s="32">
        <f t="shared" si="10"/>
        <v>0</v>
      </c>
      <c r="T465" s="32">
        <f t="shared" ref="T465:T466" si="1341">+Q465</f>
        <v>24638519</v>
      </c>
      <c r="U465" s="33"/>
      <c r="V465" s="33"/>
      <c r="W465" s="33"/>
      <c r="X465" s="33"/>
      <c r="Y465" s="33"/>
      <c r="Z465" s="33"/>
      <c r="AA465" s="33"/>
    </row>
    <row r="466" ht="15.75" customHeight="1" outlineLevel="2">
      <c r="A466" s="33" t="s">
        <v>285</v>
      </c>
      <c r="B466" s="33" t="s">
        <v>34</v>
      </c>
      <c r="C466" s="33" t="s">
        <v>35</v>
      </c>
      <c r="D466" s="34">
        <v>7535038.61</v>
      </c>
      <c r="E466" s="34">
        <v>642113.4</v>
      </c>
      <c r="F466" s="34">
        <v>0.2021870112133925</v>
      </c>
      <c r="G466" s="32">
        <v>0.0</v>
      </c>
      <c r="H466" s="32"/>
      <c r="I466" s="32">
        <f t="shared" si="1334"/>
        <v>0</v>
      </c>
      <c r="J466" s="32">
        <v>6385094.0</v>
      </c>
      <c r="K466" s="32">
        <f t="shared" si="1335"/>
        <v>1290983.072</v>
      </c>
      <c r="L466" s="29">
        <f t="shared" si="1336"/>
        <v>1290982.61</v>
      </c>
      <c r="M466" s="35"/>
      <c r="N466" s="35">
        <f t="shared" si="1337"/>
        <v>0</v>
      </c>
      <c r="O466" s="32"/>
      <c r="P466" s="32">
        <f t="shared" si="1338"/>
        <v>6244055.538</v>
      </c>
      <c r="Q466" s="32">
        <f t="shared" si="1339"/>
        <v>6244056</v>
      </c>
      <c r="R466" s="32">
        <f t="shared" si="1340"/>
        <v>7535038.61</v>
      </c>
      <c r="S466" s="32">
        <f t="shared" si="10"/>
        <v>0</v>
      </c>
      <c r="T466" s="32">
        <f t="shared" si="1341"/>
        <v>6244056</v>
      </c>
      <c r="U466" s="33"/>
      <c r="V466" s="33"/>
      <c r="W466" s="33"/>
      <c r="X466" s="33"/>
      <c r="Y466" s="33"/>
      <c r="Z466" s="33"/>
      <c r="AA466" s="33"/>
    </row>
    <row r="467" ht="15.75" customHeight="1" outlineLevel="1">
      <c r="A467" s="36" t="s">
        <v>286</v>
      </c>
      <c r="B467" s="36"/>
      <c r="C467" s="36"/>
      <c r="D467" s="37">
        <f t="shared" ref="D467:E467" si="1342">SUBTOTAL(9,D465:D466)</f>
        <v>37267669</v>
      </c>
      <c r="E467" s="37">
        <f t="shared" si="1342"/>
        <v>3175839</v>
      </c>
      <c r="F467" s="37">
        <v>1.0</v>
      </c>
      <c r="G467" s="38">
        <f t="shared" ref="G467:I467" si="1343">SUBTOTAL(9,G465:G466)</f>
        <v>70236034</v>
      </c>
      <c r="H467" s="38">
        <f t="shared" si="1343"/>
        <v>38000088</v>
      </c>
      <c r="I467" s="38">
        <f t="shared" si="1343"/>
        <v>6385094</v>
      </c>
      <c r="J467" s="38"/>
      <c r="K467" s="38">
        <f t="shared" ref="K467:M467" si="1344">SUBTOTAL(9,K465:K466)</f>
        <v>6385094</v>
      </c>
      <c r="L467" s="38">
        <f t="shared" si="1344"/>
        <v>6385094</v>
      </c>
      <c r="M467" s="39">
        <f t="shared" si="1344"/>
        <v>339708325</v>
      </c>
      <c r="N467" s="39"/>
      <c r="O467" s="38"/>
      <c r="P467" s="38">
        <f t="shared" ref="P467:R467" si="1345">SUBTOTAL(9,P465:P466)</f>
        <v>30882575</v>
      </c>
      <c r="Q467" s="38">
        <f t="shared" si="1345"/>
        <v>30882575</v>
      </c>
      <c r="R467" s="38">
        <f t="shared" si="1345"/>
        <v>37267669</v>
      </c>
      <c r="S467" s="32">
        <f t="shared" si="10"/>
        <v>0</v>
      </c>
      <c r="T467" s="38">
        <f>SUBTOTAL(9,T465:T466)</f>
        <v>30882575</v>
      </c>
      <c r="U467" s="36"/>
      <c r="V467" s="36"/>
      <c r="W467" s="36"/>
      <c r="X467" s="36"/>
      <c r="Y467" s="36"/>
      <c r="Z467" s="36"/>
      <c r="AA467" s="36"/>
    </row>
    <row r="468" ht="15.75" customHeight="1" outlineLevel="2">
      <c r="A468" s="33" t="s">
        <v>287</v>
      </c>
      <c r="B468" s="33" t="s">
        <v>26</v>
      </c>
      <c r="C468" s="33" t="s">
        <v>27</v>
      </c>
      <c r="D468" s="34">
        <v>3.3117235E7</v>
      </c>
      <c r="E468" s="34">
        <v>3404179.0</v>
      </c>
      <c r="F468" s="34">
        <v>1.0</v>
      </c>
      <c r="G468" s="32">
        <v>2.5333478E7</v>
      </c>
      <c r="H468" s="32">
        <v>4.1103866E7</v>
      </c>
      <c r="I468" s="32">
        <f t="shared" ref="I468:I469" si="1346">+G468/11</f>
        <v>2303043.455</v>
      </c>
      <c r="J468" s="32">
        <v>2303043.4545454546</v>
      </c>
      <c r="K468" s="32">
        <f t="shared" ref="K468:K469" si="1347">+F468*J468</f>
        <v>2303043.455</v>
      </c>
      <c r="L468" s="29">
        <f t="shared" ref="L468:L469" si="1348">IF(D468-Q468&gt;1,D468-Q468,0)</f>
        <v>2303043</v>
      </c>
      <c r="M468" s="35">
        <v>3.38956109E8</v>
      </c>
      <c r="N468" s="35">
        <f t="shared" ref="N468:N469" si="1349">+M468/11</f>
        <v>30814191.73</v>
      </c>
      <c r="O468" s="32"/>
      <c r="P468" s="32">
        <f t="shared" ref="P468:P469" si="1350">+D468-K468</f>
        <v>30814191.55</v>
      </c>
      <c r="Q468" s="32">
        <f t="shared" ref="Q468:Q469" si="1351">+ROUND(P468,0)</f>
        <v>30814192</v>
      </c>
      <c r="R468" s="32">
        <f t="shared" ref="R468:R469" si="1352">+L468+Q468</f>
        <v>33117235</v>
      </c>
      <c r="S468" s="32">
        <f t="shared" si="10"/>
        <v>0</v>
      </c>
      <c r="T468" s="32">
        <f t="shared" ref="T468:T469" si="1353">+Q468</f>
        <v>30814192</v>
      </c>
      <c r="U468" s="33"/>
      <c r="V468" s="33"/>
      <c r="W468" s="33"/>
      <c r="X468" s="33"/>
      <c r="Y468" s="33"/>
      <c r="Z468" s="33"/>
      <c r="AA468" s="33"/>
    </row>
    <row r="469" ht="15.75" customHeight="1" outlineLevel="2">
      <c r="A469" s="33" t="s">
        <v>287</v>
      </c>
      <c r="B469" s="33" t="s">
        <v>48</v>
      </c>
      <c r="C469" s="33" t="s">
        <v>49</v>
      </c>
      <c r="D469" s="34">
        <v>0.0</v>
      </c>
      <c r="E469" s="34">
        <v>0.0</v>
      </c>
      <c r="F469" s="34">
        <v>0.0</v>
      </c>
      <c r="G469" s="32">
        <v>0.0</v>
      </c>
      <c r="H469" s="32"/>
      <c r="I469" s="32">
        <f t="shared" si="1346"/>
        <v>0</v>
      </c>
      <c r="J469" s="32">
        <v>2303043.4545454546</v>
      </c>
      <c r="K469" s="32">
        <f t="shared" si="1347"/>
        <v>0</v>
      </c>
      <c r="L469" s="29">
        <f t="shared" si="1348"/>
        <v>0</v>
      </c>
      <c r="M469" s="35"/>
      <c r="N469" s="35">
        <f t="shared" si="1349"/>
        <v>0</v>
      </c>
      <c r="O469" s="32"/>
      <c r="P469" s="32">
        <f t="shared" si="1350"/>
        <v>0</v>
      </c>
      <c r="Q469" s="32">
        <f t="shared" si="1351"/>
        <v>0</v>
      </c>
      <c r="R469" s="32">
        <f t="shared" si="1352"/>
        <v>0</v>
      </c>
      <c r="S469" s="32">
        <f t="shared" si="10"/>
        <v>0</v>
      </c>
      <c r="T469" s="32">
        <f t="shared" si="1353"/>
        <v>0</v>
      </c>
      <c r="U469" s="33"/>
      <c r="V469" s="33"/>
      <c r="W469" s="33"/>
      <c r="X469" s="33"/>
      <c r="Y469" s="33"/>
      <c r="Z469" s="33"/>
      <c r="AA469" s="33"/>
    </row>
    <row r="470" ht="15.75" customHeight="1" outlineLevel="1">
      <c r="A470" s="36" t="s">
        <v>288</v>
      </c>
      <c r="B470" s="36"/>
      <c r="C470" s="36"/>
      <c r="D470" s="37">
        <f t="shared" ref="D470:E470" si="1354">SUBTOTAL(9,D468:D469)</f>
        <v>33117235</v>
      </c>
      <c r="E470" s="37">
        <f t="shared" si="1354"/>
        <v>3404179</v>
      </c>
      <c r="F470" s="37">
        <v>1.0</v>
      </c>
      <c r="G470" s="38">
        <f t="shared" ref="G470:I470" si="1355">SUBTOTAL(9,G468:G469)</f>
        <v>25333478</v>
      </c>
      <c r="H470" s="38">
        <f t="shared" si="1355"/>
        <v>41103866</v>
      </c>
      <c r="I470" s="38">
        <f t="shared" si="1355"/>
        <v>2303043.455</v>
      </c>
      <c r="J470" s="38"/>
      <c r="K470" s="38">
        <f t="shared" ref="K470:M470" si="1356">SUBTOTAL(9,K468:K469)</f>
        <v>2303043.455</v>
      </c>
      <c r="L470" s="38">
        <f t="shared" si="1356"/>
        <v>2303043</v>
      </c>
      <c r="M470" s="39">
        <f t="shared" si="1356"/>
        <v>338956109</v>
      </c>
      <c r="N470" s="39"/>
      <c r="O470" s="38"/>
      <c r="P470" s="38">
        <f t="shared" ref="P470:R470" si="1357">SUBTOTAL(9,P468:P469)</f>
        <v>30814191.55</v>
      </c>
      <c r="Q470" s="38">
        <f t="shared" si="1357"/>
        <v>30814192</v>
      </c>
      <c r="R470" s="38">
        <f t="shared" si="1357"/>
        <v>33117235</v>
      </c>
      <c r="S470" s="32">
        <f t="shared" si="10"/>
        <v>0</v>
      </c>
      <c r="T470" s="38">
        <f>SUBTOTAL(9,T468:T469)</f>
        <v>30814192</v>
      </c>
      <c r="U470" s="36"/>
      <c r="V470" s="36"/>
      <c r="W470" s="36"/>
      <c r="X470" s="36"/>
      <c r="Y470" s="36"/>
      <c r="Z470" s="36"/>
      <c r="AA470" s="36"/>
    </row>
    <row r="471" ht="15.75" customHeight="1" outlineLevel="2">
      <c r="A471" s="33" t="s">
        <v>289</v>
      </c>
      <c r="B471" s="33" t="s">
        <v>26</v>
      </c>
      <c r="C471" s="33" t="s">
        <v>27</v>
      </c>
      <c r="D471" s="34">
        <v>2.88402751E7</v>
      </c>
      <c r="E471" s="34">
        <v>1472412.18</v>
      </c>
      <c r="F471" s="34">
        <v>0.9084718920879248</v>
      </c>
      <c r="G471" s="32">
        <v>0.0</v>
      </c>
      <c r="H471" s="32">
        <v>2.4288462E7</v>
      </c>
      <c r="I471" s="32">
        <f t="shared" ref="I471:I473" si="1358">+G471/11</f>
        <v>0</v>
      </c>
      <c r="J471" s="32">
        <v>0.0</v>
      </c>
      <c r="K471" s="32">
        <f t="shared" ref="K471:K473" si="1359">+F471*J471</f>
        <v>0</v>
      </c>
      <c r="L471" s="29">
        <f t="shared" ref="L471:L473" si="1360">IF(D471-Q471&gt;1,D471-Q471,0)</f>
        <v>0</v>
      </c>
      <c r="M471" s="35">
        <v>3.49205106E8</v>
      </c>
      <c r="N471" s="35">
        <f t="shared" ref="N471:N473" si="1361">+M471/11</f>
        <v>31745918.73</v>
      </c>
      <c r="O471" s="32"/>
      <c r="P471" s="32">
        <f t="shared" ref="P471:P473" si="1362">+D471-K471</f>
        <v>28840275.1</v>
      </c>
      <c r="Q471" s="32">
        <f t="shared" ref="Q471:Q473" si="1363">+ROUND(P471,0)</f>
        <v>28840275</v>
      </c>
      <c r="R471" s="32">
        <f t="shared" ref="R471:R473" si="1364">+L471+Q471</f>
        <v>28840275</v>
      </c>
      <c r="S471" s="32">
        <f t="shared" si="10"/>
        <v>0</v>
      </c>
      <c r="T471" s="32">
        <f t="shared" ref="T471:T473" si="1365">+Q471</f>
        <v>28840275</v>
      </c>
      <c r="U471" s="33"/>
      <c r="V471" s="33"/>
      <c r="W471" s="33"/>
      <c r="X471" s="33"/>
      <c r="Y471" s="33"/>
      <c r="Z471" s="33"/>
      <c r="AA471" s="33"/>
    </row>
    <row r="472" ht="15.75" customHeight="1" outlineLevel="2">
      <c r="A472" s="33" t="s">
        <v>289</v>
      </c>
      <c r="B472" s="33" t="s">
        <v>96</v>
      </c>
      <c r="C472" s="33" t="s">
        <v>97</v>
      </c>
      <c r="D472" s="34">
        <v>0.0</v>
      </c>
      <c r="E472" s="34">
        <v>0.0</v>
      </c>
      <c r="F472" s="34">
        <v>0.0</v>
      </c>
      <c r="G472" s="32">
        <v>0.0</v>
      </c>
      <c r="H472" s="32"/>
      <c r="I472" s="32">
        <f t="shared" si="1358"/>
        <v>0</v>
      </c>
      <c r="J472" s="32">
        <v>0.0</v>
      </c>
      <c r="K472" s="32">
        <f t="shared" si="1359"/>
        <v>0</v>
      </c>
      <c r="L472" s="29">
        <f t="shared" si="1360"/>
        <v>0</v>
      </c>
      <c r="M472" s="35"/>
      <c r="N472" s="35">
        <f t="shared" si="1361"/>
        <v>0</v>
      </c>
      <c r="O472" s="32"/>
      <c r="P472" s="32">
        <f t="shared" si="1362"/>
        <v>0</v>
      </c>
      <c r="Q472" s="32">
        <f t="shared" si="1363"/>
        <v>0</v>
      </c>
      <c r="R472" s="32">
        <f t="shared" si="1364"/>
        <v>0</v>
      </c>
      <c r="S472" s="32">
        <f t="shared" si="10"/>
        <v>0</v>
      </c>
      <c r="T472" s="32">
        <f t="shared" si="1365"/>
        <v>0</v>
      </c>
      <c r="U472" s="33"/>
      <c r="V472" s="33"/>
      <c r="W472" s="33"/>
      <c r="X472" s="33"/>
      <c r="Y472" s="33"/>
      <c r="Z472" s="33"/>
      <c r="AA472" s="33"/>
    </row>
    <row r="473" ht="15.75" customHeight="1" outlineLevel="2">
      <c r="A473" s="33" t="s">
        <v>289</v>
      </c>
      <c r="B473" s="33" t="s">
        <v>66</v>
      </c>
      <c r="C473" s="33" t="s">
        <v>67</v>
      </c>
      <c r="D473" s="34">
        <v>2905643.9</v>
      </c>
      <c r="E473" s="34">
        <v>148344.82</v>
      </c>
      <c r="F473" s="34">
        <v>0.09152810791207525</v>
      </c>
      <c r="G473" s="32">
        <v>0.0</v>
      </c>
      <c r="H473" s="32"/>
      <c r="I473" s="32">
        <f t="shared" si="1358"/>
        <v>0</v>
      </c>
      <c r="J473" s="32">
        <v>0.0</v>
      </c>
      <c r="K473" s="32">
        <f t="shared" si="1359"/>
        <v>0</v>
      </c>
      <c r="L473" s="29">
        <f t="shared" si="1360"/>
        <v>0</v>
      </c>
      <c r="M473" s="35"/>
      <c r="N473" s="35">
        <f t="shared" si="1361"/>
        <v>0</v>
      </c>
      <c r="O473" s="32"/>
      <c r="P473" s="32">
        <f t="shared" si="1362"/>
        <v>2905643.9</v>
      </c>
      <c r="Q473" s="32">
        <f t="shared" si="1363"/>
        <v>2905644</v>
      </c>
      <c r="R473" s="32">
        <f t="shared" si="1364"/>
        <v>2905644</v>
      </c>
      <c r="S473" s="32">
        <f t="shared" si="10"/>
        <v>0</v>
      </c>
      <c r="T473" s="32">
        <f t="shared" si="1365"/>
        <v>2905644</v>
      </c>
      <c r="U473" s="33"/>
      <c r="V473" s="33"/>
      <c r="W473" s="33"/>
      <c r="X473" s="33"/>
      <c r="Y473" s="33"/>
      <c r="Z473" s="33"/>
      <c r="AA473" s="33"/>
    </row>
    <row r="474" ht="15.75" customHeight="1" outlineLevel="1">
      <c r="A474" s="36" t="s">
        <v>290</v>
      </c>
      <c r="B474" s="36"/>
      <c r="C474" s="36"/>
      <c r="D474" s="37">
        <f t="shared" ref="D474:E474" si="1366">SUBTOTAL(9,D471:D473)</f>
        <v>31745919</v>
      </c>
      <c r="E474" s="37">
        <f t="shared" si="1366"/>
        <v>1620757</v>
      </c>
      <c r="F474" s="37">
        <v>1.0</v>
      </c>
      <c r="G474" s="38">
        <f t="shared" ref="G474:I474" si="1367">SUBTOTAL(9,G471:G473)</f>
        <v>0</v>
      </c>
      <c r="H474" s="38">
        <f t="shared" si="1367"/>
        <v>24288462</v>
      </c>
      <c r="I474" s="38">
        <f t="shared" si="1367"/>
        <v>0</v>
      </c>
      <c r="J474" s="38"/>
      <c r="K474" s="38">
        <f t="shared" ref="K474:M474" si="1368">SUBTOTAL(9,K471:K473)</f>
        <v>0</v>
      </c>
      <c r="L474" s="38">
        <f t="shared" si="1368"/>
        <v>0</v>
      </c>
      <c r="M474" s="39">
        <f t="shared" si="1368"/>
        <v>349205106</v>
      </c>
      <c r="N474" s="39"/>
      <c r="O474" s="38"/>
      <c r="P474" s="38">
        <f t="shared" ref="P474:R474" si="1369">SUBTOTAL(9,P471:P473)</f>
        <v>31745919</v>
      </c>
      <c r="Q474" s="38">
        <f t="shared" si="1369"/>
        <v>31745919</v>
      </c>
      <c r="R474" s="38">
        <f t="shared" si="1369"/>
        <v>31745919</v>
      </c>
      <c r="S474" s="32">
        <f t="shared" si="10"/>
        <v>0</v>
      </c>
      <c r="T474" s="38">
        <f>SUBTOTAL(9,T471:T473)</f>
        <v>31745919</v>
      </c>
      <c r="U474" s="36"/>
      <c r="V474" s="36"/>
      <c r="W474" s="36"/>
      <c r="X474" s="36"/>
      <c r="Y474" s="36"/>
      <c r="Z474" s="36"/>
      <c r="AA474" s="36"/>
    </row>
    <row r="475" ht="15.75" customHeight="1" outlineLevel="2">
      <c r="A475" s="33" t="s">
        <v>291</v>
      </c>
      <c r="B475" s="33" t="s">
        <v>26</v>
      </c>
      <c r="C475" s="33" t="s">
        <v>27</v>
      </c>
      <c r="D475" s="34">
        <v>1.398395157E7</v>
      </c>
      <c r="E475" s="34">
        <v>1290918.02</v>
      </c>
      <c r="F475" s="34">
        <v>0.43803766247333326</v>
      </c>
      <c r="G475" s="32">
        <v>3.057053E7</v>
      </c>
      <c r="H475" s="32">
        <v>1.9714151E7</v>
      </c>
      <c r="I475" s="32">
        <f t="shared" ref="I475:I477" si="1370">+G475/11</f>
        <v>2779139.091</v>
      </c>
      <c r="J475" s="32">
        <v>2779139.090909091</v>
      </c>
      <c r="K475" s="32">
        <f t="shared" ref="K475:K477" si="1371">+F475*J475</f>
        <v>1217367.591</v>
      </c>
      <c r="L475" s="29">
        <f t="shared" ref="L475:L477" si="1372">IF(D475-Q475&gt;1,D475-Q475,0)</f>
        <v>1217367.57</v>
      </c>
      <c r="M475" s="35">
        <v>3.20594402E8</v>
      </c>
      <c r="N475" s="35">
        <f t="shared" ref="N475:N477" si="1373">+M475/11</f>
        <v>29144945.64</v>
      </c>
      <c r="O475" s="32"/>
      <c r="P475" s="32">
        <f t="shared" ref="P475:P477" si="1374">+D475-K475</f>
        <v>12766583.98</v>
      </c>
      <c r="Q475" s="32">
        <f t="shared" ref="Q475:Q477" si="1375">+ROUND(P475,0)</f>
        <v>12766584</v>
      </c>
      <c r="R475" s="32">
        <f t="shared" ref="R475:R477" si="1376">+L475+Q475</f>
        <v>13983951.57</v>
      </c>
      <c r="S475" s="32">
        <f t="shared" si="10"/>
        <v>0</v>
      </c>
      <c r="T475" s="32">
        <f t="shared" ref="T475:T477" si="1377">+Q475</f>
        <v>12766584</v>
      </c>
      <c r="U475" s="33"/>
      <c r="V475" s="33"/>
      <c r="W475" s="33"/>
      <c r="X475" s="33"/>
      <c r="Y475" s="33"/>
      <c r="Z475" s="33"/>
      <c r="AA475" s="33"/>
    </row>
    <row r="476" ht="15.75" customHeight="1" outlineLevel="2">
      <c r="A476" s="33" t="s">
        <v>291</v>
      </c>
      <c r="B476" s="33" t="s">
        <v>34</v>
      </c>
      <c r="C476" s="33" t="s">
        <v>35</v>
      </c>
      <c r="D476" s="34">
        <v>7147459.25</v>
      </c>
      <c r="E476" s="34">
        <v>659812.35</v>
      </c>
      <c r="F476" s="34">
        <v>0.22388924381074665</v>
      </c>
      <c r="G476" s="32">
        <v>0.0</v>
      </c>
      <c r="H476" s="32"/>
      <c r="I476" s="32">
        <f t="shared" si="1370"/>
        <v>0</v>
      </c>
      <c r="J476" s="32">
        <v>2779139.090909091</v>
      </c>
      <c r="K476" s="32">
        <f t="shared" si="1371"/>
        <v>622219.3495</v>
      </c>
      <c r="L476" s="29">
        <f t="shared" si="1372"/>
        <v>622219.25</v>
      </c>
      <c r="M476" s="35"/>
      <c r="N476" s="35">
        <f t="shared" si="1373"/>
        <v>0</v>
      </c>
      <c r="O476" s="32"/>
      <c r="P476" s="32">
        <f t="shared" si="1374"/>
        <v>6525239.9</v>
      </c>
      <c r="Q476" s="32">
        <f t="shared" si="1375"/>
        <v>6525240</v>
      </c>
      <c r="R476" s="32">
        <f t="shared" si="1376"/>
        <v>7147459.25</v>
      </c>
      <c r="S476" s="32">
        <f t="shared" si="10"/>
        <v>0</v>
      </c>
      <c r="T476" s="32">
        <f t="shared" si="1377"/>
        <v>6525240</v>
      </c>
      <c r="U476" s="33"/>
      <c r="V476" s="33"/>
      <c r="W476" s="33"/>
      <c r="X476" s="33"/>
      <c r="Y476" s="33"/>
      <c r="Z476" s="33"/>
      <c r="AA476" s="33"/>
    </row>
    <row r="477" ht="15.75" customHeight="1" outlineLevel="2">
      <c r="A477" s="33" t="s">
        <v>291</v>
      </c>
      <c r="B477" s="33" t="s">
        <v>30</v>
      </c>
      <c r="C477" s="33" t="s">
        <v>31</v>
      </c>
      <c r="D477" s="34">
        <v>1.079267418E7</v>
      </c>
      <c r="E477" s="34">
        <v>996317.63</v>
      </c>
      <c r="F477" s="34">
        <v>0.3380730937159201</v>
      </c>
      <c r="G477" s="32">
        <v>0.0</v>
      </c>
      <c r="H477" s="32"/>
      <c r="I477" s="32">
        <f t="shared" si="1370"/>
        <v>0</v>
      </c>
      <c r="J477" s="32">
        <v>2779139.090909091</v>
      </c>
      <c r="K477" s="32">
        <f t="shared" si="1371"/>
        <v>939552.1503</v>
      </c>
      <c r="L477" s="29">
        <f t="shared" si="1372"/>
        <v>939552.18</v>
      </c>
      <c r="M477" s="35"/>
      <c r="N477" s="35">
        <f t="shared" si="1373"/>
        <v>0</v>
      </c>
      <c r="O477" s="32"/>
      <c r="P477" s="32">
        <f t="shared" si="1374"/>
        <v>9853122.03</v>
      </c>
      <c r="Q477" s="32">
        <f t="shared" si="1375"/>
        <v>9853122</v>
      </c>
      <c r="R477" s="32">
        <f t="shared" si="1376"/>
        <v>10792674.18</v>
      </c>
      <c r="S477" s="32">
        <f t="shared" si="10"/>
        <v>0</v>
      </c>
      <c r="T477" s="32">
        <f t="shared" si="1377"/>
        <v>9853122</v>
      </c>
      <c r="U477" s="33"/>
      <c r="V477" s="33"/>
      <c r="W477" s="33"/>
      <c r="X477" s="33"/>
      <c r="Y477" s="33"/>
      <c r="Z477" s="33"/>
      <c r="AA477" s="33"/>
    </row>
    <row r="478" ht="15.75" customHeight="1" outlineLevel="1">
      <c r="A478" s="36" t="s">
        <v>292</v>
      </c>
      <c r="B478" s="36"/>
      <c r="C478" s="36"/>
      <c r="D478" s="37">
        <f t="shared" ref="D478:E478" si="1378">SUBTOTAL(9,D475:D477)</f>
        <v>31924085</v>
      </c>
      <c r="E478" s="37">
        <f t="shared" si="1378"/>
        <v>2947048</v>
      </c>
      <c r="F478" s="37">
        <v>1.0</v>
      </c>
      <c r="G478" s="38">
        <f t="shared" ref="G478:I478" si="1379">SUBTOTAL(9,G475:G477)</f>
        <v>30570530</v>
      </c>
      <c r="H478" s="38">
        <f t="shared" si="1379"/>
        <v>19714151</v>
      </c>
      <c r="I478" s="38">
        <f t="shared" si="1379"/>
        <v>2779139.091</v>
      </c>
      <c r="J478" s="38"/>
      <c r="K478" s="38">
        <f t="shared" ref="K478:M478" si="1380">SUBTOTAL(9,K475:K477)</f>
        <v>2779139.091</v>
      </c>
      <c r="L478" s="38">
        <f t="shared" si="1380"/>
        <v>2779139</v>
      </c>
      <c r="M478" s="39">
        <f t="shared" si="1380"/>
        <v>320594402</v>
      </c>
      <c r="N478" s="39"/>
      <c r="O478" s="38"/>
      <c r="P478" s="38">
        <f t="shared" ref="P478:R478" si="1381">SUBTOTAL(9,P475:P477)</f>
        <v>29144945.91</v>
      </c>
      <c r="Q478" s="38">
        <f t="shared" si="1381"/>
        <v>29144946</v>
      </c>
      <c r="R478" s="38">
        <f t="shared" si="1381"/>
        <v>31924085</v>
      </c>
      <c r="S478" s="32">
        <f t="shared" si="10"/>
        <v>0</v>
      </c>
      <c r="T478" s="38">
        <f>SUBTOTAL(9,T475:T477)</f>
        <v>29144946</v>
      </c>
      <c r="U478" s="36"/>
      <c r="V478" s="36"/>
      <c r="W478" s="36"/>
      <c r="X478" s="36"/>
      <c r="Y478" s="36"/>
      <c r="Z478" s="36"/>
      <c r="AA478" s="36"/>
    </row>
    <row r="479" ht="15.75" customHeight="1" outlineLevel="2">
      <c r="A479" s="33" t="s">
        <v>293</v>
      </c>
      <c r="B479" s="33" t="s">
        <v>26</v>
      </c>
      <c r="C479" s="33" t="s">
        <v>27</v>
      </c>
      <c r="D479" s="34">
        <v>1.2598205884E8</v>
      </c>
      <c r="E479" s="34">
        <v>2.179402738E7</v>
      </c>
      <c r="F479" s="34">
        <v>0.7709006209870782</v>
      </c>
      <c r="G479" s="32">
        <v>2202278.0</v>
      </c>
      <c r="H479" s="32">
        <v>3.52420727E8</v>
      </c>
      <c r="I479" s="32">
        <f t="shared" ref="I479:I481" si="1382">+G479/11</f>
        <v>200207.0909</v>
      </c>
      <c r="J479" s="32">
        <v>200207.0909090909</v>
      </c>
      <c r="K479" s="32">
        <f t="shared" ref="K479:K481" si="1383">+F479*J479</f>
        <v>154339.7707</v>
      </c>
      <c r="L479" s="29">
        <f t="shared" ref="L479:L481" si="1384">IF(D479-Q479&gt;1,D479-Q479,0)</f>
        <v>154339.84</v>
      </c>
      <c r="M479" s="35">
        <v>1.795438836E9</v>
      </c>
      <c r="N479" s="35">
        <f t="shared" ref="N479:N481" si="1385">+M479/11</f>
        <v>163221712.4</v>
      </c>
      <c r="O479" s="32"/>
      <c r="P479" s="32">
        <f t="shared" ref="P479:P481" si="1386">+D479-K479</f>
        <v>125827719.1</v>
      </c>
      <c r="Q479" s="32">
        <f t="shared" ref="Q479:Q481" si="1387">+ROUND(P479,0)</f>
        <v>125827719</v>
      </c>
      <c r="R479" s="32">
        <f t="shared" ref="R479:R481" si="1388">+L479+Q479</f>
        <v>125982058.8</v>
      </c>
      <c r="S479" s="32">
        <f t="shared" si="10"/>
        <v>0</v>
      </c>
      <c r="T479" s="32">
        <f t="shared" ref="T479:T481" si="1389">+Q479</f>
        <v>125827719</v>
      </c>
      <c r="U479" s="33"/>
      <c r="V479" s="33"/>
      <c r="W479" s="33"/>
      <c r="X479" s="33"/>
      <c r="Y479" s="33"/>
      <c r="Z479" s="33"/>
      <c r="AA479" s="33"/>
    </row>
    <row r="480" ht="15.75" customHeight="1" outlineLevel="2">
      <c r="A480" s="33" t="s">
        <v>293</v>
      </c>
      <c r="B480" s="33" t="s">
        <v>34</v>
      </c>
      <c r="C480" s="33" t="s">
        <v>35</v>
      </c>
      <c r="D480" s="34">
        <v>7055264.6</v>
      </c>
      <c r="E480" s="34">
        <v>1220512.12</v>
      </c>
      <c r="F480" s="34">
        <v>0.0431720826873903</v>
      </c>
      <c r="G480" s="32">
        <v>0.0</v>
      </c>
      <c r="H480" s="32"/>
      <c r="I480" s="32">
        <f t="shared" si="1382"/>
        <v>0</v>
      </c>
      <c r="J480" s="32">
        <v>200207.0909090909</v>
      </c>
      <c r="K480" s="32">
        <f t="shared" si="1383"/>
        <v>8643.357083</v>
      </c>
      <c r="L480" s="29">
        <f t="shared" si="1384"/>
        <v>8643.6</v>
      </c>
      <c r="M480" s="35"/>
      <c r="N480" s="35">
        <f t="shared" si="1385"/>
        <v>0</v>
      </c>
      <c r="O480" s="32"/>
      <c r="P480" s="32">
        <f t="shared" si="1386"/>
        <v>7046621.243</v>
      </c>
      <c r="Q480" s="32">
        <f t="shared" si="1387"/>
        <v>7046621</v>
      </c>
      <c r="R480" s="32">
        <f t="shared" si="1388"/>
        <v>7055264.6</v>
      </c>
      <c r="S480" s="32">
        <f t="shared" si="10"/>
        <v>0</v>
      </c>
      <c r="T480" s="32">
        <f t="shared" si="1389"/>
        <v>7046621</v>
      </c>
      <c r="U480" s="33"/>
      <c r="V480" s="33"/>
      <c r="W480" s="33"/>
      <c r="X480" s="33"/>
      <c r="Y480" s="33"/>
      <c r="Z480" s="33"/>
      <c r="AA480" s="33"/>
    </row>
    <row r="481" ht="15.75" customHeight="1" outlineLevel="2">
      <c r="A481" s="33" t="s">
        <v>293</v>
      </c>
      <c r="B481" s="33" t="s">
        <v>36</v>
      </c>
      <c r="C481" s="33" t="s">
        <v>37</v>
      </c>
      <c r="D481" s="34">
        <v>3.038459556E7</v>
      </c>
      <c r="E481" s="34">
        <v>5256325.5</v>
      </c>
      <c r="F481" s="34">
        <v>0.18592729632553145</v>
      </c>
      <c r="G481" s="32">
        <v>0.0</v>
      </c>
      <c r="H481" s="32"/>
      <c r="I481" s="32">
        <f t="shared" si="1382"/>
        <v>0</v>
      </c>
      <c r="J481" s="32">
        <v>200207.0909090909</v>
      </c>
      <c r="K481" s="32">
        <f t="shared" si="1383"/>
        <v>37223.96312</v>
      </c>
      <c r="L481" s="29">
        <f t="shared" si="1384"/>
        <v>37223.56</v>
      </c>
      <c r="M481" s="35"/>
      <c r="N481" s="35">
        <f t="shared" si="1385"/>
        <v>0</v>
      </c>
      <c r="O481" s="32"/>
      <c r="P481" s="32">
        <f t="shared" si="1386"/>
        <v>30347371.6</v>
      </c>
      <c r="Q481" s="32">
        <f t="shared" si="1387"/>
        <v>30347372</v>
      </c>
      <c r="R481" s="32">
        <f t="shared" si="1388"/>
        <v>30384595.56</v>
      </c>
      <c r="S481" s="32">
        <f t="shared" si="10"/>
        <v>0</v>
      </c>
      <c r="T481" s="32">
        <f t="shared" si="1389"/>
        <v>30347372</v>
      </c>
      <c r="U481" s="33"/>
      <c r="V481" s="33"/>
      <c r="W481" s="33"/>
      <c r="X481" s="33"/>
      <c r="Y481" s="33"/>
      <c r="Z481" s="33"/>
      <c r="AA481" s="33"/>
    </row>
    <row r="482" ht="15.75" customHeight="1" outlineLevel="1">
      <c r="A482" s="36" t="s">
        <v>294</v>
      </c>
      <c r="B482" s="36"/>
      <c r="C482" s="36"/>
      <c r="D482" s="37">
        <f t="shared" ref="D482:E482" si="1390">SUBTOTAL(9,D479:D481)</f>
        <v>163421919</v>
      </c>
      <c r="E482" s="37">
        <f t="shared" si="1390"/>
        <v>28270865</v>
      </c>
      <c r="F482" s="37">
        <v>1.0</v>
      </c>
      <c r="G482" s="38">
        <f t="shared" ref="G482:I482" si="1391">SUBTOTAL(9,G479:G481)</f>
        <v>2202278</v>
      </c>
      <c r="H482" s="38">
        <f t="shared" si="1391"/>
        <v>352420727</v>
      </c>
      <c r="I482" s="38">
        <f t="shared" si="1391"/>
        <v>200207.0909</v>
      </c>
      <c r="J482" s="38"/>
      <c r="K482" s="38">
        <f t="shared" ref="K482:M482" si="1392">SUBTOTAL(9,K479:K481)</f>
        <v>200207.0909</v>
      </c>
      <c r="L482" s="38">
        <f t="shared" si="1392"/>
        <v>200207</v>
      </c>
      <c r="M482" s="39">
        <f t="shared" si="1392"/>
        <v>1795438836</v>
      </c>
      <c r="N482" s="39"/>
      <c r="O482" s="38"/>
      <c r="P482" s="38">
        <f t="shared" ref="P482:R482" si="1393">SUBTOTAL(9,P479:P481)</f>
        <v>163221711.9</v>
      </c>
      <c r="Q482" s="38">
        <f t="shared" si="1393"/>
        <v>163221712</v>
      </c>
      <c r="R482" s="38">
        <f t="shared" si="1393"/>
        <v>163421919</v>
      </c>
      <c r="S482" s="32">
        <f t="shared" si="10"/>
        <v>0</v>
      </c>
      <c r="T482" s="38">
        <f>SUBTOTAL(9,T479:T481)</f>
        <v>163221712</v>
      </c>
      <c r="U482" s="36"/>
      <c r="V482" s="36"/>
      <c r="W482" s="36"/>
      <c r="X482" s="36"/>
      <c r="Y482" s="36"/>
      <c r="Z482" s="36"/>
      <c r="AA482" s="36"/>
    </row>
    <row r="483" ht="15.75" customHeight="1" outlineLevel="2">
      <c r="A483" s="33" t="s">
        <v>295</v>
      </c>
      <c r="B483" s="33" t="s">
        <v>26</v>
      </c>
      <c r="C483" s="33" t="s">
        <v>27</v>
      </c>
      <c r="D483" s="34">
        <v>6.593255849E7</v>
      </c>
      <c r="E483" s="34">
        <v>3376989.56</v>
      </c>
      <c r="F483" s="34">
        <v>0.4835007286549165</v>
      </c>
      <c r="G483" s="32">
        <v>0.0</v>
      </c>
      <c r="H483" s="32">
        <v>8.9840027E7</v>
      </c>
      <c r="I483" s="32">
        <f t="shared" ref="I483:I485" si="1394">+G483/11</f>
        <v>0</v>
      </c>
      <c r="J483" s="32">
        <v>0.0</v>
      </c>
      <c r="K483" s="32">
        <f t="shared" ref="K483:K485" si="1395">+F483*J483</f>
        <v>0</v>
      </c>
      <c r="L483" s="29">
        <f t="shared" ref="L483:L485" si="1396">IF(D483-Q483&gt;1,D483-Q483,0)</f>
        <v>0</v>
      </c>
      <c r="M483" s="35">
        <v>1.50001458E9</v>
      </c>
      <c r="N483" s="35">
        <f t="shared" ref="N483:N485" si="1397">+M483/11</f>
        <v>136364961.8</v>
      </c>
      <c r="O483" s="32"/>
      <c r="P483" s="32">
        <f t="shared" ref="P483:P485" si="1398">+D483-K483</f>
        <v>65932558.49</v>
      </c>
      <c r="Q483" s="32">
        <f t="shared" ref="Q483:Q485" si="1399">+ROUND(P483,0)</f>
        <v>65932558</v>
      </c>
      <c r="R483" s="32">
        <f t="shared" ref="R483:R485" si="1400">+L483+Q483</f>
        <v>65932558</v>
      </c>
      <c r="S483" s="32">
        <f t="shared" si="10"/>
        <v>0</v>
      </c>
      <c r="T483" s="32">
        <f t="shared" ref="T483:T485" si="1401">+Q483</f>
        <v>65932558</v>
      </c>
      <c r="U483" s="33"/>
      <c r="V483" s="33"/>
      <c r="W483" s="33"/>
      <c r="X483" s="33"/>
      <c r="Y483" s="33"/>
      <c r="Z483" s="33"/>
      <c r="AA483" s="33"/>
    </row>
    <row r="484" ht="15.75" customHeight="1" outlineLevel="2">
      <c r="A484" s="33" t="s">
        <v>295</v>
      </c>
      <c r="B484" s="33" t="s">
        <v>34</v>
      </c>
      <c r="C484" s="33" t="s">
        <v>35</v>
      </c>
      <c r="D484" s="34">
        <v>3.173154284E7</v>
      </c>
      <c r="E484" s="34">
        <v>1625253.01</v>
      </c>
      <c r="F484" s="34">
        <v>0.2326957187140198</v>
      </c>
      <c r="G484" s="32">
        <v>0.0</v>
      </c>
      <c r="H484" s="32"/>
      <c r="I484" s="32">
        <f t="shared" si="1394"/>
        <v>0</v>
      </c>
      <c r="J484" s="32">
        <v>0.0</v>
      </c>
      <c r="K484" s="32">
        <f t="shared" si="1395"/>
        <v>0</v>
      </c>
      <c r="L484" s="29">
        <f t="shared" si="1396"/>
        <v>0</v>
      </c>
      <c r="M484" s="35"/>
      <c r="N484" s="35">
        <f t="shared" si="1397"/>
        <v>0</v>
      </c>
      <c r="O484" s="32"/>
      <c r="P484" s="32">
        <f t="shared" si="1398"/>
        <v>31731542.84</v>
      </c>
      <c r="Q484" s="32">
        <f t="shared" si="1399"/>
        <v>31731543</v>
      </c>
      <c r="R484" s="32">
        <f t="shared" si="1400"/>
        <v>31731543</v>
      </c>
      <c r="S484" s="32">
        <f t="shared" si="10"/>
        <v>0</v>
      </c>
      <c r="T484" s="32">
        <f t="shared" si="1401"/>
        <v>31731543</v>
      </c>
      <c r="U484" s="33"/>
      <c r="V484" s="33"/>
      <c r="W484" s="33"/>
      <c r="X484" s="33"/>
      <c r="Y484" s="33"/>
      <c r="Z484" s="33"/>
      <c r="AA484" s="33"/>
    </row>
    <row r="485" ht="15.75" customHeight="1" outlineLevel="2">
      <c r="A485" s="33" t="s">
        <v>295</v>
      </c>
      <c r="B485" s="33" t="s">
        <v>36</v>
      </c>
      <c r="C485" s="33" t="s">
        <v>37</v>
      </c>
      <c r="D485" s="34">
        <v>3.870086067E7</v>
      </c>
      <c r="E485" s="34">
        <v>1982213.43</v>
      </c>
      <c r="F485" s="34">
        <v>0.2838035526310637</v>
      </c>
      <c r="G485" s="32">
        <v>0.0</v>
      </c>
      <c r="H485" s="32"/>
      <c r="I485" s="32">
        <f t="shared" si="1394"/>
        <v>0</v>
      </c>
      <c r="J485" s="32">
        <v>0.0</v>
      </c>
      <c r="K485" s="32">
        <f t="shared" si="1395"/>
        <v>0</v>
      </c>
      <c r="L485" s="29">
        <f t="shared" si="1396"/>
        <v>0</v>
      </c>
      <c r="M485" s="35"/>
      <c r="N485" s="35">
        <f t="shared" si="1397"/>
        <v>0</v>
      </c>
      <c r="O485" s="32"/>
      <c r="P485" s="32">
        <f t="shared" si="1398"/>
        <v>38700860.67</v>
      </c>
      <c r="Q485" s="32">
        <f t="shared" si="1399"/>
        <v>38700861</v>
      </c>
      <c r="R485" s="32">
        <f t="shared" si="1400"/>
        <v>38700861</v>
      </c>
      <c r="S485" s="32">
        <f t="shared" si="10"/>
        <v>0</v>
      </c>
      <c r="T485" s="32">
        <f t="shared" si="1401"/>
        <v>38700861</v>
      </c>
      <c r="U485" s="33"/>
      <c r="V485" s="33"/>
      <c r="W485" s="33"/>
      <c r="X485" s="33"/>
      <c r="Y485" s="33"/>
      <c r="Z485" s="33"/>
      <c r="AA485" s="33"/>
    </row>
    <row r="486" ht="15.75" customHeight="1" outlineLevel="1">
      <c r="A486" s="36" t="s">
        <v>296</v>
      </c>
      <c r="B486" s="36"/>
      <c r="C486" s="36"/>
      <c r="D486" s="37">
        <f t="shared" ref="D486:E486" si="1402">SUBTOTAL(9,D483:D485)</f>
        <v>136364962</v>
      </c>
      <c r="E486" s="37">
        <f t="shared" si="1402"/>
        <v>6984456</v>
      </c>
      <c r="F486" s="37">
        <v>1.0</v>
      </c>
      <c r="G486" s="38">
        <f t="shared" ref="G486:I486" si="1403">SUBTOTAL(9,G483:G485)</f>
        <v>0</v>
      </c>
      <c r="H486" s="38">
        <f t="shared" si="1403"/>
        <v>89840027</v>
      </c>
      <c r="I486" s="38">
        <f t="shared" si="1403"/>
        <v>0</v>
      </c>
      <c r="J486" s="38"/>
      <c r="K486" s="38">
        <f t="shared" ref="K486:M486" si="1404">SUBTOTAL(9,K483:K485)</f>
        <v>0</v>
      </c>
      <c r="L486" s="38">
        <f t="shared" si="1404"/>
        <v>0</v>
      </c>
      <c r="M486" s="39">
        <f t="shared" si="1404"/>
        <v>1500014580</v>
      </c>
      <c r="N486" s="39"/>
      <c r="O486" s="38"/>
      <c r="P486" s="38">
        <f t="shared" ref="P486:R486" si="1405">SUBTOTAL(9,P483:P485)</f>
        <v>136364962</v>
      </c>
      <c r="Q486" s="38">
        <f t="shared" si="1405"/>
        <v>136364962</v>
      </c>
      <c r="R486" s="38">
        <f t="shared" si="1405"/>
        <v>136364962</v>
      </c>
      <c r="S486" s="32">
        <f t="shared" si="10"/>
        <v>0</v>
      </c>
      <c r="T486" s="38">
        <f>SUBTOTAL(9,T483:T485)</f>
        <v>136364962</v>
      </c>
      <c r="U486" s="36"/>
      <c r="V486" s="36"/>
      <c r="W486" s="36"/>
      <c r="X486" s="36"/>
      <c r="Y486" s="36"/>
      <c r="Z486" s="36"/>
      <c r="AA486" s="36"/>
    </row>
    <row r="487" ht="15.75" customHeight="1" outlineLevel="2">
      <c r="A487" s="33" t="s">
        <v>297</v>
      </c>
      <c r="B487" s="33" t="s">
        <v>26</v>
      </c>
      <c r="C487" s="33" t="s">
        <v>27</v>
      </c>
      <c r="D487" s="34">
        <v>1.310469403E7</v>
      </c>
      <c r="E487" s="34">
        <v>1158547.93</v>
      </c>
      <c r="F487" s="34">
        <v>0.4842516801024856</v>
      </c>
      <c r="G487" s="32">
        <v>0.0</v>
      </c>
      <c r="H487" s="32">
        <v>2.9887591E7</v>
      </c>
      <c r="I487" s="32">
        <f t="shared" ref="I487:I488" si="1406">+G487/11</f>
        <v>0</v>
      </c>
      <c r="J487" s="32">
        <v>0.0</v>
      </c>
      <c r="K487" s="32">
        <f t="shared" ref="K487:K488" si="1407">+F487*J487</f>
        <v>0</v>
      </c>
      <c r="L487" s="29">
        <f t="shared" ref="L487:L488" si="1408">IF(D487-Q487&gt;1,D487-Q487,0)</f>
        <v>0</v>
      </c>
      <c r="M487" s="35">
        <v>2.97679164E8</v>
      </c>
      <c r="N487" s="35">
        <f t="shared" ref="N487:N488" si="1409">+M487/11</f>
        <v>27061742.18</v>
      </c>
      <c r="O487" s="32"/>
      <c r="P487" s="32">
        <f t="shared" ref="P487:P488" si="1410">+D487-K487</f>
        <v>13104694.03</v>
      </c>
      <c r="Q487" s="32">
        <f t="shared" ref="Q487:Q488" si="1411">+ROUND(P487,0)</f>
        <v>13104694</v>
      </c>
      <c r="R487" s="32">
        <f t="shared" ref="R487:R488" si="1412">+L487+Q487</f>
        <v>13104694</v>
      </c>
      <c r="S487" s="32">
        <f t="shared" si="10"/>
        <v>0</v>
      </c>
      <c r="T487" s="32">
        <f t="shared" ref="T487:T488" si="1413">+Q487</f>
        <v>13104694</v>
      </c>
      <c r="U487" s="33"/>
      <c r="V487" s="33"/>
      <c r="W487" s="33"/>
      <c r="X487" s="33"/>
      <c r="Y487" s="33"/>
      <c r="Z487" s="33"/>
      <c r="AA487" s="33"/>
    </row>
    <row r="488" ht="15.75" customHeight="1" outlineLevel="2">
      <c r="A488" s="33" t="s">
        <v>297</v>
      </c>
      <c r="B488" s="33" t="s">
        <v>34</v>
      </c>
      <c r="C488" s="33" t="s">
        <v>35</v>
      </c>
      <c r="D488" s="34">
        <v>1.395704797E7</v>
      </c>
      <c r="E488" s="34">
        <v>1233902.07</v>
      </c>
      <c r="F488" s="34">
        <v>0.5157483198975144</v>
      </c>
      <c r="G488" s="32">
        <v>0.0</v>
      </c>
      <c r="H488" s="32"/>
      <c r="I488" s="32">
        <f t="shared" si="1406"/>
        <v>0</v>
      </c>
      <c r="J488" s="32">
        <v>0.0</v>
      </c>
      <c r="K488" s="32">
        <f t="shared" si="1407"/>
        <v>0</v>
      </c>
      <c r="L488" s="29">
        <f t="shared" si="1408"/>
        <v>0</v>
      </c>
      <c r="M488" s="35"/>
      <c r="N488" s="35">
        <f t="shared" si="1409"/>
        <v>0</v>
      </c>
      <c r="O488" s="32"/>
      <c r="P488" s="32">
        <f t="shared" si="1410"/>
        <v>13957047.97</v>
      </c>
      <c r="Q488" s="32">
        <f t="shared" si="1411"/>
        <v>13957048</v>
      </c>
      <c r="R488" s="32">
        <f t="shared" si="1412"/>
        <v>13957048</v>
      </c>
      <c r="S488" s="32">
        <f t="shared" si="10"/>
        <v>0</v>
      </c>
      <c r="T488" s="32">
        <f t="shared" si="1413"/>
        <v>13957048</v>
      </c>
      <c r="U488" s="33"/>
      <c r="V488" s="33"/>
      <c r="W488" s="33"/>
      <c r="X488" s="33"/>
      <c r="Y488" s="33"/>
      <c r="Z488" s="33"/>
      <c r="AA488" s="33"/>
    </row>
    <row r="489" ht="15.75" customHeight="1" outlineLevel="1">
      <c r="A489" s="36" t="s">
        <v>298</v>
      </c>
      <c r="B489" s="36"/>
      <c r="C489" s="36"/>
      <c r="D489" s="37">
        <f t="shared" ref="D489:E489" si="1414">SUBTOTAL(9,D487:D488)</f>
        <v>27061742</v>
      </c>
      <c r="E489" s="37">
        <f t="shared" si="1414"/>
        <v>2392450</v>
      </c>
      <c r="F489" s="37">
        <v>1.0</v>
      </c>
      <c r="G489" s="38">
        <f t="shared" ref="G489:I489" si="1415">SUBTOTAL(9,G487:G488)</f>
        <v>0</v>
      </c>
      <c r="H489" s="38">
        <f t="shared" si="1415"/>
        <v>29887591</v>
      </c>
      <c r="I489" s="38">
        <f t="shared" si="1415"/>
        <v>0</v>
      </c>
      <c r="J489" s="38"/>
      <c r="K489" s="38">
        <f t="shared" ref="K489:M489" si="1416">SUBTOTAL(9,K487:K488)</f>
        <v>0</v>
      </c>
      <c r="L489" s="38">
        <f t="shared" si="1416"/>
        <v>0</v>
      </c>
      <c r="M489" s="39">
        <f t="shared" si="1416"/>
        <v>297679164</v>
      </c>
      <c r="N489" s="39"/>
      <c r="O489" s="38"/>
      <c r="P489" s="38">
        <f t="shared" ref="P489:R489" si="1417">SUBTOTAL(9,P487:P488)</f>
        <v>27061742</v>
      </c>
      <c r="Q489" s="38">
        <f t="shared" si="1417"/>
        <v>27061742</v>
      </c>
      <c r="R489" s="38">
        <f t="shared" si="1417"/>
        <v>27061742</v>
      </c>
      <c r="S489" s="32">
        <f t="shared" si="10"/>
        <v>0</v>
      </c>
      <c r="T489" s="38">
        <f>SUBTOTAL(9,T487:T488)</f>
        <v>27061742</v>
      </c>
      <c r="U489" s="36"/>
      <c r="V489" s="36"/>
      <c r="W489" s="36"/>
      <c r="X489" s="36"/>
      <c r="Y489" s="36"/>
      <c r="Z489" s="36"/>
      <c r="AA489" s="36"/>
    </row>
    <row r="490" ht="15.75" customHeight="1" outlineLevel="2">
      <c r="A490" s="33" t="s">
        <v>299</v>
      </c>
      <c r="B490" s="33" t="s">
        <v>26</v>
      </c>
      <c r="C490" s="33" t="s">
        <v>27</v>
      </c>
      <c r="D490" s="34">
        <v>1.247167125E7</v>
      </c>
      <c r="E490" s="34">
        <v>749945.46</v>
      </c>
      <c r="F490" s="34">
        <v>0.13331493951284462</v>
      </c>
      <c r="G490" s="32">
        <v>3.2295679E7</v>
      </c>
      <c r="H490" s="32">
        <v>1.04009351E8</v>
      </c>
      <c r="I490" s="32">
        <f t="shared" ref="I490:I493" si="1418">+G490/11</f>
        <v>2935970.818</v>
      </c>
      <c r="J490" s="32">
        <v>2935970.8181818184</v>
      </c>
      <c r="K490" s="32">
        <f t="shared" ref="K490:K493" si="1419">+F490*J490</f>
        <v>391408.772</v>
      </c>
      <c r="L490" s="29">
        <f t="shared" ref="L490:L493" si="1420">IF(D490-Q490&gt;1,D490-Q490,0)</f>
        <v>391409.25</v>
      </c>
      <c r="M490" s="35">
        <v>9.96759158E8</v>
      </c>
      <c r="N490" s="35">
        <f t="shared" ref="N490:N493" si="1421">+M490/11</f>
        <v>90614468.91</v>
      </c>
      <c r="O490" s="32"/>
      <c r="P490" s="32">
        <f t="shared" ref="P490:P493" si="1422">+D490-K490</f>
        <v>12080262.48</v>
      </c>
      <c r="Q490" s="32">
        <f t="shared" ref="Q490:Q493" si="1423">+ROUND(P490,0)</f>
        <v>12080262</v>
      </c>
      <c r="R490" s="32">
        <f t="shared" ref="R490:R493" si="1424">+L490+Q490</f>
        <v>12471671.25</v>
      </c>
      <c r="S490" s="32">
        <f t="shared" si="10"/>
        <v>0</v>
      </c>
      <c r="T490" s="32">
        <f t="shared" ref="T490:T493" si="1425">+Q490</f>
        <v>12080262</v>
      </c>
      <c r="U490" s="33"/>
      <c r="V490" s="33"/>
      <c r="W490" s="33"/>
      <c r="X490" s="33"/>
      <c r="Y490" s="33"/>
      <c r="Z490" s="33"/>
      <c r="AA490" s="33"/>
    </row>
    <row r="491" ht="15.75" customHeight="1" outlineLevel="2">
      <c r="A491" s="33" t="s">
        <v>299</v>
      </c>
      <c r="B491" s="33" t="s">
        <v>34</v>
      </c>
      <c r="C491" s="33" t="s">
        <v>35</v>
      </c>
      <c r="D491" s="34">
        <v>1.247480819E7</v>
      </c>
      <c r="E491" s="34">
        <v>750134.09</v>
      </c>
      <c r="F491" s="34">
        <v>0.13334847158388566</v>
      </c>
      <c r="G491" s="32">
        <v>0.0</v>
      </c>
      <c r="H491" s="32"/>
      <c r="I491" s="32">
        <f t="shared" si="1418"/>
        <v>0</v>
      </c>
      <c r="J491" s="32">
        <v>2935970.8181818184</v>
      </c>
      <c r="K491" s="32">
        <f t="shared" si="1419"/>
        <v>391507.2212</v>
      </c>
      <c r="L491" s="29">
        <f t="shared" si="1420"/>
        <v>391507.19</v>
      </c>
      <c r="M491" s="32"/>
      <c r="N491" s="35">
        <f t="shared" si="1421"/>
        <v>0</v>
      </c>
      <c r="O491" s="32"/>
      <c r="P491" s="32">
        <f t="shared" si="1422"/>
        <v>12083300.97</v>
      </c>
      <c r="Q491" s="32">
        <f t="shared" si="1423"/>
        <v>12083301</v>
      </c>
      <c r="R491" s="32">
        <f t="shared" si="1424"/>
        <v>12474808.19</v>
      </c>
      <c r="S491" s="32">
        <f t="shared" si="10"/>
        <v>0</v>
      </c>
      <c r="T491" s="32">
        <f t="shared" si="1425"/>
        <v>12083301</v>
      </c>
      <c r="U491" s="33"/>
      <c r="V491" s="33"/>
      <c r="W491" s="33"/>
      <c r="X491" s="33"/>
      <c r="Y491" s="33"/>
      <c r="Z491" s="33"/>
      <c r="AA491" s="33"/>
    </row>
    <row r="492" ht="15.75" customHeight="1" outlineLevel="2">
      <c r="A492" s="33" t="s">
        <v>299</v>
      </c>
      <c r="B492" s="33" t="s">
        <v>66</v>
      </c>
      <c r="C492" s="33" t="s">
        <v>67</v>
      </c>
      <c r="D492" s="34">
        <v>8023093.32</v>
      </c>
      <c r="E492" s="34">
        <v>482443.96</v>
      </c>
      <c r="F492" s="34">
        <v>0.08576221896978785</v>
      </c>
      <c r="G492" s="32">
        <v>0.0</v>
      </c>
      <c r="H492" s="32"/>
      <c r="I492" s="32">
        <f t="shared" si="1418"/>
        <v>0</v>
      </c>
      <c r="J492" s="32">
        <v>2935970.8181818184</v>
      </c>
      <c r="K492" s="32">
        <f t="shared" si="1419"/>
        <v>251795.3722</v>
      </c>
      <c r="L492" s="29">
        <f t="shared" si="1420"/>
        <v>251795.32</v>
      </c>
      <c r="M492" s="32"/>
      <c r="N492" s="35">
        <f t="shared" si="1421"/>
        <v>0</v>
      </c>
      <c r="O492" s="32"/>
      <c r="P492" s="32">
        <f t="shared" si="1422"/>
        <v>7771297.948</v>
      </c>
      <c r="Q492" s="32">
        <f t="shared" si="1423"/>
        <v>7771298</v>
      </c>
      <c r="R492" s="32">
        <f t="shared" si="1424"/>
        <v>8023093.32</v>
      </c>
      <c r="S492" s="32">
        <f t="shared" si="10"/>
        <v>0</v>
      </c>
      <c r="T492" s="32">
        <f t="shared" si="1425"/>
        <v>7771298</v>
      </c>
      <c r="U492" s="33"/>
      <c r="V492" s="33"/>
      <c r="W492" s="33"/>
      <c r="X492" s="33"/>
      <c r="Y492" s="33"/>
      <c r="Z492" s="33"/>
      <c r="AA492" s="33"/>
    </row>
    <row r="493" ht="15.75" customHeight="1" outlineLevel="2">
      <c r="A493" s="33" t="s">
        <v>299</v>
      </c>
      <c r="B493" s="33" t="s">
        <v>36</v>
      </c>
      <c r="C493" s="33" t="s">
        <v>37</v>
      </c>
      <c r="D493" s="34">
        <v>6.058086724E7</v>
      </c>
      <c r="E493" s="34">
        <v>3642843.49</v>
      </c>
      <c r="F493" s="34">
        <v>0.6475743699334819</v>
      </c>
      <c r="G493" s="32">
        <v>0.0</v>
      </c>
      <c r="H493" s="32"/>
      <c r="I493" s="32">
        <f t="shared" si="1418"/>
        <v>0</v>
      </c>
      <c r="J493" s="32">
        <v>2935970.8181818184</v>
      </c>
      <c r="K493" s="32">
        <f t="shared" si="1419"/>
        <v>1901259.453</v>
      </c>
      <c r="L493" s="29">
        <f t="shared" si="1420"/>
        <v>1901259.24</v>
      </c>
      <c r="M493" s="32"/>
      <c r="N493" s="35">
        <f t="shared" si="1421"/>
        <v>0</v>
      </c>
      <c r="O493" s="32"/>
      <c r="P493" s="32">
        <f t="shared" si="1422"/>
        <v>58679607.79</v>
      </c>
      <c r="Q493" s="32">
        <f t="shared" si="1423"/>
        <v>58679608</v>
      </c>
      <c r="R493" s="32">
        <f t="shared" si="1424"/>
        <v>60580867.24</v>
      </c>
      <c r="S493" s="32">
        <f t="shared" si="10"/>
        <v>0</v>
      </c>
      <c r="T493" s="32">
        <f t="shared" si="1425"/>
        <v>58679608</v>
      </c>
      <c r="U493" s="33"/>
      <c r="V493" s="33"/>
      <c r="W493" s="33"/>
      <c r="X493" s="33"/>
      <c r="Y493" s="33"/>
      <c r="Z493" s="33"/>
      <c r="AA493" s="33"/>
    </row>
    <row r="494" ht="15.75" customHeight="1" outlineLevel="1">
      <c r="A494" s="36" t="s">
        <v>300</v>
      </c>
      <c r="B494" s="36"/>
      <c r="C494" s="36"/>
      <c r="D494" s="37">
        <f t="shared" ref="D494:E494" si="1426">SUBTOTAL(9,D490:D493)</f>
        <v>93550440</v>
      </c>
      <c r="E494" s="37">
        <f t="shared" si="1426"/>
        <v>5625367</v>
      </c>
      <c r="F494" s="37">
        <v>1.0</v>
      </c>
      <c r="G494" s="38">
        <f t="shared" ref="G494:I494" si="1427">SUBTOTAL(9,G490:G493)</f>
        <v>32295679</v>
      </c>
      <c r="H494" s="38">
        <f t="shared" si="1427"/>
        <v>104009351</v>
      </c>
      <c r="I494" s="38">
        <f t="shared" si="1427"/>
        <v>2935970.818</v>
      </c>
      <c r="J494" s="38"/>
      <c r="K494" s="38">
        <f t="shared" ref="K494:M494" si="1428">SUBTOTAL(9,K490:K493)</f>
        <v>2935970.818</v>
      </c>
      <c r="L494" s="38">
        <f t="shared" si="1428"/>
        <v>2935971</v>
      </c>
      <c r="M494" s="38">
        <f t="shared" si="1428"/>
        <v>996759158</v>
      </c>
      <c r="N494" s="39"/>
      <c r="O494" s="38"/>
      <c r="P494" s="38">
        <f t="shared" ref="P494:R494" si="1429">SUBTOTAL(9,P490:P493)</f>
        <v>90614469.18</v>
      </c>
      <c r="Q494" s="38">
        <f t="shared" si="1429"/>
        <v>90614469</v>
      </c>
      <c r="R494" s="38">
        <f t="shared" si="1429"/>
        <v>93550440</v>
      </c>
      <c r="S494" s="32">
        <f t="shared" si="10"/>
        <v>0</v>
      </c>
      <c r="T494" s="38">
        <f>SUBTOTAL(9,T490:T493)</f>
        <v>90614469</v>
      </c>
      <c r="U494" s="36"/>
      <c r="V494" s="36"/>
      <c r="W494" s="36"/>
      <c r="X494" s="36"/>
      <c r="Y494" s="36"/>
      <c r="Z494" s="36"/>
      <c r="AA494" s="36"/>
    </row>
    <row r="495" ht="15.75" customHeight="1">
      <c r="E495" s="2"/>
      <c r="H495" s="2"/>
      <c r="M495" s="2"/>
      <c r="S495" s="2"/>
    </row>
    <row r="496" ht="15.75" customHeight="1">
      <c r="E496" s="2"/>
      <c r="H496" s="2"/>
      <c r="M496" s="2"/>
      <c r="S496" s="2"/>
    </row>
    <row r="497" ht="15.75" customHeight="1">
      <c r="E497" s="2"/>
      <c r="H497" s="2"/>
      <c r="M497" s="2"/>
      <c r="S497" s="2"/>
    </row>
    <row r="498" ht="15.75" customHeight="1">
      <c r="E498" s="2"/>
      <c r="H498" s="2"/>
      <c r="M498" s="2"/>
      <c r="S498" s="2"/>
    </row>
    <row r="499" ht="15.75" customHeight="1">
      <c r="E499" s="2"/>
      <c r="H499" s="2"/>
      <c r="M499" s="2"/>
      <c r="S499" s="2"/>
    </row>
    <row r="500" ht="15.75" customHeight="1">
      <c r="E500" s="2"/>
      <c r="H500" s="2"/>
      <c r="M500" s="2"/>
      <c r="S500" s="2"/>
    </row>
    <row r="501" ht="15.75" customHeight="1">
      <c r="E501" s="2"/>
      <c r="H501" s="2"/>
      <c r="M501" s="2"/>
      <c r="S501" s="2"/>
    </row>
    <row r="502" ht="15.75" customHeight="1">
      <c r="E502" s="2"/>
      <c r="H502" s="2"/>
      <c r="M502" s="2"/>
      <c r="S502" s="2"/>
    </row>
    <row r="503" ht="15.75" customHeight="1">
      <c r="E503" s="2"/>
      <c r="H503" s="2"/>
      <c r="M503" s="2"/>
      <c r="S503" s="2"/>
    </row>
    <row r="504" ht="15.75" customHeight="1">
      <c r="E504" s="2"/>
      <c r="H504" s="2"/>
      <c r="M504" s="2"/>
      <c r="S504" s="2"/>
    </row>
    <row r="505" ht="15.75" customHeight="1">
      <c r="E505" s="2"/>
      <c r="H505" s="2"/>
      <c r="M505" s="2"/>
      <c r="S505" s="2"/>
    </row>
    <row r="506" ht="15.75" customHeight="1">
      <c r="E506" s="2"/>
      <c r="H506" s="2"/>
      <c r="M506" s="2"/>
      <c r="S506" s="2"/>
    </row>
    <row r="507" ht="15.75" customHeight="1">
      <c r="E507" s="2"/>
      <c r="H507" s="2"/>
      <c r="M507" s="2"/>
      <c r="S507" s="2"/>
    </row>
    <row r="508" ht="15.75" customHeight="1">
      <c r="E508" s="2"/>
      <c r="H508" s="2"/>
      <c r="M508" s="2"/>
      <c r="S508" s="2"/>
    </row>
    <row r="509" ht="15.75" customHeight="1">
      <c r="E509" s="2"/>
      <c r="H509" s="2"/>
      <c r="M509" s="2"/>
      <c r="S509" s="2"/>
    </row>
    <row r="510" ht="15.75" customHeight="1">
      <c r="E510" s="2"/>
      <c r="H510" s="2"/>
      <c r="M510" s="2"/>
      <c r="S510" s="2"/>
    </row>
    <row r="511" ht="15.75" customHeight="1">
      <c r="E511" s="2"/>
      <c r="H511" s="2"/>
      <c r="M511" s="2"/>
      <c r="S511" s="2"/>
    </row>
    <row r="512" ht="15.75" customHeight="1">
      <c r="E512" s="2"/>
      <c r="H512" s="2"/>
      <c r="M512" s="2"/>
      <c r="S512" s="2"/>
    </row>
    <row r="513" ht="15.75" customHeight="1">
      <c r="E513" s="2"/>
      <c r="H513" s="2"/>
      <c r="M513" s="2"/>
      <c r="S513" s="2"/>
    </row>
    <row r="514" ht="15.75" customHeight="1">
      <c r="E514" s="2"/>
      <c r="H514" s="2"/>
      <c r="M514" s="2"/>
      <c r="S514" s="2"/>
    </row>
    <row r="515" ht="15.75" customHeight="1">
      <c r="E515" s="2"/>
      <c r="H515" s="2"/>
      <c r="M515" s="2"/>
      <c r="S515" s="2"/>
    </row>
    <row r="516" ht="15.75" customHeight="1">
      <c r="E516" s="2"/>
      <c r="H516" s="2"/>
      <c r="M516" s="2"/>
      <c r="S516" s="2"/>
    </row>
    <row r="517" ht="15.75" customHeight="1">
      <c r="E517" s="2"/>
      <c r="H517" s="2"/>
      <c r="M517" s="2"/>
      <c r="S517" s="2"/>
    </row>
    <row r="518" ht="15.75" customHeight="1">
      <c r="E518" s="2"/>
      <c r="H518" s="2"/>
      <c r="M518" s="2"/>
      <c r="S518" s="2"/>
    </row>
    <row r="519" ht="15.75" customHeight="1">
      <c r="E519" s="2"/>
      <c r="H519" s="2"/>
      <c r="M519" s="2"/>
      <c r="S519" s="2"/>
    </row>
    <row r="520" ht="15.75" customHeight="1">
      <c r="E520" s="2"/>
      <c r="H520" s="2"/>
      <c r="M520" s="2"/>
      <c r="S520" s="2"/>
    </row>
    <row r="521" ht="15.75" customHeight="1">
      <c r="E521" s="2"/>
      <c r="H521" s="2"/>
      <c r="M521" s="2"/>
      <c r="S521" s="2"/>
    </row>
    <row r="522" ht="15.75" customHeight="1">
      <c r="E522" s="2"/>
      <c r="H522" s="2"/>
      <c r="M522" s="2"/>
      <c r="S522" s="2"/>
    </row>
    <row r="523" ht="15.75" customHeight="1">
      <c r="E523" s="2"/>
      <c r="H523" s="2"/>
      <c r="M523" s="2"/>
      <c r="S523" s="2"/>
    </row>
    <row r="524" ht="15.75" customHeight="1">
      <c r="E524" s="2"/>
      <c r="H524" s="2"/>
      <c r="M524" s="2"/>
      <c r="S524" s="2"/>
    </row>
    <row r="525" ht="15.75" customHeight="1">
      <c r="E525" s="2"/>
      <c r="H525" s="2"/>
      <c r="M525" s="2"/>
      <c r="S525" s="2"/>
    </row>
    <row r="526" ht="15.75" customHeight="1">
      <c r="E526" s="2"/>
      <c r="H526" s="2"/>
      <c r="M526" s="2"/>
      <c r="S526" s="2"/>
    </row>
    <row r="527" ht="15.75" customHeight="1">
      <c r="E527" s="2"/>
      <c r="H527" s="2"/>
      <c r="M527" s="2"/>
      <c r="S527" s="2"/>
    </row>
    <row r="528" ht="15.75" customHeight="1">
      <c r="E528" s="2"/>
      <c r="H528" s="2"/>
      <c r="M528" s="2"/>
      <c r="S528" s="2"/>
    </row>
    <row r="529" ht="15.75" customHeight="1">
      <c r="E529" s="2"/>
      <c r="H529" s="2"/>
      <c r="M529" s="2"/>
      <c r="S529" s="2"/>
    </row>
    <row r="530" ht="15.75" customHeight="1">
      <c r="E530" s="2"/>
      <c r="H530" s="2"/>
      <c r="M530" s="2"/>
      <c r="S530" s="2"/>
    </row>
    <row r="531" ht="15.75" customHeight="1">
      <c r="E531" s="2"/>
      <c r="H531" s="2"/>
      <c r="M531" s="2"/>
      <c r="S531" s="2"/>
    </row>
    <row r="532" ht="15.75" customHeight="1">
      <c r="E532" s="2"/>
      <c r="H532" s="2"/>
      <c r="M532" s="2"/>
      <c r="S532" s="2"/>
    </row>
    <row r="533" ht="15.75" customHeight="1">
      <c r="E533" s="2"/>
      <c r="H533" s="2"/>
      <c r="M533" s="2"/>
      <c r="S533" s="2"/>
    </row>
    <row r="534" ht="15.75" customHeight="1">
      <c r="E534" s="2"/>
      <c r="H534" s="2"/>
      <c r="M534" s="2"/>
      <c r="S534" s="2"/>
    </row>
    <row r="535" ht="15.75" customHeight="1">
      <c r="E535" s="2"/>
      <c r="H535" s="2"/>
      <c r="M535" s="2"/>
      <c r="S535" s="2"/>
    </row>
    <row r="536" ht="15.75" customHeight="1">
      <c r="E536" s="2"/>
      <c r="H536" s="2"/>
      <c r="M536" s="2"/>
      <c r="S536" s="2"/>
    </row>
    <row r="537" ht="15.75" customHeight="1">
      <c r="E537" s="2"/>
      <c r="H537" s="2"/>
      <c r="M537" s="2"/>
      <c r="S537" s="2"/>
    </row>
    <row r="538" ht="15.75" customHeight="1">
      <c r="E538" s="2"/>
      <c r="H538" s="2"/>
      <c r="M538" s="2"/>
      <c r="S538" s="2"/>
    </row>
    <row r="539" ht="15.75" customHeight="1">
      <c r="E539" s="2"/>
      <c r="H539" s="2"/>
      <c r="M539" s="2"/>
      <c r="S539" s="2"/>
    </row>
    <row r="540" ht="15.75" customHeight="1">
      <c r="E540" s="2"/>
      <c r="H540" s="2"/>
      <c r="M540" s="2"/>
      <c r="S540" s="2"/>
    </row>
    <row r="541" ht="15.75" customHeight="1">
      <c r="E541" s="2"/>
      <c r="H541" s="2"/>
      <c r="M541" s="2"/>
      <c r="S541" s="2"/>
    </row>
    <row r="542" ht="15.75" customHeight="1">
      <c r="E542" s="2"/>
      <c r="H542" s="2"/>
      <c r="M542" s="2"/>
      <c r="S542" s="2"/>
    </row>
    <row r="543" ht="15.75" customHeight="1">
      <c r="E543" s="2"/>
      <c r="H543" s="2"/>
      <c r="M543" s="2"/>
      <c r="S543" s="2"/>
    </row>
    <row r="544" ht="15.75" customHeight="1">
      <c r="E544" s="2"/>
      <c r="H544" s="2"/>
      <c r="M544" s="2"/>
      <c r="S544" s="2"/>
    </row>
    <row r="545" ht="15.75" customHeight="1">
      <c r="E545" s="2"/>
      <c r="H545" s="2"/>
      <c r="M545" s="2"/>
      <c r="S545" s="2"/>
    </row>
    <row r="546" ht="15.75" customHeight="1">
      <c r="E546" s="2"/>
      <c r="H546" s="2"/>
      <c r="M546" s="2"/>
      <c r="S546" s="2"/>
    </row>
    <row r="547" ht="15.75" customHeight="1">
      <c r="E547" s="2"/>
      <c r="H547" s="2"/>
      <c r="M547" s="2"/>
      <c r="S547" s="2"/>
    </row>
    <row r="548" ht="15.75" customHeight="1">
      <c r="E548" s="2"/>
      <c r="H548" s="2"/>
      <c r="M548" s="2"/>
      <c r="S548" s="2"/>
    </row>
    <row r="549" ht="15.75" customHeight="1">
      <c r="E549" s="2"/>
      <c r="H549" s="2"/>
      <c r="M549" s="2"/>
      <c r="S549" s="2"/>
    </row>
    <row r="550" ht="15.75" customHeight="1">
      <c r="E550" s="2"/>
      <c r="H550" s="2"/>
      <c r="M550" s="2"/>
      <c r="S550" s="2"/>
    </row>
    <row r="551" ht="15.75" customHeight="1">
      <c r="E551" s="2"/>
      <c r="H551" s="2"/>
      <c r="M551" s="2"/>
      <c r="S551" s="2"/>
    </row>
    <row r="552" ht="15.75" customHeight="1">
      <c r="E552" s="2"/>
      <c r="H552" s="2"/>
      <c r="M552" s="2"/>
      <c r="S552" s="2"/>
    </row>
    <row r="553" ht="15.75" customHeight="1">
      <c r="E553" s="2"/>
      <c r="H553" s="2"/>
      <c r="M553" s="2"/>
      <c r="S553" s="2"/>
    </row>
    <row r="554" ht="15.75" customHeight="1">
      <c r="E554" s="2"/>
      <c r="H554" s="2"/>
      <c r="M554" s="2"/>
      <c r="S554" s="2"/>
    </row>
    <row r="555" ht="15.75" customHeight="1">
      <c r="E555" s="2"/>
      <c r="H555" s="2"/>
      <c r="M555" s="2"/>
      <c r="S555" s="2"/>
    </row>
    <row r="556" ht="15.75" customHeight="1">
      <c r="E556" s="2"/>
      <c r="H556" s="2"/>
      <c r="M556" s="2"/>
      <c r="S556" s="2"/>
    </row>
    <row r="557" ht="15.75" customHeight="1">
      <c r="E557" s="2"/>
      <c r="H557" s="2"/>
      <c r="M557" s="2"/>
      <c r="S557" s="2"/>
    </row>
    <row r="558" ht="15.75" customHeight="1">
      <c r="E558" s="2"/>
      <c r="H558" s="2"/>
      <c r="M558" s="2"/>
      <c r="S558" s="2"/>
    </row>
    <row r="559" ht="15.75" customHeight="1">
      <c r="E559" s="2"/>
      <c r="H559" s="2"/>
      <c r="M559" s="2"/>
      <c r="S559" s="2"/>
    </row>
    <row r="560" ht="15.75" customHeight="1">
      <c r="E560" s="2"/>
      <c r="H560" s="2"/>
      <c r="M560" s="2"/>
      <c r="S560" s="2"/>
    </row>
    <row r="561" ht="15.75" customHeight="1">
      <c r="E561" s="2"/>
      <c r="H561" s="2"/>
      <c r="M561" s="2"/>
      <c r="S561" s="2"/>
    </row>
    <row r="562" ht="15.75" customHeight="1">
      <c r="E562" s="2"/>
      <c r="H562" s="2"/>
      <c r="M562" s="2"/>
      <c r="S562" s="2"/>
    </row>
    <row r="563" ht="15.75" customHeight="1">
      <c r="E563" s="2"/>
      <c r="H563" s="2"/>
      <c r="M563" s="2"/>
      <c r="S563" s="2"/>
    </row>
    <row r="564" ht="15.75" customHeight="1">
      <c r="E564" s="2"/>
      <c r="H564" s="2"/>
      <c r="M564" s="2"/>
      <c r="S564" s="2"/>
    </row>
    <row r="565" ht="15.75" customHeight="1">
      <c r="E565" s="2"/>
      <c r="H565" s="2"/>
      <c r="M565" s="2"/>
      <c r="S565" s="2"/>
    </row>
    <row r="566" ht="15.75" customHeight="1">
      <c r="E566" s="2"/>
      <c r="H566" s="2"/>
      <c r="M566" s="2"/>
      <c r="S566" s="2"/>
    </row>
    <row r="567" ht="15.75" customHeight="1">
      <c r="E567" s="2"/>
      <c r="H567" s="2"/>
      <c r="M567" s="2"/>
      <c r="S567" s="2"/>
    </row>
    <row r="568" ht="15.75" customHeight="1">
      <c r="E568" s="2"/>
      <c r="H568" s="2"/>
      <c r="M568" s="2"/>
      <c r="S568" s="2"/>
    </row>
    <row r="569" ht="15.75" customHeight="1">
      <c r="E569" s="2"/>
      <c r="H569" s="2"/>
      <c r="M569" s="2"/>
      <c r="S569" s="2"/>
    </row>
    <row r="570" ht="15.75" customHeight="1">
      <c r="E570" s="2"/>
      <c r="H570" s="2"/>
      <c r="M570" s="2"/>
      <c r="S570" s="2"/>
    </row>
    <row r="571" ht="15.75" customHeight="1">
      <c r="E571" s="2"/>
      <c r="H571" s="2"/>
      <c r="M571" s="2"/>
      <c r="S571" s="2"/>
    </row>
    <row r="572" ht="15.75" customHeight="1">
      <c r="E572" s="2"/>
      <c r="H572" s="2"/>
      <c r="M572" s="2"/>
      <c r="S572" s="2"/>
    </row>
    <row r="573" ht="15.75" customHeight="1">
      <c r="E573" s="2"/>
      <c r="H573" s="2"/>
      <c r="M573" s="2"/>
      <c r="S573" s="2"/>
    </row>
    <row r="574" ht="15.75" customHeight="1">
      <c r="E574" s="2"/>
      <c r="H574" s="2"/>
      <c r="M574" s="2"/>
      <c r="S574" s="2"/>
    </row>
    <row r="575" ht="15.75" customHeight="1">
      <c r="E575" s="2"/>
      <c r="H575" s="2"/>
      <c r="M575" s="2"/>
      <c r="S575" s="2"/>
    </row>
    <row r="576" ht="15.75" customHeight="1">
      <c r="E576" s="2"/>
      <c r="H576" s="2"/>
      <c r="M576" s="2"/>
      <c r="S576" s="2"/>
    </row>
    <row r="577" ht="15.75" customHeight="1">
      <c r="E577" s="2"/>
      <c r="H577" s="2"/>
      <c r="M577" s="2"/>
      <c r="S577" s="2"/>
    </row>
    <row r="578" ht="15.75" customHeight="1">
      <c r="E578" s="2"/>
      <c r="H578" s="2"/>
      <c r="M578" s="2"/>
      <c r="S578" s="2"/>
    </row>
    <row r="579" ht="15.75" customHeight="1">
      <c r="E579" s="2"/>
      <c r="H579" s="2"/>
      <c r="M579" s="2"/>
      <c r="S579" s="2"/>
    </row>
    <row r="580" ht="15.75" customHeight="1">
      <c r="E580" s="2"/>
      <c r="H580" s="2"/>
      <c r="M580" s="2"/>
      <c r="S580" s="2"/>
    </row>
    <row r="581" ht="15.75" customHeight="1">
      <c r="E581" s="2"/>
      <c r="H581" s="2"/>
      <c r="M581" s="2"/>
      <c r="S581" s="2"/>
    </row>
    <row r="582" ht="15.75" customHeight="1">
      <c r="E582" s="2"/>
      <c r="H582" s="2"/>
      <c r="M582" s="2"/>
      <c r="S582" s="2"/>
    </row>
    <row r="583" ht="15.75" customHeight="1">
      <c r="E583" s="2"/>
      <c r="H583" s="2"/>
      <c r="M583" s="2"/>
      <c r="S583" s="2"/>
    </row>
    <row r="584" ht="15.75" customHeight="1">
      <c r="E584" s="2"/>
      <c r="H584" s="2"/>
      <c r="M584" s="2"/>
      <c r="S584" s="2"/>
    </row>
    <row r="585" ht="15.75" customHeight="1">
      <c r="E585" s="2"/>
      <c r="H585" s="2"/>
      <c r="M585" s="2"/>
      <c r="S585" s="2"/>
    </row>
    <row r="586" ht="15.75" customHeight="1">
      <c r="E586" s="2"/>
      <c r="H586" s="2"/>
      <c r="M586" s="2"/>
      <c r="S586" s="2"/>
    </row>
    <row r="587" ht="15.75" customHeight="1">
      <c r="E587" s="2"/>
      <c r="H587" s="2"/>
      <c r="M587" s="2"/>
      <c r="S587" s="2"/>
    </row>
    <row r="588" ht="15.75" customHeight="1">
      <c r="E588" s="2"/>
      <c r="H588" s="2"/>
      <c r="M588" s="2"/>
      <c r="S588" s="2"/>
    </row>
    <row r="589" ht="15.75" customHeight="1">
      <c r="E589" s="2"/>
      <c r="H589" s="2"/>
      <c r="M589" s="2"/>
      <c r="S589" s="2"/>
    </row>
    <row r="590" ht="15.75" customHeight="1">
      <c r="E590" s="2"/>
      <c r="H590" s="2"/>
      <c r="M590" s="2"/>
      <c r="S590" s="2"/>
    </row>
    <row r="591" ht="15.75" customHeight="1">
      <c r="E591" s="2"/>
      <c r="H591" s="2"/>
      <c r="M591" s="2"/>
      <c r="S591" s="2"/>
    </row>
    <row r="592" ht="15.75" customHeight="1">
      <c r="E592" s="2"/>
      <c r="H592" s="2"/>
      <c r="M592" s="2"/>
      <c r="S592" s="2"/>
    </row>
    <row r="593" ht="15.75" customHeight="1">
      <c r="E593" s="2"/>
      <c r="H593" s="2"/>
      <c r="M593" s="2"/>
      <c r="S593" s="2"/>
    </row>
    <row r="594" ht="15.75" customHeight="1">
      <c r="E594" s="2"/>
      <c r="H594" s="2"/>
      <c r="M594" s="2"/>
      <c r="S594" s="2"/>
    </row>
    <row r="595" ht="15.75" customHeight="1">
      <c r="E595" s="2"/>
      <c r="H595" s="2"/>
      <c r="M595" s="2"/>
      <c r="S595" s="2"/>
    </row>
    <row r="596" ht="15.75" customHeight="1">
      <c r="E596" s="2"/>
      <c r="H596" s="2"/>
      <c r="M596" s="2"/>
      <c r="S596" s="2"/>
    </row>
    <row r="597" ht="15.75" customHeight="1">
      <c r="E597" s="2"/>
      <c r="H597" s="2"/>
      <c r="M597" s="2"/>
      <c r="S597" s="2"/>
    </row>
    <row r="598" ht="15.75" customHeight="1">
      <c r="E598" s="2"/>
      <c r="H598" s="2"/>
      <c r="M598" s="2"/>
      <c r="S598" s="2"/>
    </row>
    <row r="599" ht="15.75" customHeight="1">
      <c r="E599" s="2"/>
      <c r="H599" s="2"/>
      <c r="M599" s="2"/>
      <c r="S599" s="2"/>
    </row>
    <row r="600" ht="15.75" customHeight="1">
      <c r="E600" s="2"/>
      <c r="H600" s="2"/>
      <c r="M600" s="2"/>
      <c r="S600" s="2"/>
    </row>
    <row r="601" ht="15.75" customHeight="1">
      <c r="E601" s="2"/>
      <c r="H601" s="2"/>
      <c r="M601" s="2"/>
      <c r="S601" s="2"/>
    </row>
    <row r="602" ht="15.75" customHeight="1">
      <c r="E602" s="2"/>
      <c r="H602" s="2"/>
      <c r="M602" s="2"/>
      <c r="S602" s="2"/>
    </row>
    <row r="603" ht="15.75" customHeight="1">
      <c r="E603" s="2"/>
      <c r="H603" s="2"/>
      <c r="M603" s="2"/>
      <c r="S603" s="2"/>
    </row>
    <row r="604" ht="15.75" customHeight="1">
      <c r="E604" s="2"/>
      <c r="H604" s="2"/>
      <c r="M604" s="2"/>
      <c r="S604" s="2"/>
    </row>
    <row r="605" ht="15.75" customHeight="1">
      <c r="E605" s="2"/>
      <c r="H605" s="2"/>
      <c r="M605" s="2"/>
      <c r="S605" s="2"/>
    </row>
    <row r="606" ht="15.75" customHeight="1">
      <c r="E606" s="2"/>
      <c r="H606" s="2"/>
      <c r="M606" s="2"/>
      <c r="S606" s="2"/>
    </row>
    <row r="607" ht="15.75" customHeight="1">
      <c r="E607" s="2"/>
      <c r="H607" s="2"/>
      <c r="M607" s="2"/>
      <c r="S607" s="2"/>
    </row>
    <row r="608" ht="15.75" customHeight="1">
      <c r="E608" s="2"/>
      <c r="H608" s="2"/>
      <c r="M608" s="2"/>
      <c r="S608" s="2"/>
    </row>
    <row r="609" ht="15.75" customHeight="1">
      <c r="E609" s="2"/>
      <c r="H609" s="2"/>
      <c r="M609" s="2"/>
      <c r="S609" s="2"/>
    </row>
    <row r="610" ht="15.75" customHeight="1">
      <c r="E610" s="2"/>
      <c r="H610" s="2"/>
      <c r="M610" s="2"/>
      <c r="S610" s="2"/>
    </row>
    <row r="611" ht="15.75" customHeight="1">
      <c r="E611" s="2"/>
      <c r="H611" s="2"/>
      <c r="M611" s="2"/>
      <c r="S611" s="2"/>
    </row>
    <row r="612" ht="15.75" customHeight="1">
      <c r="E612" s="2"/>
      <c r="H612" s="2"/>
      <c r="M612" s="2"/>
      <c r="S612" s="2"/>
    </row>
    <row r="613" ht="15.75" customHeight="1">
      <c r="E613" s="2"/>
      <c r="H613" s="2"/>
      <c r="M613" s="2"/>
      <c r="S613" s="2"/>
    </row>
    <row r="614" ht="15.75" customHeight="1">
      <c r="E614" s="2"/>
      <c r="H614" s="2"/>
      <c r="M614" s="2"/>
      <c r="S614" s="2"/>
    </row>
    <row r="615" ht="15.75" customHeight="1">
      <c r="E615" s="2"/>
      <c r="H615" s="2"/>
      <c r="M615" s="2"/>
      <c r="S615" s="2"/>
    </row>
    <row r="616" ht="15.75" customHeight="1">
      <c r="E616" s="2"/>
      <c r="H616" s="2"/>
      <c r="M616" s="2"/>
      <c r="S616" s="2"/>
    </row>
    <row r="617" ht="15.75" customHeight="1">
      <c r="E617" s="2"/>
      <c r="H617" s="2"/>
      <c r="M617" s="2"/>
      <c r="S617" s="2"/>
    </row>
    <row r="618" ht="15.75" customHeight="1">
      <c r="E618" s="2"/>
      <c r="H618" s="2"/>
      <c r="M618" s="2"/>
      <c r="S618" s="2"/>
    </row>
    <row r="619" ht="15.75" customHeight="1">
      <c r="E619" s="2"/>
      <c r="H619" s="2"/>
      <c r="M619" s="2"/>
      <c r="S619" s="2"/>
    </row>
    <row r="620" ht="15.75" customHeight="1">
      <c r="E620" s="2"/>
      <c r="H620" s="2"/>
      <c r="M620" s="2"/>
      <c r="S620" s="2"/>
    </row>
    <row r="621" ht="15.75" customHeight="1">
      <c r="E621" s="2"/>
      <c r="H621" s="2"/>
      <c r="M621" s="2"/>
      <c r="S621" s="2"/>
    </row>
    <row r="622" ht="15.75" customHeight="1">
      <c r="E622" s="2"/>
      <c r="H622" s="2"/>
      <c r="M622" s="2"/>
      <c r="S622" s="2"/>
    </row>
    <row r="623" ht="15.75" customHeight="1">
      <c r="E623" s="2"/>
      <c r="H623" s="2"/>
      <c r="M623" s="2"/>
      <c r="S623" s="2"/>
    </row>
    <row r="624" ht="15.75" customHeight="1">
      <c r="E624" s="2"/>
      <c r="H624" s="2"/>
      <c r="M624" s="2"/>
      <c r="S624" s="2"/>
    </row>
    <row r="625" ht="15.75" customHeight="1">
      <c r="E625" s="2"/>
      <c r="H625" s="2"/>
      <c r="M625" s="2"/>
      <c r="S625" s="2"/>
    </row>
    <row r="626" ht="15.75" customHeight="1">
      <c r="E626" s="2"/>
      <c r="H626" s="2"/>
      <c r="M626" s="2"/>
      <c r="S626" s="2"/>
    </row>
    <row r="627" ht="15.75" customHeight="1">
      <c r="E627" s="2"/>
      <c r="H627" s="2"/>
      <c r="M627" s="2"/>
      <c r="S627" s="2"/>
    </row>
    <row r="628" ht="15.75" customHeight="1">
      <c r="E628" s="2"/>
      <c r="H628" s="2"/>
      <c r="M628" s="2"/>
      <c r="S628" s="2"/>
    </row>
    <row r="629" ht="15.75" customHeight="1">
      <c r="E629" s="2"/>
      <c r="H629" s="2"/>
      <c r="M629" s="2"/>
      <c r="S629" s="2"/>
    </row>
    <row r="630" ht="15.75" customHeight="1">
      <c r="E630" s="2"/>
      <c r="H630" s="2"/>
      <c r="M630" s="2"/>
      <c r="S630" s="2"/>
    </row>
    <row r="631" ht="15.75" customHeight="1">
      <c r="E631" s="2"/>
      <c r="H631" s="2"/>
      <c r="M631" s="2"/>
      <c r="S631" s="2"/>
    </row>
    <row r="632" ht="15.75" customHeight="1">
      <c r="E632" s="2"/>
      <c r="H632" s="2"/>
      <c r="M632" s="2"/>
      <c r="S632" s="2"/>
    </row>
    <row r="633" ht="15.75" customHeight="1">
      <c r="E633" s="2"/>
      <c r="H633" s="2"/>
      <c r="M633" s="2"/>
      <c r="S633" s="2"/>
    </row>
    <row r="634" ht="15.75" customHeight="1">
      <c r="E634" s="2"/>
      <c r="H634" s="2"/>
      <c r="M634" s="2"/>
      <c r="S634" s="2"/>
    </row>
    <row r="635" ht="15.75" customHeight="1">
      <c r="E635" s="2"/>
      <c r="H635" s="2"/>
      <c r="M635" s="2"/>
      <c r="S635" s="2"/>
    </row>
    <row r="636" ht="15.75" customHeight="1">
      <c r="E636" s="2"/>
      <c r="H636" s="2"/>
      <c r="M636" s="2"/>
      <c r="S636" s="2"/>
    </row>
    <row r="637" ht="15.75" customHeight="1">
      <c r="E637" s="2"/>
      <c r="H637" s="2"/>
      <c r="M637" s="2"/>
      <c r="S637" s="2"/>
    </row>
    <row r="638" ht="15.75" customHeight="1">
      <c r="E638" s="2"/>
      <c r="H638" s="2"/>
      <c r="M638" s="2"/>
      <c r="S638" s="2"/>
    </row>
    <row r="639" ht="15.75" customHeight="1">
      <c r="E639" s="2"/>
      <c r="H639" s="2"/>
      <c r="M639" s="2"/>
      <c r="S639" s="2"/>
    </row>
    <row r="640" ht="15.75" customHeight="1">
      <c r="E640" s="2"/>
      <c r="H640" s="2"/>
      <c r="M640" s="2"/>
      <c r="S640" s="2"/>
    </row>
    <row r="641" ht="15.75" customHeight="1">
      <c r="E641" s="2"/>
      <c r="H641" s="2"/>
      <c r="M641" s="2"/>
      <c r="S641" s="2"/>
    </row>
    <row r="642" ht="15.75" customHeight="1">
      <c r="E642" s="2"/>
      <c r="H642" s="2"/>
      <c r="M642" s="2"/>
      <c r="S642" s="2"/>
    </row>
    <row r="643" ht="15.75" customHeight="1">
      <c r="E643" s="2"/>
      <c r="H643" s="2"/>
      <c r="M643" s="2"/>
      <c r="S643" s="2"/>
    </row>
    <row r="644" ht="15.75" customHeight="1">
      <c r="E644" s="2"/>
      <c r="H644" s="2"/>
      <c r="M644" s="2"/>
      <c r="S644" s="2"/>
    </row>
    <row r="645" ht="15.75" customHeight="1">
      <c r="E645" s="2"/>
      <c r="H645" s="2"/>
      <c r="M645" s="2"/>
      <c r="S645" s="2"/>
    </row>
    <row r="646" ht="15.75" customHeight="1">
      <c r="E646" s="2"/>
      <c r="H646" s="2"/>
      <c r="M646" s="2"/>
      <c r="S646" s="2"/>
    </row>
    <row r="647" ht="15.75" customHeight="1">
      <c r="E647" s="2"/>
      <c r="H647" s="2"/>
      <c r="M647" s="2"/>
      <c r="S647" s="2"/>
    </row>
    <row r="648" ht="15.75" customHeight="1">
      <c r="E648" s="2"/>
      <c r="H648" s="2"/>
      <c r="M648" s="2"/>
      <c r="S648" s="2"/>
    </row>
    <row r="649" ht="15.75" customHeight="1">
      <c r="E649" s="2"/>
      <c r="H649" s="2"/>
      <c r="M649" s="2"/>
      <c r="S649" s="2"/>
    </row>
    <row r="650" ht="15.75" customHeight="1">
      <c r="E650" s="2"/>
      <c r="H650" s="2"/>
      <c r="M650" s="2"/>
      <c r="S650" s="2"/>
    </row>
    <row r="651" ht="15.75" customHeight="1">
      <c r="E651" s="2"/>
      <c r="H651" s="2"/>
      <c r="M651" s="2"/>
      <c r="S651" s="2"/>
    </row>
    <row r="652" ht="15.75" customHeight="1">
      <c r="E652" s="2"/>
      <c r="H652" s="2"/>
      <c r="M652" s="2"/>
      <c r="S652" s="2"/>
    </row>
    <row r="653" ht="15.75" customHeight="1">
      <c r="E653" s="2"/>
      <c r="H653" s="2"/>
      <c r="M653" s="2"/>
      <c r="S653" s="2"/>
    </row>
    <row r="654" ht="15.75" customHeight="1">
      <c r="E654" s="2"/>
      <c r="H654" s="2"/>
      <c r="M654" s="2"/>
      <c r="S654" s="2"/>
    </row>
    <row r="655" ht="15.75" customHeight="1">
      <c r="E655" s="2"/>
      <c r="H655" s="2"/>
      <c r="M655" s="2"/>
      <c r="S655" s="2"/>
    </row>
    <row r="656" ht="15.75" customHeight="1">
      <c r="E656" s="2"/>
      <c r="H656" s="2"/>
      <c r="M656" s="2"/>
      <c r="S656" s="2"/>
    </row>
    <row r="657" ht="15.75" customHeight="1">
      <c r="E657" s="2"/>
      <c r="H657" s="2"/>
      <c r="M657" s="2"/>
      <c r="S657" s="2"/>
    </row>
    <row r="658" ht="15.75" customHeight="1">
      <c r="E658" s="2"/>
      <c r="H658" s="2"/>
      <c r="M658" s="2"/>
      <c r="S658" s="2"/>
    </row>
    <row r="659" ht="15.75" customHeight="1">
      <c r="E659" s="2"/>
      <c r="H659" s="2"/>
      <c r="M659" s="2"/>
      <c r="S659" s="2"/>
    </row>
    <row r="660" ht="15.75" customHeight="1">
      <c r="E660" s="2"/>
      <c r="H660" s="2"/>
      <c r="M660" s="2"/>
      <c r="S660" s="2"/>
    </row>
    <row r="661" ht="15.75" customHeight="1">
      <c r="E661" s="2"/>
      <c r="H661" s="2"/>
      <c r="M661" s="2"/>
      <c r="S661" s="2"/>
    </row>
    <row r="662" ht="15.75" customHeight="1">
      <c r="E662" s="2"/>
      <c r="H662" s="2"/>
      <c r="M662" s="2"/>
      <c r="S662" s="2"/>
    </row>
    <row r="663" ht="15.75" customHeight="1">
      <c r="E663" s="2"/>
      <c r="H663" s="2"/>
      <c r="M663" s="2"/>
      <c r="S663" s="2"/>
    </row>
    <row r="664" ht="15.75" customHeight="1">
      <c r="E664" s="2"/>
      <c r="H664" s="2"/>
      <c r="M664" s="2"/>
      <c r="S664" s="2"/>
    </row>
    <row r="665" ht="15.75" customHeight="1">
      <c r="E665" s="2"/>
      <c r="H665" s="2"/>
      <c r="M665" s="2"/>
      <c r="S665" s="2"/>
    </row>
    <row r="666" ht="15.75" customHeight="1">
      <c r="E666" s="2"/>
      <c r="H666" s="2"/>
      <c r="M666" s="2"/>
      <c r="S666" s="2"/>
    </row>
    <row r="667" ht="15.75" customHeight="1">
      <c r="E667" s="2"/>
      <c r="H667" s="2"/>
      <c r="M667" s="2"/>
      <c r="S667" s="2"/>
    </row>
    <row r="668" ht="15.75" customHeight="1">
      <c r="E668" s="2"/>
      <c r="H668" s="2"/>
      <c r="M668" s="2"/>
      <c r="S668" s="2"/>
    </row>
    <row r="669" ht="15.75" customHeight="1">
      <c r="E669" s="2"/>
      <c r="H669" s="2"/>
      <c r="M669" s="2"/>
      <c r="S669" s="2"/>
    </row>
    <row r="670" ht="15.75" customHeight="1">
      <c r="E670" s="2"/>
      <c r="H670" s="2"/>
      <c r="M670" s="2"/>
      <c r="S670" s="2"/>
    </row>
    <row r="671" ht="15.75" customHeight="1">
      <c r="E671" s="2"/>
      <c r="H671" s="2"/>
      <c r="M671" s="2"/>
      <c r="S671" s="2"/>
    </row>
    <row r="672" ht="15.75" customHeight="1">
      <c r="E672" s="2"/>
      <c r="H672" s="2"/>
      <c r="M672" s="2"/>
      <c r="S672" s="2"/>
    </row>
    <row r="673" ht="15.75" customHeight="1">
      <c r="E673" s="2"/>
      <c r="H673" s="2"/>
      <c r="M673" s="2"/>
      <c r="S673" s="2"/>
    </row>
    <row r="674" ht="15.75" customHeight="1">
      <c r="E674" s="2"/>
      <c r="H674" s="2"/>
      <c r="M674" s="2"/>
      <c r="S674" s="2"/>
    </row>
    <row r="675" ht="15.75" customHeight="1">
      <c r="E675" s="2"/>
      <c r="H675" s="2"/>
      <c r="M675" s="2"/>
      <c r="S675" s="2"/>
    </row>
    <row r="676" ht="15.75" customHeight="1">
      <c r="E676" s="2"/>
      <c r="H676" s="2"/>
      <c r="M676" s="2"/>
      <c r="S676" s="2"/>
    </row>
    <row r="677" ht="15.75" customHeight="1">
      <c r="E677" s="2"/>
      <c r="H677" s="2"/>
      <c r="M677" s="2"/>
      <c r="S677" s="2"/>
    </row>
    <row r="678" ht="15.75" customHeight="1">
      <c r="E678" s="2"/>
      <c r="H678" s="2"/>
      <c r="M678" s="2"/>
      <c r="S678" s="2"/>
    </row>
    <row r="679" ht="15.75" customHeight="1">
      <c r="E679" s="2"/>
      <c r="H679" s="2"/>
      <c r="M679" s="2"/>
      <c r="S679" s="2"/>
    </row>
    <row r="680" ht="15.75" customHeight="1">
      <c r="E680" s="2"/>
      <c r="H680" s="2"/>
      <c r="M680" s="2"/>
      <c r="S680" s="2"/>
    </row>
    <row r="681" ht="15.75" customHeight="1">
      <c r="E681" s="2"/>
      <c r="H681" s="2"/>
      <c r="M681" s="2"/>
      <c r="S681" s="2"/>
    </row>
    <row r="682" ht="15.75" customHeight="1">
      <c r="E682" s="2"/>
      <c r="H682" s="2"/>
      <c r="M682" s="2"/>
      <c r="S682" s="2"/>
    </row>
    <row r="683" ht="15.75" customHeight="1">
      <c r="E683" s="2"/>
      <c r="H683" s="2"/>
      <c r="M683" s="2"/>
      <c r="S683" s="2"/>
    </row>
    <row r="684" ht="15.75" customHeight="1">
      <c r="E684" s="2"/>
      <c r="H684" s="2"/>
      <c r="M684" s="2"/>
      <c r="S684" s="2"/>
    </row>
    <row r="685" ht="15.75" customHeight="1">
      <c r="E685" s="2"/>
      <c r="H685" s="2"/>
      <c r="M685" s="2"/>
      <c r="S685" s="2"/>
    </row>
    <row r="686" ht="15.75" customHeight="1">
      <c r="E686" s="2"/>
      <c r="H686" s="2"/>
      <c r="M686" s="2"/>
      <c r="S686" s="2"/>
    </row>
    <row r="687" ht="15.75" customHeight="1">
      <c r="E687" s="2"/>
      <c r="H687" s="2"/>
      <c r="M687" s="2"/>
      <c r="S687" s="2"/>
    </row>
    <row r="688" ht="15.75" customHeight="1">
      <c r="E688" s="2"/>
      <c r="H688" s="2"/>
      <c r="M688" s="2"/>
      <c r="S688" s="2"/>
    </row>
    <row r="689" ht="15.75" customHeight="1">
      <c r="E689" s="2"/>
      <c r="H689" s="2"/>
      <c r="M689" s="2"/>
      <c r="S689" s="2"/>
    </row>
    <row r="690" ht="15.75" customHeight="1">
      <c r="E690" s="2"/>
      <c r="H690" s="2"/>
      <c r="M690" s="2"/>
      <c r="S690" s="2"/>
    </row>
    <row r="691" ht="15.75" customHeight="1">
      <c r="E691" s="2"/>
      <c r="H691" s="2"/>
      <c r="M691" s="2"/>
      <c r="S691" s="2"/>
    </row>
    <row r="692" ht="15.75" customHeight="1">
      <c r="E692" s="2"/>
      <c r="H692" s="2"/>
      <c r="M692" s="2"/>
      <c r="S692" s="2"/>
    </row>
    <row r="693" ht="15.75" customHeight="1">
      <c r="E693" s="2"/>
      <c r="H693" s="2"/>
      <c r="M693" s="2"/>
      <c r="S693" s="2"/>
    </row>
    <row r="694" ht="15.75" customHeight="1">
      <c r="E694" s="2"/>
      <c r="H694" s="2"/>
      <c r="M694" s="2"/>
      <c r="S694" s="2"/>
    </row>
    <row r="695" ht="15.75" customHeight="1">
      <c r="E695" s="2"/>
      <c r="H695" s="2"/>
      <c r="M695" s="2"/>
      <c r="S695" s="2"/>
    </row>
    <row r="696" ht="15.75" customHeight="1">
      <c r="E696" s="2"/>
      <c r="H696" s="2"/>
      <c r="M696" s="2"/>
      <c r="S696" s="2"/>
    </row>
    <row r="697" ht="15.75" customHeight="1">
      <c r="E697" s="2"/>
      <c r="H697" s="2"/>
      <c r="M697" s="2"/>
      <c r="S697" s="2"/>
    </row>
    <row r="698" ht="15.75" customHeight="1">
      <c r="E698" s="2"/>
      <c r="H698" s="2"/>
      <c r="M698" s="2"/>
      <c r="S698" s="2"/>
    </row>
    <row r="699" ht="15.75" customHeight="1">
      <c r="E699" s="2"/>
      <c r="H699" s="2"/>
      <c r="M699" s="2"/>
      <c r="S699" s="2"/>
    </row>
    <row r="700" ht="15.75" customHeight="1">
      <c r="E700" s="2"/>
      <c r="H700" s="2"/>
      <c r="M700" s="2"/>
      <c r="S700" s="2"/>
    </row>
    <row r="701" ht="15.75" customHeight="1">
      <c r="E701" s="2"/>
      <c r="H701" s="2"/>
      <c r="M701" s="2"/>
      <c r="S701" s="2"/>
    </row>
    <row r="702" ht="15.75" customHeight="1">
      <c r="E702" s="2"/>
      <c r="H702" s="2"/>
      <c r="M702" s="2"/>
      <c r="S702" s="2"/>
    </row>
    <row r="703" ht="15.75" customHeight="1">
      <c r="E703" s="2"/>
      <c r="H703" s="2"/>
      <c r="M703" s="2"/>
      <c r="S703" s="2"/>
    </row>
    <row r="704" ht="15.75" customHeight="1">
      <c r="E704" s="2"/>
      <c r="H704" s="2"/>
      <c r="M704" s="2"/>
      <c r="S704" s="2"/>
    </row>
    <row r="705" ht="15.75" customHeight="1">
      <c r="E705" s="2"/>
      <c r="H705" s="2"/>
      <c r="M705" s="2"/>
      <c r="S705" s="2"/>
    </row>
    <row r="706" ht="15.75" customHeight="1">
      <c r="E706" s="2"/>
      <c r="H706" s="2"/>
      <c r="M706" s="2"/>
      <c r="S706" s="2"/>
    </row>
    <row r="707" ht="15.75" customHeight="1">
      <c r="E707" s="2"/>
      <c r="H707" s="2"/>
      <c r="M707" s="2"/>
      <c r="S707" s="2"/>
    </row>
    <row r="708" ht="15.75" customHeight="1">
      <c r="E708" s="2"/>
      <c r="H708" s="2"/>
      <c r="M708" s="2"/>
      <c r="S708" s="2"/>
    </row>
    <row r="709" ht="15.75" customHeight="1">
      <c r="E709" s="2"/>
      <c r="H709" s="2"/>
      <c r="M709" s="2"/>
      <c r="S709" s="2"/>
    </row>
    <row r="710" ht="15.75" customHeight="1">
      <c r="E710" s="2"/>
      <c r="H710" s="2"/>
      <c r="M710" s="2"/>
      <c r="S710" s="2"/>
    </row>
    <row r="711" ht="15.75" customHeight="1">
      <c r="E711" s="2"/>
      <c r="H711" s="2"/>
      <c r="M711" s="2"/>
      <c r="S711" s="2"/>
    </row>
    <row r="712" ht="15.75" customHeight="1">
      <c r="E712" s="2"/>
      <c r="H712" s="2"/>
      <c r="M712" s="2"/>
      <c r="S712" s="2"/>
    </row>
    <row r="713" ht="15.75" customHeight="1">
      <c r="E713" s="2"/>
      <c r="H713" s="2"/>
      <c r="M713" s="2"/>
      <c r="S713" s="2"/>
    </row>
    <row r="714" ht="15.75" customHeight="1">
      <c r="E714" s="2"/>
      <c r="H714" s="2"/>
      <c r="M714" s="2"/>
      <c r="S714" s="2"/>
    </row>
    <row r="715" ht="15.75" customHeight="1">
      <c r="E715" s="2"/>
      <c r="H715" s="2"/>
      <c r="M715" s="2"/>
      <c r="S715" s="2"/>
    </row>
    <row r="716" ht="15.75" customHeight="1">
      <c r="E716" s="2"/>
      <c r="H716" s="2"/>
      <c r="M716" s="2"/>
      <c r="S716" s="2"/>
    </row>
    <row r="717" ht="15.75" customHeight="1">
      <c r="E717" s="2"/>
      <c r="H717" s="2"/>
      <c r="M717" s="2"/>
      <c r="S717" s="2"/>
    </row>
    <row r="718" ht="15.75" customHeight="1">
      <c r="E718" s="2"/>
      <c r="H718" s="2"/>
      <c r="M718" s="2"/>
      <c r="S718" s="2"/>
    </row>
    <row r="719" ht="15.75" customHeight="1">
      <c r="E719" s="2"/>
      <c r="H719" s="2"/>
      <c r="M719" s="2"/>
      <c r="S719" s="2"/>
    </row>
    <row r="720" ht="15.75" customHeight="1">
      <c r="E720" s="2"/>
      <c r="H720" s="2"/>
      <c r="M720" s="2"/>
      <c r="S720" s="2"/>
    </row>
    <row r="721" ht="15.75" customHeight="1">
      <c r="E721" s="2"/>
      <c r="H721" s="2"/>
      <c r="M721" s="2"/>
      <c r="S721" s="2"/>
    </row>
    <row r="722" ht="15.75" customHeight="1">
      <c r="E722" s="2"/>
      <c r="H722" s="2"/>
      <c r="M722" s="2"/>
      <c r="S722" s="2"/>
    </row>
    <row r="723" ht="15.75" customHeight="1">
      <c r="E723" s="2"/>
      <c r="H723" s="2"/>
      <c r="M723" s="2"/>
      <c r="S723" s="2"/>
    </row>
    <row r="724" ht="15.75" customHeight="1">
      <c r="E724" s="2"/>
      <c r="H724" s="2"/>
      <c r="M724" s="2"/>
      <c r="S724" s="2"/>
    </row>
    <row r="725" ht="15.75" customHeight="1">
      <c r="E725" s="2"/>
      <c r="H725" s="2"/>
      <c r="M725" s="2"/>
      <c r="S725" s="2"/>
    </row>
    <row r="726" ht="15.75" customHeight="1">
      <c r="E726" s="2"/>
      <c r="H726" s="2"/>
      <c r="M726" s="2"/>
      <c r="S726" s="2"/>
    </row>
    <row r="727" ht="15.75" customHeight="1">
      <c r="E727" s="2"/>
      <c r="H727" s="2"/>
      <c r="M727" s="2"/>
      <c r="S727" s="2"/>
    </row>
    <row r="728" ht="15.75" customHeight="1">
      <c r="E728" s="2"/>
      <c r="H728" s="2"/>
      <c r="M728" s="2"/>
      <c r="S728" s="2"/>
    </row>
    <row r="729" ht="15.75" customHeight="1">
      <c r="E729" s="2"/>
      <c r="H729" s="2"/>
      <c r="M729" s="2"/>
      <c r="S729" s="2"/>
    </row>
    <row r="730" ht="15.75" customHeight="1">
      <c r="E730" s="2"/>
      <c r="H730" s="2"/>
      <c r="M730" s="2"/>
      <c r="S730" s="2"/>
    </row>
    <row r="731" ht="15.75" customHeight="1">
      <c r="E731" s="2"/>
      <c r="H731" s="2"/>
      <c r="M731" s="2"/>
      <c r="S731" s="2"/>
    </row>
    <row r="732" ht="15.75" customHeight="1">
      <c r="E732" s="2"/>
      <c r="H732" s="2"/>
      <c r="M732" s="2"/>
      <c r="S732" s="2"/>
    </row>
    <row r="733" ht="15.75" customHeight="1">
      <c r="E733" s="2"/>
      <c r="H733" s="2"/>
      <c r="M733" s="2"/>
      <c r="S733" s="2"/>
    </row>
    <row r="734" ht="15.75" customHeight="1">
      <c r="E734" s="2"/>
      <c r="H734" s="2"/>
      <c r="M734" s="2"/>
      <c r="S734" s="2"/>
    </row>
    <row r="735" ht="15.75" customHeight="1">
      <c r="E735" s="2"/>
      <c r="H735" s="2"/>
      <c r="M735" s="2"/>
      <c r="S735" s="2"/>
    </row>
    <row r="736" ht="15.75" customHeight="1">
      <c r="E736" s="2"/>
      <c r="H736" s="2"/>
      <c r="M736" s="2"/>
      <c r="S736" s="2"/>
    </row>
    <row r="737" ht="15.75" customHeight="1">
      <c r="E737" s="2"/>
      <c r="H737" s="2"/>
      <c r="M737" s="2"/>
      <c r="S737" s="2"/>
    </row>
    <row r="738" ht="15.75" customHeight="1">
      <c r="E738" s="2"/>
      <c r="H738" s="2"/>
      <c r="M738" s="2"/>
      <c r="S738" s="2"/>
    </row>
    <row r="739" ht="15.75" customHeight="1">
      <c r="E739" s="2"/>
      <c r="H739" s="2"/>
      <c r="M739" s="2"/>
      <c r="S739" s="2"/>
    </row>
    <row r="740" ht="15.75" customHeight="1">
      <c r="E740" s="2"/>
      <c r="H740" s="2"/>
      <c r="M740" s="2"/>
      <c r="S740" s="2"/>
    </row>
    <row r="741" ht="15.75" customHeight="1">
      <c r="E741" s="2"/>
      <c r="H741" s="2"/>
      <c r="M741" s="2"/>
      <c r="S741" s="2"/>
    </row>
    <row r="742" ht="15.75" customHeight="1">
      <c r="E742" s="2"/>
      <c r="H742" s="2"/>
      <c r="M742" s="2"/>
      <c r="S742" s="2"/>
    </row>
    <row r="743" ht="15.75" customHeight="1">
      <c r="E743" s="2"/>
      <c r="H743" s="2"/>
      <c r="M743" s="2"/>
      <c r="S743" s="2"/>
    </row>
    <row r="744" ht="15.75" customHeight="1">
      <c r="E744" s="2"/>
      <c r="H744" s="2"/>
      <c r="M744" s="2"/>
      <c r="S744" s="2"/>
    </row>
    <row r="745" ht="15.75" customHeight="1">
      <c r="E745" s="2"/>
      <c r="H745" s="2"/>
      <c r="M745" s="2"/>
      <c r="S745" s="2"/>
    </row>
    <row r="746" ht="15.75" customHeight="1">
      <c r="E746" s="2"/>
      <c r="H746" s="2"/>
      <c r="M746" s="2"/>
      <c r="S746" s="2"/>
    </row>
    <row r="747" ht="15.75" customHeight="1">
      <c r="E747" s="2"/>
      <c r="H747" s="2"/>
      <c r="M747" s="2"/>
      <c r="S747" s="2"/>
    </row>
    <row r="748" ht="15.75" customHeight="1">
      <c r="E748" s="2"/>
      <c r="H748" s="2"/>
      <c r="M748" s="2"/>
      <c r="S748" s="2"/>
    </row>
    <row r="749" ht="15.75" customHeight="1">
      <c r="E749" s="2"/>
      <c r="H749" s="2"/>
      <c r="M749" s="2"/>
      <c r="S749" s="2"/>
    </row>
    <row r="750" ht="15.75" customHeight="1">
      <c r="E750" s="2"/>
      <c r="H750" s="2"/>
      <c r="M750" s="2"/>
      <c r="S750" s="2"/>
    </row>
    <row r="751" ht="15.75" customHeight="1">
      <c r="E751" s="2"/>
      <c r="H751" s="2"/>
      <c r="M751" s="2"/>
      <c r="S751" s="2"/>
    </row>
    <row r="752" ht="15.75" customHeight="1">
      <c r="E752" s="2"/>
      <c r="H752" s="2"/>
      <c r="M752" s="2"/>
      <c r="S752" s="2"/>
    </row>
    <row r="753" ht="15.75" customHeight="1">
      <c r="E753" s="2"/>
      <c r="H753" s="2"/>
      <c r="M753" s="2"/>
      <c r="S753" s="2"/>
    </row>
    <row r="754" ht="15.75" customHeight="1">
      <c r="E754" s="2"/>
      <c r="H754" s="2"/>
      <c r="M754" s="2"/>
      <c r="S754" s="2"/>
    </row>
    <row r="755" ht="15.75" customHeight="1">
      <c r="E755" s="2"/>
      <c r="H755" s="2"/>
      <c r="M755" s="2"/>
      <c r="S755" s="2"/>
    </row>
    <row r="756" ht="15.75" customHeight="1">
      <c r="E756" s="2"/>
      <c r="H756" s="2"/>
      <c r="M756" s="2"/>
      <c r="S756" s="2"/>
    </row>
    <row r="757" ht="15.75" customHeight="1">
      <c r="E757" s="2"/>
      <c r="H757" s="2"/>
      <c r="M757" s="2"/>
      <c r="S757" s="2"/>
    </row>
    <row r="758" ht="15.75" customHeight="1">
      <c r="E758" s="2"/>
      <c r="H758" s="2"/>
      <c r="M758" s="2"/>
      <c r="S758" s="2"/>
    </row>
    <row r="759" ht="15.75" customHeight="1">
      <c r="E759" s="2"/>
      <c r="H759" s="2"/>
      <c r="M759" s="2"/>
      <c r="S759" s="2"/>
    </row>
    <row r="760" ht="15.75" customHeight="1">
      <c r="E760" s="2"/>
      <c r="H760" s="2"/>
      <c r="M760" s="2"/>
      <c r="S760" s="2"/>
    </row>
    <row r="761" ht="15.75" customHeight="1">
      <c r="E761" s="2"/>
      <c r="H761" s="2"/>
      <c r="M761" s="2"/>
      <c r="S761" s="2"/>
    </row>
    <row r="762" ht="15.75" customHeight="1">
      <c r="E762" s="2"/>
      <c r="H762" s="2"/>
      <c r="M762" s="2"/>
      <c r="S762" s="2"/>
    </row>
    <row r="763" ht="15.75" customHeight="1">
      <c r="E763" s="2"/>
      <c r="H763" s="2"/>
      <c r="M763" s="2"/>
      <c r="S763" s="2"/>
    </row>
    <row r="764" ht="15.75" customHeight="1">
      <c r="E764" s="2"/>
      <c r="H764" s="2"/>
      <c r="M764" s="2"/>
      <c r="S764" s="2"/>
    </row>
    <row r="765" ht="15.75" customHeight="1">
      <c r="E765" s="2"/>
      <c r="H765" s="2"/>
      <c r="M765" s="2"/>
      <c r="S765" s="2"/>
    </row>
    <row r="766" ht="15.75" customHeight="1">
      <c r="E766" s="2"/>
      <c r="H766" s="2"/>
      <c r="M766" s="2"/>
      <c r="S766" s="2"/>
    </row>
    <row r="767" ht="15.75" customHeight="1">
      <c r="E767" s="2"/>
      <c r="H767" s="2"/>
      <c r="M767" s="2"/>
      <c r="S767" s="2"/>
    </row>
    <row r="768" ht="15.75" customHeight="1">
      <c r="E768" s="2"/>
      <c r="H768" s="2"/>
      <c r="M768" s="2"/>
      <c r="S768" s="2"/>
    </row>
    <row r="769" ht="15.75" customHeight="1">
      <c r="E769" s="2"/>
      <c r="H769" s="2"/>
      <c r="M769" s="2"/>
      <c r="S769" s="2"/>
    </row>
    <row r="770" ht="15.75" customHeight="1">
      <c r="E770" s="2"/>
      <c r="H770" s="2"/>
      <c r="M770" s="2"/>
      <c r="S770" s="2"/>
    </row>
    <row r="771" ht="15.75" customHeight="1">
      <c r="E771" s="2"/>
      <c r="H771" s="2"/>
      <c r="M771" s="2"/>
      <c r="S771" s="2"/>
    </row>
    <row r="772" ht="15.75" customHeight="1">
      <c r="E772" s="2"/>
      <c r="H772" s="2"/>
      <c r="M772" s="2"/>
      <c r="S772" s="2"/>
    </row>
    <row r="773" ht="15.75" customHeight="1">
      <c r="E773" s="2"/>
      <c r="H773" s="2"/>
      <c r="M773" s="2"/>
      <c r="S773" s="2"/>
    </row>
    <row r="774" ht="15.75" customHeight="1">
      <c r="E774" s="2"/>
      <c r="H774" s="2"/>
      <c r="M774" s="2"/>
      <c r="S774" s="2"/>
    </row>
    <row r="775" ht="15.75" customHeight="1">
      <c r="E775" s="2"/>
      <c r="H775" s="2"/>
      <c r="M775" s="2"/>
      <c r="S775" s="2"/>
    </row>
    <row r="776" ht="15.75" customHeight="1">
      <c r="E776" s="2"/>
      <c r="H776" s="2"/>
      <c r="M776" s="2"/>
      <c r="S776" s="2"/>
    </row>
    <row r="777" ht="15.75" customHeight="1">
      <c r="E777" s="2"/>
      <c r="H777" s="2"/>
      <c r="M777" s="2"/>
      <c r="S777" s="2"/>
    </row>
    <row r="778" ht="15.75" customHeight="1">
      <c r="E778" s="2"/>
      <c r="H778" s="2"/>
      <c r="M778" s="2"/>
      <c r="S778" s="2"/>
    </row>
    <row r="779" ht="15.75" customHeight="1">
      <c r="E779" s="2"/>
      <c r="H779" s="2"/>
      <c r="M779" s="2"/>
      <c r="S779" s="2"/>
    </row>
    <row r="780" ht="15.75" customHeight="1">
      <c r="E780" s="2"/>
      <c r="H780" s="2"/>
      <c r="M780" s="2"/>
      <c r="S780" s="2"/>
    </row>
    <row r="781" ht="15.75" customHeight="1">
      <c r="E781" s="2"/>
      <c r="H781" s="2"/>
      <c r="M781" s="2"/>
      <c r="S781" s="2"/>
    </row>
    <row r="782" ht="15.75" customHeight="1">
      <c r="E782" s="2"/>
      <c r="H782" s="2"/>
      <c r="M782" s="2"/>
      <c r="S782" s="2"/>
    </row>
    <row r="783" ht="15.75" customHeight="1">
      <c r="E783" s="2"/>
      <c r="H783" s="2"/>
      <c r="M783" s="2"/>
      <c r="S783" s="2"/>
    </row>
    <row r="784" ht="15.75" customHeight="1">
      <c r="E784" s="2"/>
      <c r="H784" s="2"/>
      <c r="M784" s="2"/>
      <c r="S784" s="2"/>
    </row>
    <row r="785" ht="15.75" customHeight="1">
      <c r="E785" s="2"/>
      <c r="H785" s="2"/>
      <c r="M785" s="2"/>
      <c r="S785" s="2"/>
    </row>
    <row r="786" ht="15.75" customHeight="1">
      <c r="E786" s="2"/>
      <c r="H786" s="2"/>
      <c r="M786" s="2"/>
      <c r="S786" s="2"/>
    </row>
    <row r="787" ht="15.75" customHeight="1">
      <c r="E787" s="2"/>
      <c r="H787" s="2"/>
      <c r="M787" s="2"/>
      <c r="S787" s="2"/>
    </row>
    <row r="788" ht="15.75" customHeight="1">
      <c r="E788" s="2"/>
      <c r="H788" s="2"/>
      <c r="M788" s="2"/>
      <c r="S788" s="2"/>
    </row>
    <row r="789" ht="15.75" customHeight="1">
      <c r="E789" s="2"/>
      <c r="H789" s="2"/>
      <c r="M789" s="2"/>
      <c r="S789" s="2"/>
    </row>
    <row r="790" ht="15.75" customHeight="1">
      <c r="E790" s="2"/>
      <c r="H790" s="2"/>
      <c r="M790" s="2"/>
      <c r="S790" s="2"/>
    </row>
    <row r="791" ht="15.75" customHeight="1">
      <c r="E791" s="2"/>
      <c r="H791" s="2"/>
      <c r="M791" s="2"/>
      <c r="S791" s="2"/>
    </row>
    <row r="792" ht="15.75" customHeight="1">
      <c r="E792" s="2"/>
      <c r="H792" s="2"/>
      <c r="M792" s="2"/>
      <c r="S792" s="2"/>
    </row>
    <row r="793" ht="15.75" customHeight="1">
      <c r="E793" s="2"/>
      <c r="H793" s="2"/>
      <c r="M793" s="2"/>
      <c r="S793" s="2"/>
    </row>
    <row r="794" ht="15.75" customHeight="1">
      <c r="E794" s="2"/>
      <c r="H794" s="2"/>
      <c r="M794" s="2"/>
      <c r="S794" s="2"/>
    </row>
    <row r="795" ht="15.75" customHeight="1">
      <c r="E795" s="2"/>
      <c r="H795" s="2"/>
      <c r="M795" s="2"/>
      <c r="S795" s="2"/>
    </row>
    <row r="796" ht="15.75" customHeight="1">
      <c r="E796" s="2"/>
      <c r="H796" s="2"/>
      <c r="M796" s="2"/>
      <c r="S796" s="2"/>
    </row>
    <row r="797" ht="15.75" customHeight="1">
      <c r="E797" s="2"/>
      <c r="H797" s="2"/>
      <c r="M797" s="2"/>
      <c r="S797" s="2"/>
    </row>
    <row r="798" ht="15.75" customHeight="1">
      <c r="E798" s="2"/>
      <c r="H798" s="2"/>
      <c r="M798" s="2"/>
      <c r="S798" s="2"/>
    </row>
    <row r="799" ht="15.75" customHeight="1">
      <c r="E799" s="2"/>
      <c r="H799" s="2"/>
      <c r="M799" s="2"/>
      <c r="S799" s="2"/>
    </row>
    <row r="800" ht="15.75" customHeight="1">
      <c r="E800" s="2"/>
      <c r="H800" s="2"/>
      <c r="M800" s="2"/>
      <c r="S800" s="2"/>
    </row>
    <row r="801" ht="15.75" customHeight="1">
      <c r="E801" s="2"/>
      <c r="H801" s="2"/>
      <c r="M801" s="2"/>
      <c r="S801" s="2"/>
    </row>
    <row r="802" ht="15.75" customHeight="1">
      <c r="E802" s="2"/>
      <c r="H802" s="2"/>
      <c r="M802" s="2"/>
      <c r="S802" s="2"/>
    </row>
    <row r="803" ht="15.75" customHeight="1">
      <c r="E803" s="2"/>
      <c r="H803" s="2"/>
      <c r="M803" s="2"/>
      <c r="S803" s="2"/>
    </row>
    <row r="804" ht="15.75" customHeight="1">
      <c r="E804" s="2"/>
      <c r="H804" s="2"/>
      <c r="M804" s="2"/>
      <c r="S804" s="2"/>
    </row>
    <row r="805" ht="15.75" customHeight="1">
      <c r="E805" s="2"/>
      <c r="H805" s="2"/>
      <c r="M805" s="2"/>
      <c r="S805" s="2"/>
    </row>
    <row r="806" ht="15.75" customHeight="1">
      <c r="E806" s="2"/>
      <c r="H806" s="2"/>
      <c r="M806" s="2"/>
      <c r="S806" s="2"/>
    </row>
    <row r="807" ht="15.75" customHeight="1">
      <c r="E807" s="2"/>
      <c r="H807" s="2"/>
      <c r="M807" s="2"/>
      <c r="S807" s="2"/>
    </row>
    <row r="808" ht="15.75" customHeight="1">
      <c r="E808" s="2"/>
      <c r="H808" s="2"/>
      <c r="M808" s="2"/>
      <c r="S808" s="2"/>
    </row>
    <row r="809" ht="15.75" customHeight="1">
      <c r="E809" s="2"/>
      <c r="H809" s="2"/>
      <c r="M809" s="2"/>
      <c r="S809" s="2"/>
    </row>
    <row r="810" ht="15.75" customHeight="1">
      <c r="E810" s="2"/>
      <c r="H810" s="2"/>
      <c r="M810" s="2"/>
      <c r="S810" s="2"/>
    </row>
    <row r="811" ht="15.75" customHeight="1">
      <c r="E811" s="2"/>
      <c r="H811" s="2"/>
      <c r="M811" s="2"/>
      <c r="S811" s="2"/>
    </row>
    <row r="812" ht="15.75" customHeight="1">
      <c r="E812" s="2"/>
      <c r="H812" s="2"/>
      <c r="M812" s="2"/>
      <c r="S812" s="2"/>
    </row>
    <row r="813" ht="15.75" customHeight="1">
      <c r="E813" s="2"/>
      <c r="H813" s="2"/>
      <c r="M813" s="2"/>
      <c r="S813" s="2"/>
    </row>
    <row r="814" ht="15.75" customHeight="1">
      <c r="E814" s="2"/>
      <c r="H814" s="2"/>
      <c r="M814" s="2"/>
      <c r="S814" s="2"/>
    </row>
    <row r="815" ht="15.75" customHeight="1">
      <c r="E815" s="2"/>
      <c r="H815" s="2"/>
      <c r="M815" s="2"/>
      <c r="S815" s="2"/>
    </row>
    <row r="816" ht="15.75" customHeight="1">
      <c r="E816" s="2"/>
      <c r="H816" s="2"/>
      <c r="M816" s="2"/>
      <c r="S816" s="2"/>
    </row>
    <row r="817" ht="15.75" customHeight="1">
      <c r="E817" s="2"/>
      <c r="H817" s="2"/>
      <c r="M817" s="2"/>
      <c r="S817" s="2"/>
    </row>
    <row r="818" ht="15.75" customHeight="1">
      <c r="E818" s="2"/>
      <c r="H818" s="2"/>
      <c r="M818" s="2"/>
      <c r="S818" s="2"/>
    </row>
    <row r="819" ht="15.75" customHeight="1">
      <c r="E819" s="2"/>
      <c r="H819" s="2"/>
      <c r="M819" s="2"/>
      <c r="S819" s="2"/>
    </row>
    <row r="820" ht="15.75" customHeight="1">
      <c r="E820" s="2"/>
      <c r="H820" s="2"/>
      <c r="M820" s="2"/>
      <c r="S820" s="2"/>
    </row>
    <row r="821" ht="15.75" customHeight="1">
      <c r="E821" s="2"/>
      <c r="H821" s="2"/>
      <c r="M821" s="2"/>
      <c r="S821" s="2"/>
    </row>
    <row r="822" ht="15.75" customHeight="1">
      <c r="E822" s="2"/>
      <c r="H822" s="2"/>
      <c r="M822" s="2"/>
      <c r="S822" s="2"/>
    </row>
    <row r="823" ht="15.75" customHeight="1">
      <c r="E823" s="2"/>
      <c r="H823" s="2"/>
      <c r="M823" s="2"/>
      <c r="S823" s="2"/>
    </row>
    <row r="824" ht="15.75" customHeight="1">
      <c r="E824" s="2"/>
      <c r="H824" s="2"/>
      <c r="M824" s="2"/>
      <c r="S824" s="2"/>
    </row>
    <row r="825" ht="15.75" customHeight="1">
      <c r="E825" s="2"/>
      <c r="H825" s="2"/>
      <c r="M825" s="2"/>
      <c r="S825" s="2"/>
    </row>
    <row r="826" ht="15.75" customHeight="1">
      <c r="E826" s="2"/>
      <c r="H826" s="2"/>
      <c r="M826" s="2"/>
      <c r="S826" s="2"/>
    </row>
    <row r="827" ht="15.75" customHeight="1">
      <c r="E827" s="2"/>
      <c r="H827" s="2"/>
      <c r="M827" s="2"/>
      <c r="S827" s="2"/>
    </row>
    <row r="828" ht="15.75" customHeight="1">
      <c r="E828" s="2"/>
      <c r="H828" s="2"/>
      <c r="M828" s="2"/>
      <c r="S828" s="2"/>
    </row>
    <row r="829" ht="15.75" customHeight="1">
      <c r="E829" s="2"/>
      <c r="H829" s="2"/>
      <c r="M829" s="2"/>
      <c r="S829" s="2"/>
    </row>
    <row r="830" ht="15.75" customHeight="1">
      <c r="E830" s="2"/>
      <c r="H830" s="2"/>
      <c r="M830" s="2"/>
      <c r="S830" s="2"/>
    </row>
    <row r="831" ht="15.75" customHeight="1">
      <c r="E831" s="2"/>
      <c r="H831" s="2"/>
      <c r="M831" s="2"/>
      <c r="S831" s="2"/>
    </row>
    <row r="832" ht="15.75" customHeight="1">
      <c r="E832" s="2"/>
      <c r="H832" s="2"/>
      <c r="M832" s="2"/>
      <c r="S832" s="2"/>
    </row>
    <row r="833" ht="15.75" customHeight="1">
      <c r="E833" s="2"/>
      <c r="H833" s="2"/>
      <c r="M833" s="2"/>
      <c r="S833" s="2"/>
    </row>
    <row r="834" ht="15.75" customHeight="1">
      <c r="E834" s="2"/>
      <c r="H834" s="2"/>
      <c r="M834" s="2"/>
      <c r="S834" s="2"/>
    </row>
    <row r="835" ht="15.75" customHeight="1">
      <c r="E835" s="2"/>
      <c r="H835" s="2"/>
      <c r="M835" s="2"/>
      <c r="S835" s="2"/>
    </row>
    <row r="836" ht="15.75" customHeight="1">
      <c r="E836" s="2"/>
      <c r="H836" s="2"/>
      <c r="M836" s="2"/>
      <c r="S836" s="2"/>
    </row>
    <row r="837" ht="15.75" customHeight="1">
      <c r="E837" s="2"/>
      <c r="H837" s="2"/>
      <c r="M837" s="2"/>
      <c r="S837" s="2"/>
    </row>
    <row r="838" ht="15.75" customHeight="1">
      <c r="E838" s="2"/>
      <c r="H838" s="2"/>
      <c r="M838" s="2"/>
      <c r="S838" s="2"/>
    </row>
    <row r="839" ht="15.75" customHeight="1">
      <c r="E839" s="2"/>
      <c r="H839" s="2"/>
      <c r="M839" s="2"/>
      <c r="S839" s="2"/>
    </row>
    <row r="840" ht="15.75" customHeight="1">
      <c r="E840" s="2"/>
      <c r="H840" s="2"/>
      <c r="M840" s="2"/>
      <c r="S840" s="2"/>
    </row>
    <row r="841" ht="15.75" customHeight="1">
      <c r="E841" s="2"/>
      <c r="H841" s="2"/>
      <c r="M841" s="2"/>
      <c r="S841" s="2"/>
    </row>
    <row r="842" ht="15.75" customHeight="1">
      <c r="E842" s="2"/>
      <c r="H842" s="2"/>
      <c r="M842" s="2"/>
      <c r="S842" s="2"/>
    </row>
    <row r="843" ht="15.75" customHeight="1">
      <c r="E843" s="2"/>
      <c r="H843" s="2"/>
      <c r="M843" s="2"/>
      <c r="S843" s="2"/>
    </row>
    <row r="844" ht="15.75" customHeight="1">
      <c r="E844" s="2"/>
      <c r="H844" s="2"/>
      <c r="M844" s="2"/>
      <c r="S844" s="2"/>
    </row>
    <row r="845" ht="15.75" customHeight="1">
      <c r="E845" s="2"/>
      <c r="H845" s="2"/>
      <c r="M845" s="2"/>
      <c r="S845" s="2"/>
    </row>
    <row r="846" ht="15.75" customHeight="1">
      <c r="E846" s="2"/>
      <c r="H846" s="2"/>
      <c r="M846" s="2"/>
      <c r="S846" s="2"/>
    </row>
    <row r="847" ht="15.75" customHeight="1">
      <c r="E847" s="2"/>
      <c r="H847" s="2"/>
      <c r="M847" s="2"/>
      <c r="S847" s="2"/>
    </row>
    <row r="848" ht="15.75" customHeight="1">
      <c r="E848" s="2"/>
      <c r="H848" s="2"/>
      <c r="M848" s="2"/>
      <c r="S848" s="2"/>
    </row>
    <row r="849" ht="15.75" customHeight="1">
      <c r="E849" s="2"/>
      <c r="H849" s="2"/>
      <c r="M849" s="2"/>
      <c r="S849" s="2"/>
    </row>
    <row r="850" ht="15.75" customHeight="1">
      <c r="E850" s="2"/>
      <c r="H850" s="2"/>
      <c r="M850" s="2"/>
      <c r="S850" s="2"/>
    </row>
    <row r="851" ht="15.75" customHeight="1">
      <c r="E851" s="2"/>
      <c r="H851" s="2"/>
      <c r="M851" s="2"/>
      <c r="S851" s="2"/>
    </row>
    <row r="852" ht="15.75" customHeight="1">
      <c r="E852" s="2"/>
      <c r="H852" s="2"/>
      <c r="M852" s="2"/>
      <c r="S852" s="2"/>
    </row>
    <row r="853" ht="15.75" customHeight="1">
      <c r="E853" s="2"/>
      <c r="H853" s="2"/>
      <c r="M853" s="2"/>
      <c r="S853" s="2"/>
    </row>
    <row r="854" ht="15.75" customHeight="1">
      <c r="E854" s="2"/>
      <c r="H854" s="2"/>
      <c r="M854" s="2"/>
      <c r="S854" s="2"/>
    </row>
    <row r="855" ht="15.75" customHeight="1">
      <c r="E855" s="2"/>
      <c r="H855" s="2"/>
      <c r="M855" s="2"/>
      <c r="S855" s="2"/>
    </row>
    <row r="856" ht="15.75" customHeight="1">
      <c r="E856" s="2"/>
      <c r="H856" s="2"/>
      <c r="M856" s="2"/>
      <c r="S856" s="2"/>
    </row>
    <row r="857" ht="15.75" customHeight="1">
      <c r="E857" s="2"/>
      <c r="H857" s="2"/>
      <c r="M857" s="2"/>
      <c r="S857" s="2"/>
    </row>
    <row r="858" ht="15.75" customHeight="1">
      <c r="E858" s="2"/>
      <c r="H858" s="2"/>
      <c r="M858" s="2"/>
      <c r="S858" s="2"/>
    </row>
    <row r="859" ht="15.75" customHeight="1">
      <c r="E859" s="2"/>
      <c r="H859" s="2"/>
      <c r="M859" s="2"/>
      <c r="S859" s="2"/>
    </row>
    <row r="860" ht="15.75" customHeight="1">
      <c r="E860" s="2"/>
      <c r="H860" s="2"/>
      <c r="M860" s="2"/>
      <c r="S860" s="2"/>
    </row>
    <row r="861" ht="15.75" customHeight="1">
      <c r="E861" s="2"/>
      <c r="H861" s="2"/>
      <c r="M861" s="2"/>
      <c r="S861" s="2"/>
    </row>
    <row r="862" ht="15.75" customHeight="1">
      <c r="E862" s="2"/>
      <c r="H862" s="2"/>
      <c r="M862" s="2"/>
      <c r="S862" s="2"/>
    </row>
    <row r="863" ht="15.75" customHeight="1">
      <c r="E863" s="2"/>
      <c r="H863" s="2"/>
      <c r="M863" s="2"/>
      <c r="S863" s="2"/>
    </row>
    <row r="864" ht="15.75" customHeight="1">
      <c r="E864" s="2"/>
      <c r="H864" s="2"/>
      <c r="M864" s="2"/>
      <c r="S864" s="2"/>
    </row>
    <row r="865" ht="15.75" customHeight="1">
      <c r="E865" s="2"/>
      <c r="H865" s="2"/>
      <c r="M865" s="2"/>
      <c r="S865" s="2"/>
    </row>
    <row r="866" ht="15.75" customHeight="1">
      <c r="E866" s="2"/>
      <c r="H866" s="2"/>
      <c r="M866" s="2"/>
      <c r="S866" s="2"/>
    </row>
    <row r="867" ht="15.75" customHeight="1">
      <c r="E867" s="2"/>
      <c r="H867" s="2"/>
      <c r="M867" s="2"/>
      <c r="S867" s="2"/>
    </row>
    <row r="868" ht="15.75" customHeight="1">
      <c r="E868" s="2"/>
      <c r="H868" s="2"/>
      <c r="M868" s="2"/>
      <c r="S868" s="2"/>
    </row>
    <row r="869" ht="15.75" customHeight="1">
      <c r="E869" s="2"/>
      <c r="H869" s="2"/>
      <c r="M869" s="2"/>
      <c r="S869" s="2"/>
    </row>
    <row r="870" ht="15.75" customHeight="1">
      <c r="E870" s="2"/>
      <c r="H870" s="2"/>
      <c r="M870" s="2"/>
      <c r="S870" s="2"/>
    </row>
    <row r="871" ht="15.75" customHeight="1">
      <c r="E871" s="2"/>
      <c r="H871" s="2"/>
      <c r="M871" s="2"/>
      <c r="S871" s="2"/>
    </row>
    <row r="872" ht="15.75" customHeight="1">
      <c r="E872" s="2"/>
      <c r="H872" s="2"/>
      <c r="M872" s="2"/>
      <c r="S872" s="2"/>
    </row>
    <row r="873" ht="15.75" customHeight="1">
      <c r="E873" s="2"/>
      <c r="H873" s="2"/>
      <c r="M873" s="2"/>
      <c r="S873" s="2"/>
    </row>
    <row r="874" ht="15.75" customHeight="1">
      <c r="E874" s="2"/>
      <c r="H874" s="2"/>
      <c r="M874" s="2"/>
      <c r="S874" s="2"/>
    </row>
    <row r="875" ht="15.75" customHeight="1">
      <c r="E875" s="2"/>
      <c r="H875" s="2"/>
      <c r="M875" s="2"/>
      <c r="S875" s="2"/>
    </row>
    <row r="876" ht="15.75" customHeight="1">
      <c r="E876" s="2"/>
      <c r="H876" s="2"/>
      <c r="M876" s="2"/>
      <c r="S876" s="2"/>
    </row>
    <row r="877" ht="15.75" customHeight="1">
      <c r="E877" s="2"/>
      <c r="H877" s="2"/>
      <c r="M877" s="2"/>
      <c r="S877" s="2"/>
    </row>
    <row r="878" ht="15.75" customHeight="1">
      <c r="E878" s="2"/>
      <c r="H878" s="2"/>
      <c r="M878" s="2"/>
      <c r="S878" s="2"/>
    </row>
    <row r="879" ht="15.75" customHeight="1">
      <c r="E879" s="2"/>
      <c r="H879" s="2"/>
      <c r="M879" s="2"/>
      <c r="S879" s="2"/>
    </row>
    <row r="880" ht="15.75" customHeight="1">
      <c r="E880" s="2"/>
      <c r="H880" s="2"/>
      <c r="M880" s="2"/>
      <c r="S880" s="2"/>
    </row>
    <row r="881" ht="15.75" customHeight="1">
      <c r="E881" s="2"/>
      <c r="H881" s="2"/>
      <c r="M881" s="2"/>
      <c r="S881" s="2"/>
    </row>
    <row r="882" ht="15.75" customHeight="1">
      <c r="E882" s="2"/>
      <c r="H882" s="2"/>
      <c r="M882" s="2"/>
      <c r="S882" s="2"/>
    </row>
    <row r="883" ht="15.75" customHeight="1">
      <c r="E883" s="2"/>
      <c r="H883" s="2"/>
      <c r="M883" s="2"/>
      <c r="S883" s="2"/>
    </row>
    <row r="884" ht="15.75" customHeight="1">
      <c r="E884" s="2"/>
      <c r="H884" s="2"/>
      <c r="M884" s="2"/>
      <c r="S884" s="2"/>
    </row>
    <row r="885" ht="15.75" customHeight="1">
      <c r="E885" s="2"/>
      <c r="H885" s="2"/>
      <c r="M885" s="2"/>
      <c r="S885" s="2"/>
    </row>
    <row r="886" ht="15.75" customHeight="1">
      <c r="E886" s="2"/>
      <c r="H886" s="2"/>
      <c r="M886" s="2"/>
      <c r="S886" s="2"/>
    </row>
    <row r="887" ht="15.75" customHeight="1">
      <c r="E887" s="2"/>
      <c r="H887" s="2"/>
      <c r="M887" s="2"/>
      <c r="S887" s="2"/>
    </row>
    <row r="888" ht="15.75" customHeight="1">
      <c r="E888" s="2"/>
      <c r="H888" s="2"/>
      <c r="M888" s="2"/>
      <c r="S888" s="2"/>
    </row>
    <row r="889" ht="15.75" customHeight="1">
      <c r="E889" s="2"/>
      <c r="H889" s="2"/>
      <c r="M889" s="2"/>
      <c r="S889" s="2"/>
    </row>
    <row r="890" ht="15.75" customHeight="1">
      <c r="E890" s="2"/>
      <c r="H890" s="2"/>
      <c r="M890" s="2"/>
      <c r="S890" s="2"/>
    </row>
    <row r="891" ht="15.75" customHeight="1">
      <c r="E891" s="2"/>
      <c r="H891" s="2"/>
      <c r="M891" s="2"/>
      <c r="S891" s="2"/>
    </row>
    <row r="892" ht="15.75" customHeight="1">
      <c r="E892" s="2"/>
      <c r="H892" s="2"/>
      <c r="M892" s="2"/>
      <c r="S892" s="2"/>
    </row>
    <row r="893" ht="15.75" customHeight="1">
      <c r="E893" s="2"/>
      <c r="H893" s="2"/>
      <c r="M893" s="2"/>
      <c r="S893" s="2"/>
    </row>
    <row r="894" ht="15.75" customHeight="1">
      <c r="E894" s="2"/>
      <c r="H894" s="2"/>
      <c r="M894" s="2"/>
      <c r="S894" s="2"/>
    </row>
    <row r="895" ht="15.75" customHeight="1">
      <c r="E895" s="2"/>
      <c r="H895" s="2"/>
      <c r="M895" s="2"/>
      <c r="S895" s="2"/>
    </row>
    <row r="896" ht="15.75" customHeight="1">
      <c r="E896" s="2"/>
      <c r="H896" s="2"/>
      <c r="M896" s="2"/>
      <c r="S896" s="2"/>
    </row>
    <row r="897" ht="15.75" customHeight="1">
      <c r="E897" s="2"/>
      <c r="H897" s="2"/>
      <c r="M897" s="2"/>
      <c r="S897" s="2"/>
    </row>
    <row r="898" ht="15.75" customHeight="1">
      <c r="E898" s="2"/>
      <c r="H898" s="2"/>
      <c r="M898" s="2"/>
      <c r="S898" s="2"/>
    </row>
    <row r="899" ht="15.75" customHeight="1">
      <c r="E899" s="2"/>
      <c r="H899" s="2"/>
      <c r="M899" s="2"/>
      <c r="S899" s="2"/>
    </row>
    <row r="900" ht="15.75" customHeight="1">
      <c r="E900" s="2"/>
      <c r="H900" s="2"/>
      <c r="M900" s="2"/>
      <c r="S900" s="2"/>
    </row>
    <row r="901" ht="15.75" customHeight="1">
      <c r="E901" s="2"/>
      <c r="H901" s="2"/>
      <c r="M901" s="2"/>
      <c r="S901" s="2"/>
    </row>
    <row r="902" ht="15.75" customHeight="1">
      <c r="E902" s="2"/>
      <c r="H902" s="2"/>
      <c r="M902" s="2"/>
      <c r="S902" s="2"/>
    </row>
    <row r="903" ht="15.75" customHeight="1">
      <c r="E903" s="2"/>
      <c r="H903" s="2"/>
      <c r="M903" s="2"/>
      <c r="S903" s="2"/>
    </row>
    <row r="904" ht="15.75" customHeight="1">
      <c r="E904" s="2"/>
      <c r="H904" s="2"/>
      <c r="M904" s="2"/>
      <c r="S904" s="2"/>
    </row>
    <row r="905" ht="15.75" customHeight="1">
      <c r="E905" s="2"/>
      <c r="H905" s="2"/>
      <c r="M905" s="2"/>
      <c r="S905" s="2"/>
    </row>
    <row r="906" ht="15.75" customHeight="1">
      <c r="E906" s="2"/>
      <c r="H906" s="2"/>
      <c r="M906" s="2"/>
      <c r="S906" s="2"/>
    </row>
    <row r="907" ht="15.75" customHeight="1">
      <c r="E907" s="2"/>
      <c r="H907" s="2"/>
      <c r="M907" s="2"/>
      <c r="S907" s="2"/>
    </row>
    <row r="908" ht="15.75" customHeight="1">
      <c r="E908" s="2"/>
      <c r="H908" s="2"/>
      <c r="M908" s="2"/>
      <c r="S908" s="2"/>
    </row>
    <row r="909" ht="15.75" customHeight="1">
      <c r="E909" s="2"/>
      <c r="H909" s="2"/>
      <c r="M909" s="2"/>
      <c r="S909" s="2"/>
    </row>
    <row r="910" ht="15.75" customHeight="1">
      <c r="E910" s="2"/>
      <c r="H910" s="2"/>
      <c r="M910" s="2"/>
      <c r="S910" s="2"/>
    </row>
    <row r="911" ht="15.75" customHeight="1">
      <c r="E911" s="2"/>
      <c r="H911" s="2"/>
      <c r="M911" s="2"/>
      <c r="S911" s="2"/>
    </row>
    <row r="912" ht="15.75" customHeight="1">
      <c r="E912" s="2"/>
      <c r="H912" s="2"/>
      <c r="M912" s="2"/>
      <c r="S912" s="2"/>
    </row>
    <row r="913" ht="15.75" customHeight="1">
      <c r="E913" s="2"/>
      <c r="H913" s="2"/>
      <c r="M913" s="2"/>
      <c r="S913" s="2"/>
    </row>
    <row r="914" ht="15.75" customHeight="1">
      <c r="E914" s="2"/>
      <c r="H914" s="2"/>
      <c r="M914" s="2"/>
      <c r="S914" s="2"/>
    </row>
    <row r="915" ht="15.75" customHeight="1">
      <c r="E915" s="2"/>
      <c r="H915" s="2"/>
      <c r="M915" s="2"/>
      <c r="S915" s="2"/>
    </row>
    <row r="916" ht="15.75" customHeight="1">
      <c r="E916" s="2"/>
      <c r="H916" s="2"/>
      <c r="M916" s="2"/>
      <c r="S916" s="2"/>
    </row>
    <row r="917" ht="15.75" customHeight="1">
      <c r="E917" s="2"/>
      <c r="H917" s="2"/>
      <c r="M917" s="2"/>
      <c r="S917" s="2"/>
    </row>
    <row r="918" ht="15.75" customHeight="1">
      <c r="E918" s="2"/>
      <c r="H918" s="2"/>
      <c r="M918" s="2"/>
      <c r="S918" s="2"/>
    </row>
    <row r="919" ht="15.75" customHeight="1">
      <c r="E919" s="2"/>
      <c r="H919" s="2"/>
      <c r="M919" s="2"/>
      <c r="S919" s="2"/>
    </row>
    <row r="920" ht="15.75" customHeight="1">
      <c r="E920" s="2"/>
      <c r="H920" s="2"/>
      <c r="M920" s="2"/>
      <c r="S920" s="2"/>
    </row>
    <row r="921" ht="15.75" customHeight="1">
      <c r="E921" s="2"/>
      <c r="H921" s="2"/>
      <c r="M921" s="2"/>
      <c r="S921" s="2"/>
    </row>
    <row r="922" ht="15.75" customHeight="1">
      <c r="E922" s="2"/>
      <c r="H922" s="2"/>
      <c r="M922" s="2"/>
      <c r="S922" s="2"/>
    </row>
    <row r="923" ht="15.75" customHeight="1">
      <c r="E923" s="2"/>
      <c r="H923" s="2"/>
      <c r="M923" s="2"/>
      <c r="S923" s="2"/>
    </row>
    <row r="924" ht="15.75" customHeight="1">
      <c r="E924" s="2"/>
      <c r="H924" s="2"/>
      <c r="M924" s="2"/>
      <c r="S924" s="2"/>
    </row>
    <row r="925" ht="15.75" customHeight="1">
      <c r="E925" s="2"/>
      <c r="H925" s="2"/>
      <c r="M925" s="2"/>
      <c r="S925" s="2"/>
    </row>
    <row r="926" ht="15.75" customHeight="1">
      <c r="E926" s="2"/>
      <c r="H926" s="2"/>
      <c r="M926" s="2"/>
      <c r="S926" s="2"/>
    </row>
    <row r="927" ht="15.75" customHeight="1">
      <c r="E927" s="2"/>
      <c r="H927" s="2"/>
      <c r="M927" s="2"/>
      <c r="S927" s="2"/>
    </row>
    <row r="928" ht="15.75" customHeight="1">
      <c r="E928" s="2"/>
      <c r="H928" s="2"/>
      <c r="M928" s="2"/>
      <c r="S928" s="2"/>
    </row>
    <row r="929" ht="15.75" customHeight="1">
      <c r="E929" s="2"/>
      <c r="H929" s="2"/>
      <c r="M929" s="2"/>
      <c r="S929" s="2"/>
    </row>
    <row r="930" ht="15.75" customHeight="1">
      <c r="E930" s="2"/>
      <c r="H930" s="2"/>
      <c r="M930" s="2"/>
      <c r="S930" s="2"/>
    </row>
    <row r="931" ht="15.75" customHeight="1">
      <c r="E931" s="2"/>
      <c r="H931" s="2"/>
      <c r="M931" s="2"/>
      <c r="S931" s="2"/>
    </row>
    <row r="932" ht="15.75" customHeight="1">
      <c r="E932" s="2"/>
      <c r="H932" s="2"/>
      <c r="M932" s="2"/>
      <c r="S932" s="2"/>
    </row>
    <row r="933" ht="15.75" customHeight="1">
      <c r="E933" s="2"/>
      <c r="H933" s="2"/>
      <c r="M933" s="2"/>
      <c r="S933" s="2"/>
    </row>
    <row r="934" ht="15.75" customHeight="1">
      <c r="E934" s="2"/>
      <c r="H934" s="2"/>
      <c r="M934" s="2"/>
      <c r="S934" s="2"/>
    </row>
    <row r="935" ht="15.75" customHeight="1">
      <c r="E935" s="2"/>
      <c r="H935" s="2"/>
      <c r="M935" s="2"/>
      <c r="S935" s="2"/>
    </row>
    <row r="936" ht="15.75" customHeight="1">
      <c r="E936" s="2"/>
      <c r="H936" s="2"/>
      <c r="M936" s="2"/>
      <c r="S936" s="2"/>
    </row>
    <row r="937" ht="15.75" customHeight="1">
      <c r="E937" s="2"/>
      <c r="H937" s="2"/>
      <c r="M937" s="2"/>
      <c r="S937" s="2"/>
    </row>
    <row r="938" ht="15.75" customHeight="1">
      <c r="E938" s="2"/>
      <c r="H938" s="2"/>
      <c r="M938" s="2"/>
      <c r="S938" s="2"/>
    </row>
    <row r="939" ht="15.75" customHeight="1">
      <c r="E939" s="2"/>
      <c r="H939" s="2"/>
      <c r="M939" s="2"/>
      <c r="S939" s="2"/>
    </row>
    <row r="940" ht="15.75" customHeight="1">
      <c r="E940" s="2"/>
      <c r="H940" s="2"/>
      <c r="M940" s="2"/>
      <c r="S940" s="2"/>
    </row>
    <row r="941" ht="15.75" customHeight="1">
      <c r="E941" s="2"/>
      <c r="H941" s="2"/>
      <c r="M941" s="2"/>
      <c r="S941" s="2"/>
    </row>
    <row r="942" ht="15.75" customHeight="1">
      <c r="E942" s="2"/>
      <c r="H942" s="2"/>
      <c r="M942" s="2"/>
      <c r="S942" s="2"/>
    </row>
    <row r="943" ht="15.75" customHeight="1">
      <c r="E943" s="2"/>
      <c r="H943" s="2"/>
      <c r="M943" s="2"/>
      <c r="S943" s="2"/>
    </row>
    <row r="944" ht="15.75" customHeight="1">
      <c r="E944" s="2"/>
      <c r="H944" s="2"/>
      <c r="M944" s="2"/>
      <c r="S944" s="2"/>
    </row>
    <row r="945" ht="15.75" customHeight="1">
      <c r="E945" s="2"/>
      <c r="H945" s="2"/>
      <c r="M945" s="2"/>
      <c r="S945" s="2"/>
    </row>
    <row r="946" ht="15.75" customHeight="1">
      <c r="E946" s="2"/>
      <c r="H946" s="2"/>
      <c r="M946" s="2"/>
      <c r="S946" s="2"/>
    </row>
    <row r="947" ht="15.75" customHeight="1">
      <c r="E947" s="2"/>
      <c r="H947" s="2"/>
      <c r="M947" s="2"/>
      <c r="S947" s="2"/>
    </row>
    <row r="948" ht="15.75" customHeight="1">
      <c r="E948" s="2"/>
      <c r="H948" s="2"/>
      <c r="M948" s="2"/>
      <c r="S948" s="2"/>
    </row>
    <row r="949" ht="15.75" customHeight="1">
      <c r="E949" s="2"/>
      <c r="H949" s="2"/>
      <c r="M949" s="2"/>
      <c r="S949" s="2"/>
    </row>
    <row r="950" ht="15.75" customHeight="1">
      <c r="E950" s="2"/>
      <c r="H950" s="2"/>
      <c r="M950" s="2"/>
      <c r="S950" s="2"/>
    </row>
    <row r="951" ht="15.75" customHeight="1">
      <c r="E951" s="2"/>
      <c r="H951" s="2"/>
      <c r="M951" s="2"/>
      <c r="S951" s="2"/>
    </row>
    <row r="952" ht="15.75" customHeight="1">
      <c r="E952" s="2"/>
      <c r="H952" s="2"/>
      <c r="M952" s="2"/>
      <c r="S952" s="2"/>
    </row>
    <row r="953" ht="15.75" customHeight="1">
      <c r="E953" s="2"/>
      <c r="H953" s="2"/>
      <c r="M953" s="2"/>
      <c r="S953" s="2"/>
    </row>
    <row r="954" ht="15.75" customHeight="1">
      <c r="E954" s="2"/>
      <c r="H954" s="2"/>
      <c r="M954" s="2"/>
      <c r="S954" s="2"/>
    </row>
    <row r="955" ht="15.75" customHeight="1">
      <c r="E955" s="2"/>
      <c r="H955" s="2"/>
      <c r="M955" s="2"/>
      <c r="S955" s="2"/>
    </row>
    <row r="956" ht="15.75" customHeight="1">
      <c r="E956" s="2"/>
      <c r="H956" s="2"/>
      <c r="M956" s="2"/>
      <c r="S956" s="2"/>
    </row>
    <row r="957" ht="15.75" customHeight="1">
      <c r="E957" s="2"/>
      <c r="H957" s="2"/>
      <c r="M957" s="2"/>
      <c r="S957" s="2"/>
    </row>
    <row r="958" ht="15.75" customHeight="1">
      <c r="E958" s="2"/>
      <c r="H958" s="2"/>
      <c r="M958" s="2"/>
      <c r="S958" s="2"/>
    </row>
    <row r="959" ht="15.75" customHeight="1">
      <c r="E959" s="2"/>
      <c r="H959" s="2"/>
      <c r="M959" s="2"/>
      <c r="S959" s="2"/>
    </row>
    <row r="960" ht="15.75" customHeight="1">
      <c r="E960" s="2"/>
      <c r="H960" s="2"/>
      <c r="M960" s="2"/>
      <c r="S960" s="2"/>
    </row>
    <row r="961" ht="15.75" customHeight="1">
      <c r="E961" s="2"/>
      <c r="H961" s="2"/>
      <c r="M961" s="2"/>
      <c r="S961" s="2"/>
    </row>
    <row r="962" ht="15.75" customHeight="1">
      <c r="E962" s="2"/>
      <c r="H962" s="2"/>
      <c r="M962" s="2"/>
      <c r="S962" s="2"/>
    </row>
    <row r="963" ht="15.75" customHeight="1">
      <c r="E963" s="2"/>
      <c r="H963" s="2"/>
      <c r="M963" s="2"/>
      <c r="S963" s="2"/>
    </row>
    <row r="964" ht="15.75" customHeight="1">
      <c r="E964" s="2"/>
      <c r="H964" s="2"/>
      <c r="M964" s="2"/>
      <c r="S964" s="2"/>
    </row>
    <row r="965" ht="15.75" customHeight="1">
      <c r="E965" s="2"/>
      <c r="H965" s="2"/>
      <c r="M965" s="2"/>
      <c r="S965" s="2"/>
    </row>
    <row r="966" ht="15.75" customHeight="1">
      <c r="E966" s="2"/>
      <c r="H966" s="2"/>
      <c r="M966" s="2"/>
      <c r="S966" s="2"/>
    </row>
    <row r="967" ht="15.75" customHeight="1">
      <c r="E967" s="2"/>
      <c r="H967" s="2"/>
      <c r="M967" s="2"/>
      <c r="S967" s="2"/>
    </row>
    <row r="968" ht="15.75" customHeight="1">
      <c r="E968" s="2"/>
      <c r="H968" s="2"/>
      <c r="M968" s="2"/>
      <c r="S968" s="2"/>
    </row>
    <row r="969" ht="15.75" customHeight="1">
      <c r="E969" s="2"/>
      <c r="H969" s="2"/>
      <c r="M969" s="2"/>
      <c r="S969" s="2"/>
    </row>
    <row r="970" ht="15.75" customHeight="1">
      <c r="E970" s="2"/>
      <c r="H970" s="2"/>
      <c r="M970" s="2"/>
      <c r="S970" s="2"/>
    </row>
    <row r="971" ht="15.75" customHeight="1">
      <c r="E971" s="2"/>
      <c r="H971" s="2"/>
      <c r="M971" s="2"/>
      <c r="S971" s="2"/>
    </row>
    <row r="972" ht="15.75" customHeight="1">
      <c r="E972" s="2"/>
      <c r="H972" s="2"/>
      <c r="M972" s="2"/>
      <c r="S972" s="2"/>
    </row>
    <row r="973" ht="15.75" customHeight="1">
      <c r="E973" s="2"/>
      <c r="H973" s="2"/>
      <c r="M973" s="2"/>
      <c r="S973" s="2"/>
    </row>
    <row r="974" ht="15.75" customHeight="1">
      <c r="E974" s="2"/>
      <c r="H974" s="2"/>
      <c r="M974" s="2"/>
      <c r="S974" s="2"/>
    </row>
    <row r="975" ht="15.75" customHeight="1">
      <c r="E975" s="2"/>
      <c r="H975" s="2"/>
      <c r="M975" s="2"/>
      <c r="S975" s="2"/>
    </row>
    <row r="976" ht="15.75" customHeight="1">
      <c r="E976" s="2"/>
      <c r="H976" s="2"/>
      <c r="M976" s="2"/>
      <c r="S976" s="2"/>
    </row>
    <row r="977" ht="15.75" customHeight="1">
      <c r="E977" s="2"/>
      <c r="H977" s="2"/>
      <c r="M977" s="2"/>
      <c r="S977" s="2"/>
    </row>
    <row r="978" ht="15.75" customHeight="1">
      <c r="E978" s="2"/>
      <c r="H978" s="2"/>
      <c r="M978" s="2"/>
      <c r="S978" s="2"/>
    </row>
    <row r="979" ht="15.75" customHeight="1">
      <c r="E979" s="2"/>
      <c r="H979" s="2"/>
      <c r="M979" s="2"/>
      <c r="S979" s="2"/>
    </row>
    <row r="980" ht="15.75" customHeight="1">
      <c r="E980" s="2"/>
      <c r="H980" s="2"/>
      <c r="M980" s="2"/>
      <c r="S980" s="2"/>
    </row>
    <row r="981" ht="15.75" customHeight="1">
      <c r="E981" s="2"/>
      <c r="H981" s="2"/>
      <c r="M981" s="2"/>
      <c r="S981" s="2"/>
    </row>
    <row r="982" ht="15.75" customHeight="1">
      <c r="E982" s="2"/>
      <c r="H982" s="2"/>
      <c r="M982" s="2"/>
      <c r="S982" s="2"/>
    </row>
    <row r="983" ht="15.75" customHeight="1">
      <c r="E983" s="2"/>
      <c r="H983" s="2"/>
      <c r="M983" s="2"/>
      <c r="S983" s="2"/>
    </row>
    <row r="984" ht="15.75" customHeight="1">
      <c r="E984" s="2"/>
      <c r="H984" s="2"/>
      <c r="M984" s="2"/>
      <c r="S984" s="2"/>
    </row>
    <row r="985" ht="15.75" customHeight="1">
      <c r="E985" s="2"/>
      <c r="H985" s="2"/>
      <c r="M985" s="2"/>
      <c r="S985" s="2"/>
    </row>
    <row r="986" ht="15.75" customHeight="1">
      <c r="E986" s="2"/>
      <c r="H986" s="2"/>
      <c r="M986" s="2"/>
      <c r="S986" s="2"/>
    </row>
    <row r="987" ht="15.75" customHeight="1">
      <c r="E987" s="2"/>
      <c r="H987" s="2"/>
      <c r="M987" s="2"/>
      <c r="S987" s="2"/>
    </row>
    <row r="988" ht="15.75" customHeight="1">
      <c r="E988" s="2"/>
      <c r="H988" s="2"/>
      <c r="M988" s="2"/>
      <c r="S988" s="2"/>
    </row>
    <row r="989" ht="15.75" customHeight="1">
      <c r="E989" s="2"/>
      <c r="H989" s="2"/>
      <c r="M989" s="2"/>
      <c r="S989" s="2"/>
    </row>
    <row r="990" ht="15.75" customHeight="1">
      <c r="E990" s="2"/>
      <c r="H990" s="2"/>
      <c r="M990" s="2"/>
      <c r="S990" s="2"/>
    </row>
    <row r="991" ht="15.75" customHeight="1">
      <c r="E991" s="2"/>
      <c r="H991" s="2"/>
      <c r="M991" s="2"/>
      <c r="S991" s="2"/>
    </row>
    <row r="992" ht="15.75" customHeight="1">
      <c r="E992" s="2"/>
      <c r="H992" s="2"/>
      <c r="M992" s="2"/>
      <c r="S992" s="2"/>
    </row>
    <row r="993" ht="15.75" customHeight="1">
      <c r="E993" s="2"/>
      <c r="H993" s="2"/>
      <c r="M993" s="2"/>
      <c r="S993" s="2"/>
    </row>
    <row r="994" ht="15.75" customHeight="1">
      <c r="E994" s="2"/>
      <c r="H994" s="2"/>
      <c r="M994" s="2"/>
      <c r="S994" s="2"/>
    </row>
    <row r="995" ht="15.75" customHeight="1">
      <c r="E995" s="2"/>
      <c r="H995" s="2"/>
      <c r="M995" s="2"/>
      <c r="S995" s="2"/>
    </row>
    <row r="996" ht="15.75" customHeight="1">
      <c r="E996" s="2"/>
      <c r="H996" s="2"/>
      <c r="M996" s="2"/>
      <c r="S996" s="2"/>
    </row>
    <row r="997" ht="15.75" customHeight="1">
      <c r="E997" s="2"/>
      <c r="H997" s="2"/>
      <c r="M997" s="2"/>
      <c r="S997" s="2"/>
    </row>
    <row r="998" ht="15.75" customHeight="1">
      <c r="E998" s="2"/>
      <c r="H998" s="2"/>
      <c r="M998" s="2"/>
      <c r="S998" s="2"/>
    </row>
    <row r="999" ht="15.75" customHeight="1">
      <c r="E999" s="2"/>
      <c r="H999" s="2"/>
      <c r="M999" s="2"/>
      <c r="S999" s="2"/>
    </row>
    <row r="1000" ht="15.75" customHeight="1">
      <c r="E1000" s="2"/>
      <c r="H1000" s="2"/>
      <c r="M1000" s="2"/>
      <c r="S1000" s="2"/>
    </row>
  </sheetData>
  <autoFilter ref="$C$2:$AA$49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3" width="13.29"/>
    <col customWidth="1" min="4" max="4" width="17.43"/>
    <col customWidth="1" min="5" max="6" width="13.29"/>
    <col customWidth="1" min="7" max="7" width="10.29"/>
    <col customWidth="1" min="8" max="8" width="31.0"/>
    <col customWidth="1" min="9" max="9" width="14.14"/>
    <col customWidth="1" min="10" max="10" width="12.86"/>
    <col customWidth="1" min="11" max="11" width="16.86"/>
    <col customWidth="1" min="12" max="12" width="17.29"/>
    <col customWidth="1" min="13" max="13" width="13.0"/>
    <col customWidth="1" min="14" max="14" width="9.29"/>
    <col customWidth="1" min="15" max="15" width="14.29"/>
    <col customWidth="1" min="16" max="26" width="10.0"/>
  </cols>
  <sheetData>
    <row r="1">
      <c r="A1" s="42" t="s">
        <v>301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5" t="s">
        <v>302</v>
      </c>
      <c r="O2" s="4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7" t="s">
        <v>303</v>
      </c>
      <c r="O3" s="4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5" t="s">
        <v>304</v>
      </c>
      <c r="O4" s="4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2.0" customHeight="1">
      <c r="A5" s="48" t="s">
        <v>0</v>
      </c>
      <c r="B5" s="48" t="s">
        <v>1</v>
      </c>
      <c r="C5" s="48" t="s">
        <v>2</v>
      </c>
      <c r="D5" s="48" t="s">
        <v>3</v>
      </c>
      <c r="E5" s="49" t="s">
        <v>11</v>
      </c>
      <c r="F5" s="49" t="s">
        <v>14</v>
      </c>
      <c r="G5" s="50" t="s">
        <v>20</v>
      </c>
      <c r="H5" s="50" t="s">
        <v>18</v>
      </c>
      <c r="I5" s="50" t="s">
        <v>21</v>
      </c>
      <c r="J5" s="50" t="s">
        <v>22</v>
      </c>
      <c r="K5" s="50" t="s">
        <v>23</v>
      </c>
      <c r="L5" s="50" t="s">
        <v>24</v>
      </c>
      <c r="M5" s="50" t="s">
        <v>305</v>
      </c>
      <c r="N5" s="50" t="s">
        <v>306</v>
      </c>
      <c r="O5" s="50" t="s">
        <v>307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51" t="s">
        <v>93</v>
      </c>
      <c r="B6" s="51" t="s">
        <v>34</v>
      </c>
      <c r="C6" s="52" t="s">
        <v>35</v>
      </c>
      <c r="D6" s="53">
        <v>3281412.13</v>
      </c>
      <c r="E6" s="54">
        <v>0.0</v>
      </c>
      <c r="F6" s="55">
        <v>3281412.0</v>
      </c>
      <c r="G6" s="56">
        <v>8.90982264E8</v>
      </c>
      <c r="H6" s="56" t="str">
        <f t="shared" ref="H6:H7" si="1">VLOOKUP(G6,'[1]IPS CTA BANCARIA (2)'!$B$2:$H$159,2,0)</f>
        <v>#REF!</v>
      </c>
      <c r="I6" s="55">
        <v>3281412.0</v>
      </c>
      <c r="J6" s="57" t="str">
        <f t="shared" ref="J6:J7" si="2">VLOOKUP(G6,'[1]IPS CTA BANCARIA (2)'!$B$2:$H$159,4,0)</f>
        <v>#REF!</v>
      </c>
      <c r="K6" s="56" t="str">
        <f t="shared" ref="K6:K7" si="3">VLOOKUP(G6,'[1]IPS CTA BANCARIA (2)'!$B$2:$H$159,5,0)</f>
        <v>#REF!</v>
      </c>
      <c r="L6" s="56" t="str">
        <f t="shared" ref="L6:L7" si="4">VLOOKUP(G6,'[1]IPS CTA BANCARIA (2)'!$B$2:$H$159,6,0)</f>
        <v>#REF!</v>
      </c>
      <c r="M6" s="58">
        <v>2.014000235E11</v>
      </c>
      <c r="N6" s="33" t="s">
        <v>308</v>
      </c>
      <c r="O6" s="59">
        <v>41768.0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51" t="s">
        <v>171</v>
      </c>
      <c r="B7" s="51" t="s">
        <v>34</v>
      </c>
      <c r="C7" s="52" t="s">
        <v>35</v>
      </c>
      <c r="D7" s="53">
        <v>1447241.81</v>
      </c>
      <c r="E7" s="54">
        <v>0.0</v>
      </c>
      <c r="F7" s="55">
        <v>1447242.0</v>
      </c>
      <c r="G7" s="56">
        <v>8.90982264E8</v>
      </c>
      <c r="H7" s="56" t="str">
        <f t="shared" si="1"/>
        <v>#REF!</v>
      </c>
      <c r="I7" s="55">
        <v>1447242.0</v>
      </c>
      <c r="J7" s="57" t="str">
        <f t="shared" si="2"/>
        <v>#REF!</v>
      </c>
      <c r="K7" s="56" t="str">
        <f t="shared" si="3"/>
        <v>#REF!</v>
      </c>
      <c r="L7" s="56" t="str">
        <f t="shared" si="4"/>
        <v>#REF!</v>
      </c>
      <c r="M7" s="58">
        <v>2.01400023504E11</v>
      </c>
      <c r="N7" s="33" t="s">
        <v>309</v>
      </c>
      <c r="O7" s="59">
        <v>41768.0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51" t="s">
        <v>197</v>
      </c>
      <c r="B8" s="51" t="s">
        <v>30</v>
      </c>
      <c r="C8" s="52" t="s">
        <v>31</v>
      </c>
      <c r="D8" s="53">
        <v>2.7717159289E8</v>
      </c>
      <c r="E8" s="54">
        <v>0.0</v>
      </c>
      <c r="F8" s="55">
        <v>2.77171593E8</v>
      </c>
      <c r="G8" s="60">
        <v>9.00102792E8</v>
      </c>
      <c r="H8" s="60" t="str">
        <f>VLOOKUP(G8,'[1]IPS CTA BANCARIA (2)'!$B$2:$H$163,2,0)</f>
        <v>#REF!</v>
      </c>
      <c r="I8" s="55">
        <v>7.962282E7</v>
      </c>
      <c r="J8" s="57">
        <v>6.41494823E8</v>
      </c>
      <c r="K8" s="56" t="s">
        <v>310</v>
      </c>
      <c r="L8" s="56" t="s">
        <v>311</v>
      </c>
      <c r="M8" s="61" t="s">
        <v>312</v>
      </c>
      <c r="N8" s="62" t="s">
        <v>313</v>
      </c>
      <c r="O8" s="59">
        <v>41786.0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23.25" customHeight="1">
      <c r="A9" s="51" t="s">
        <v>197</v>
      </c>
      <c r="B9" s="51" t="s">
        <v>30</v>
      </c>
      <c r="C9" s="52" t="s">
        <v>31</v>
      </c>
      <c r="D9" s="53"/>
      <c r="E9" s="54"/>
      <c r="F9" s="55"/>
      <c r="G9" s="56">
        <v>8.90900518E8</v>
      </c>
      <c r="H9" s="56" t="str">
        <f t="shared" ref="H9:H10" si="5">VLOOKUP(G9,'[1]IPS CTA BANCARIA (2)'!$B$2:$H$159,2,0)</f>
        <v>#REF!</v>
      </c>
      <c r="I9" s="55">
        <v>2.0E7</v>
      </c>
      <c r="J9" s="57" t="str">
        <f t="shared" ref="J9:J10" si="6">VLOOKUP(G9,'[1]IPS CTA BANCARIA (2)'!$B$2:$H$159,4,0)</f>
        <v>#REF!</v>
      </c>
      <c r="K9" s="56" t="str">
        <f t="shared" ref="K9:K10" si="7">VLOOKUP(G9,'[1]IPS CTA BANCARIA (2)'!$B$2:$H$159,5,0)</f>
        <v>#REF!</v>
      </c>
      <c r="L9" s="56" t="str">
        <f t="shared" ref="L9:L10" si="8">VLOOKUP(G9,'[1]IPS CTA BANCARIA (2)'!$B$2:$H$159,6,0)</f>
        <v>#REF!</v>
      </c>
      <c r="M9" s="58">
        <v>2.01400022312E11</v>
      </c>
      <c r="N9" s="33" t="s">
        <v>314</v>
      </c>
      <c r="O9" s="59">
        <v>41768.0</v>
      </c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23.25" customHeight="1">
      <c r="A10" s="51" t="s">
        <v>197</v>
      </c>
      <c r="B10" s="51" t="s">
        <v>30</v>
      </c>
      <c r="C10" s="52" t="s">
        <v>31</v>
      </c>
      <c r="D10" s="53"/>
      <c r="E10" s="54"/>
      <c r="F10" s="55"/>
      <c r="G10" s="56">
        <v>9.00509957E8</v>
      </c>
      <c r="H10" s="56" t="str">
        <f t="shared" si="5"/>
        <v>#REF!</v>
      </c>
      <c r="I10" s="55">
        <v>1258727.0</v>
      </c>
      <c r="J10" s="57" t="str">
        <f t="shared" si="6"/>
        <v>#REF!</v>
      </c>
      <c r="K10" s="56" t="str">
        <f t="shared" si="7"/>
        <v>#REF!</v>
      </c>
      <c r="L10" s="56" t="str">
        <f t="shared" si="8"/>
        <v>#REF!</v>
      </c>
      <c r="M10" s="58">
        <v>2.0140002232E11</v>
      </c>
      <c r="N10" s="33" t="s">
        <v>315</v>
      </c>
      <c r="O10" s="59">
        <v>41768.0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23.25" customHeight="1">
      <c r="A11" s="51" t="s">
        <v>197</v>
      </c>
      <c r="B11" s="51" t="s">
        <v>30</v>
      </c>
      <c r="C11" s="52" t="s">
        <v>31</v>
      </c>
      <c r="D11" s="53"/>
      <c r="E11" s="54"/>
      <c r="F11" s="55"/>
      <c r="G11" s="56">
        <v>8.90981536E8</v>
      </c>
      <c r="H11" s="56" t="s">
        <v>316</v>
      </c>
      <c r="I11" s="63">
        <v>4.0E7</v>
      </c>
      <c r="J11" s="64">
        <v>1.10210010179E11</v>
      </c>
      <c r="K11" s="60" t="s">
        <v>317</v>
      </c>
      <c r="L11" s="60" t="s">
        <v>311</v>
      </c>
      <c r="M11" s="61" t="s">
        <v>318</v>
      </c>
      <c r="N11" s="33" t="s">
        <v>319</v>
      </c>
      <c r="O11" s="59">
        <v>41786.0</v>
      </c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23.25" customHeight="1">
      <c r="A12" s="51" t="s">
        <v>197</v>
      </c>
      <c r="B12" s="51" t="s">
        <v>30</v>
      </c>
      <c r="C12" s="52" t="s">
        <v>31</v>
      </c>
      <c r="D12" s="53"/>
      <c r="E12" s="54"/>
      <c r="F12" s="55"/>
      <c r="G12" s="56">
        <v>8.30007355E8</v>
      </c>
      <c r="H12" s="56" t="str">
        <f t="shared" ref="H12:H16" si="9">VLOOKUP(G12,'[1]IPS CTA BANCARIA (2)'!$B$2:$H$159,2,0)</f>
        <v>#REF!</v>
      </c>
      <c r="I12" s="55">
        <v>1.1676027E7</v>
      </c>
      <c r="J12" s="57" t="str">
        <f t="shared" ref="J12:J16" si="10">VLOOKUP(G12,'[1]IPS CTA BANCARIA (2)'!$B$2:$H$159,4,0)</f>
        <v>#REF!</v>
      </c>
      <c r="K12" s="56" t="str">
        <f t="shared" ref="K12:K16" si="11">VLOOKUP(G12,'[1]IPS CTA BANCARIA (2)'!$B$2:$H$159,5,0)</f>
        <v>#REF!</v>
      </c>
      <c r="L12" s="56" t="str">
        <f t="shared" ref="L12:L16" si="12">VLOOKUP(G12,'[1]IPS CTA BANCARIA (2)'!$B$2:$H$159,6,0)</f>
        <v>#REF!</v>
      </c>
      <c r="M12" s="58">
        <v>2.01400022315E11</v>
      </c>
      <c r="N12" s="33" t="s">
        <v>320</v>
      </c>
      <c r="O12" s="59">
        <v>41768.0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23.25" customHeight="1">
      <c r="A13" s="51" t="s">
        <v>215</v>
      </c>
      <c r="B13" s="51" t="s">
        <v>34</v>
      </c>
      <c r="C13" s="52" t="s">
        <v>35</v>
      </c>
      <c r="D13" s="53">
        <v>2.981917792E7</v>
      </c>
      <c r="E13" s="54">
        <v>2463688.920000002</v>
      </c>
      <c r="F13" s="55">
        <v>2.7355489E7</v>
      </c>
      <c r="G13" s="56">
        <v>8.11041637E8</v>
      </c>
      <c r="H13" s="56" t="str">
        <f t="shared" si="9"/>
        <v>#REF!</v>
      </c>
      <c r="I13" s="55">
        <v>2.7355489E7</v>
      </c>
      <c r="J13" s="57" t="str">
        <f t="shared" si="10"/>
        <v>#REF!</v>
      </c>
      <c r="K13" s="56" t="str">
        <f t="shared" si="11"/>
        <v>#REF!</v>
      </c>
      <c r="L13" s="56" t="str">
        <f t="shared" si="12"/>
        <v>#REF!</v>
      </c>
      <c r="M13" s="58">
        <v>2.01400023502E11</v>
      </c>
      <c r="N13" s="33" t="s">
        <v>321</v>
      </c>
      <c r="O13" s="59">
        <v>41768.0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3.25" customHeight="1">
      <c r="A14" s="51" t="s">
        <v>275</v>
      </c>
      <c r="B14" s="51" t="s">
        <v>30</v>
      </c>
      <c r="C14" s="52" t="s">
        <v>31</v>
      </c>
      <c r="D14" s="53">
        <v>1.680403075E8</v>
      </c>
      <c r="E14" s="54">
        <v>6056319.5</v>
      </c>
      <c r="F14" s="55">
        <v>1.61983988E8</v>
      </c>
      <c r="G14" s="56">
        <v>8.90981137E8</v>
      </c>
      <c r="H14" s="56" t="str">
        <f t="shared" si="9"/>
        <v>#REF!</v>
      </c>
      <c r="I14" s="55">
        <v>7.8698586E7</v>
      </c>
      <c r="J14" s="57" t="str">
        <f t="shared" si="10"/>
        <v>#REF!</v>
      </c>
      <c r="K14" s="56" t="str">
        <f t="shared" si="11"/>
        <v>#REF!</v>
      </c>
      <c r="L14" s="56" t="str">
        <f t="shared" si="12"/>
        <v>#REF!</v>
      </c>
      <c r="M14" s="58">
        <v>2.01400022349E11</v>
      </c>
      <c r="N14" s="33" t="s">
        <v>322</v>
      </c>
      <c r="O14" s="59">
        <v>41768.0</v>
      </c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23.25" customHeight="1">
      <c r="A15" s="51" t="s">
        <v>275</v>
      </c>
      <c r="B15" s="51" t="s">
        <v>30</v>
      </c>
      <c r="C15" s="52" t="s">
        <v>31</v>
      </c>
      <c r="D15" s="53"/>
      <c r="E15" s="54"/>
      <c r="F15" s="55"/>
      <c r="G15" s="56">
        <v>9.00509957E8</v>
      </c>
      <c r="H15" s="56" t="str">
        <f t="shared" si="9"/>
        <v>#REF!</v>
      </c>
      <c r="I15" s="55">
        <v>761108.0</v>
      </c>
      <c r="J15" s="57" t="str">
        <f t="shared" si="10"/>
        <v>#REF!</v>
      </c>
      <c r="K15" s="56" t="str">
        <f t="shared" si="11"/>
        <v>#REF!</v>
      </c>
      <c r="L15" s="56" t="str">
        <f t="shared" si="12"/>
        <v>#REF!</v>
      </c>
      <c r="M15" s="58">
        <v>2.0140002235E11</v>
      </c>
      <c r="N15" s="33" t="s">
        <v>323</v>
      </c>
      <c r="O15" s="59">
        <v>41768.0</v>
      </c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23.25" customHeight="1">
      <c r="A16" s="51" t="s">
        <v>275</v>
      </c>
      <c r="B16" s="51" t="s">
        <v>30</v>
      </c>
      <c r="C16" s="52" t="s">
        <v>31</v>
      </c>
      <c r="D16" s="53"/>
      <c r="E16" s="54"/>
      <c r="F16" s="55"/>
      <c r="G16" s="56">
        <v>8.41000236E8</v>
      </c>
      <c r="H16" s="56" t="str">
        <f t="shared" si="9"/>
        <v>#REF!</v>
      </c>
      <c r="I16" s="55">
        <v>5.0E7</v>
      </c>
      <c r="J16" s="57" t="str">
        <f t="shared" si="10"/>
        <v>#REF!</v>
      </c>
      <c r="K16" s="56" t="str">
        <f t="shared" si="11"/>
        <v>#REF!</v>
      </c>
      <c r="L16" s="56" t="str">
        <f t="shared" si="12"/>
        <v>#REF!</v>
      </c>
      <c r="M16" s="58">
        <v>2.01400022325E11</v>
      </c>
      <c r="N16" s="33" t="s">
        <v>324</v>
      </c>
      <c r="O16" s="59">
        <v>41768.0</v>
      </c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23.25" customHeight="1">
      <c r="A17" s="51" t="s">
        <v>275</v>
      </c>
      <c r="B17" s="51" t="s">
        <v>30</v>
      </c>
      <c r="C17" s="52" t="s">
        <v>31</v>
      </c>
      <c r="D17" s="53"/>
      <c r="E17" s="54"/>
      <c r="F17" s="55"/>
      <c r="G17" s="56">
        <v>9.00021323E8</v>
      </c>
      <c r="H17" s="56" t="s">
        <v>325</v>
      </c>
      <c r="I17" s="55">
        <v>1.8203433E7</v>
      </c>
      <c r="J17" s="57">
        <v>6.4522124716E10</v>
      </c>
      <c r="K17" s="56" t="s">
        <v>310</v>
      </c>
      <c r="L17" s="56" t="s">
        <v>311</v>
      </c>
      <c r="M17" s="58" t="s">
        <v>326</v>
      </c>
      <c r="N17" s="51"/>
      <c r="O17" s="59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23.25" customHeight="1">
      <c r="A18" s="51" t="s">
        <v>275</v>
      </c>
      <c r="B18" s="51" t="s">
        <v>30</v>
      </c>
      <c r="C18" s="52" t="s">
        <v>31</v>
      </c>
      <c r="D18" s="53"/>
      <c r="E18" s="54"/>
      <c r="F18" s="55"/>
      <c r="G18" s="56">
        <v>9.00102792E8</v>
      </c>
      <c r="H18" s="56" t="s">
        <v>327</v>
      </c>
      <c r="I18" s="55">
        <v>1.4320861E7</v>
      </c>
      <c r="J18" s="57">
        <v>6.41494823E8</v>
      </c>
      <c r="K18" s="56" t="s">
        <v>310</v>
      </c>
      <c r="L18" s="56" t="s">
        <v>311</v>
      </c>
      <c r="M18" s="58" t="s">
        <v>328</v>
      </c>
      <c r="N18" s="51" t="s">
        <v>329</v>
      </c>
      <c r="O18" s="59">
        <v>41786.0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3.25" customHeight="1">
      <c r="A19" s="51" t="s">
        <v>291</v>
      </c>
      <c r="B19" s="51" t="s">
        <v>30</v>
      </c>
      <c r="C19" s="52" t="s">
        <v>31</v>
      </c>
      <c r="D19" s="53">
        <v>1.079267418E7</v>
      </c>
      <c r="E19" s="54">
        <v>939552.1799999997</v>
      </c>
      <c r="F19" s="55">
        <v>9853122.0</v>
      </c>
      <c r="G19" s="56">
        <v>8.90982162E8</v>
      </c>
      <c r="H19" s="60" t="str">
        <f>VLOOKUP(G19,'[1]IPS CTA BANCARIA (2)'!$B$2:$H$163,2,0)</f>
        <v>#REF!</v>
      </c>
      <c r="I19" s="55">
        <v>4718739.0</v>
      </c>
      <c r="J19" s="57">
        <v>2.65082644E8</v>
      </c>
      <c r="K19" s="56" t="s">
        <v>330</v>
      </c>
      <c r="L19" s="56" t="s">
        <v>311</v>
      </c>
      <c r="M19" s="58">
        <v>2.01400022318E11</v>
      </c>
      <c r="N19" s="33" t="s">
        <v>331</v>
      </c>
      <c r="O19" s="59">
        <v>41768.0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2"/>
      <c r="B20" s="2"/>
      <c r="C20" s="2"/>
      <c r="D20" s="2"/>
      <c r="E20" s="2"/>
      <c r="F20" s="2"/>
      <c r="G20" s="2"/>
      <c r="H20" s="2"/>
      <c r="I20" s="6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6" t="s">
        <v>332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66" t="s">
        <v>333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6" t="s">
        <v>334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6" t="s">
        <v>335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6" t="s">
        <v>336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6" t="s">
        <v>337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