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PS POR EPS Y FUENTE DE FIN " sheetId="1" r:id="rId4"/>
    <sheet state="visible" name="CALCULO" sheetId="2" r:id="rId5"/>
    <sheet state="visible" name="PARA GIRO DIRECTO ABRIL" sheetId="3" r:id="rId6"/>
  </sheets>
  <definedNames>
    <definedName hidden="1" localSheetId="0" name="_xlnm._FilterDatabase">'EPS POR EPS Y FUENTE DE FIN '!$A$7:$P$363</definedName>
    <definedName hidden="1" localSheetId="1" name="_xlnm._FilterDatabase">CALCULO!$A$2:$AA$481</definedName>
  </definedNames>
  <calcPr/>
</workbook>
</file>

<file path=xl/sharedStrings.xml><?xml version="1.0" encoding="utf-8"?>
<sst xmlns="http://schemas.openxmlformats.org/spreadsheetml/2006/main" count="3728" uniqueCount="695">
  <si>
    <t>LIQUIDACION MENSUAL DE AFILIADOS POR EPS Y ENTIDAD TERRITORIAL PERIODO ABRIL DE 2014</t>
  </si>
  <si>
    <t>Fecha de publicación: Abril 2014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</si>
  <si>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</si>
  <si>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</si>
  <si>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</si>
  <si>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</si>
  <si>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</si>
  <si>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</si>
  <si>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</si>
  <si>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CON CARGO A CAJAS DE COMPENSACION FAMILIAR ART. 46 LEY 1438 DE 2011</t>
  </si>
  <si>
    <t>RECURSOS CON CARGO A CAJAS DE COMPENSACION FAMILIAR ART. 217 LEY 100 DE 1993</t>
  </si>
  <si>
    <t>TOTAL RECURSOS CAJAS DE COMPENSACION FAMILIAR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</si>
  <si>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</si>
  <si>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</si>
  <si>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</si>
  <si>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</si>
  <si>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ABRIL DE 2014</t>
  </si>
  <si>
    <t>05001</t>
  </si>
  <si>
    <t>ANTIOQUIA</t>
  </si>
  <si>
    <t>MEDELLIN</t>
  </si>
  <si>
    <t>CCF002</t>
  </si>
  <si>
    <t>COMFAMA</t>
  </si>
  <si>
    <t>EPSI02</t>
  </si>
  <si>
    <t>MANEXKA</t>
  </si>
  <si>
    <t>EPSS03</t>
  </si>
  <si>
    <t>CAFESALUD</t>
  </si>
  <si>
    <t>EPSS33</t>
  </si>
  <si>
    <t>SALUDVIDA</t>
  </si>
  <si>
    <t>ESS002</t>
  </si>
  <si>
    <t>EMDISALUD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</si>
  <si>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</si>
  <si>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</si>
  <si>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</si>
  <si>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</si>
  <si>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</si>
  <si>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</si>
  <si>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</si>
  <si>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</si>
  <si>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</si>
  <si>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</si>
  <si>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</si>
  <si>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</si>
  <si>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EPSS09</t>
  </si>
  <si>
    <t>COMFENALCO ANTIOQUIA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</si>
  <si>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</si>
  <si>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</si>
  <si>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</si>
  <si>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</si>
  <si>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</si>
  <si>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</si>
  <si>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</si>
  <si>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</si>
  <si>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</si>
  <si>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</si>
  <si>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</si>
  <si>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</si>
  <si>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</si>
  <si>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</si>
  <si>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</si>
  <si>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</si>
  <si>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</si>
  <si>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</si>
  <si>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</si>
  <si>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</si>
  <si>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</si>
  <si>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05055</t>
  </si>
  <si>
    <t>ARGELIA</t>
  </si>
  <si>
    <t>ESS062</t>
  </si>
  <si>
    <t>ASMET SALUD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</si>
  <si>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</si>
  <si>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</si>
  <si>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</si>
  <si>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</si>
  <si>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</si>
  <si>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</si>
  <si>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</si>
  <si>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</si>
  <si>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</si>
  <si>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</si>
  <si>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</si>
  <si>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</si>
  <si>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</si>
  <si>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</si>
  <si>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</si>
  <si>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</si>
  <si>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</si>
  <si>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</si>
  <si>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</si>
  <si>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</si>
  <si>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EPS030</t>
  </si>
  <si>
    <t>CONDOR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</si>
  <si>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</si>
  <si>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</si>
  <si>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</si>
  <si>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</si>
  <si>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</si>
  <si>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</si>
  <si>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</si>
  <si>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</si>
  <si>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</si>
  <si>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</si>
  <si>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</si>
  <si>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</si>
  <si>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</si>
  <si>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</si>
  <si>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</si>
  <si>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</si>
  <si>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</si>
  <si>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</si>
  <si>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</si>
  <si>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</si>
  <si>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</si>
  <si>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</si>
  <si>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EPS031</t>
  </si>
  <si>
    <t>SELVASALUD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</si>
  <si>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</si>
  <si>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</si>
  <si>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</si>
  <si>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</si>
  <si>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</si>
  <si>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</si>
  <si>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</si>
  <si>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</si>
  <si>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</si>
  <si>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</si>
  <si>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</si>
  <si>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</si>
  <si>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</si>
  <si>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</si>
  <si>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</si>
  <si>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</si>
  <si>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</si>
  <si>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</si>
  <si>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</si>
  <si>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</si>
  <si>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</si>
  <si>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</si>
  <si>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</si>
  <si>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</si>
  <si>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</si>
  <si>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</si>
  <si>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</si>
  <si>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</si>
  <si>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</si>
  <si>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</si>
  <si>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</si>
  <si>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</si>
  <si>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</si>
  <si>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</si>
  <si>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</si>
  <si>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</si>
  <si>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</si>
  <si>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</si>
  <si>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</si>
  <si>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</si>
  <si>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</si>
  <si>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</si>
  <si>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</si>
  <si>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</si>
  <si>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</si>
  <si>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</si>
  <si>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</si>
  <si>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</si>
  <si>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</si>
  <si>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</si>
  <si>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</si>
  <si>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</si>
  <si>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</si>
  <si>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</si>
  <si>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</si>
  <si>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</si>
  <si>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</si>
  <si>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</si>
  <si>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</si>
  <si>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</si>
  <si>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</si>
  <si>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</si>
  <si>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</si>
  <si>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</si>
  <si>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</si>
  <si>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</si>
  <si>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</si>
  <si>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</si>
  <si>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</si>
  <si>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</si>
  <si>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</si>
  <si>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</si>
  <si>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</si>
  <si>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</si>
  <si>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</si>
  <si>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</si>
  <si>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</si>
  <si>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</si>
  <si>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</si>
  <si>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</si>
  <si>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</si>
  <si>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</si>
  <si>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</si>
  <si>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</si>
  <si>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</si>
  <si>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</si>
  <si>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</si>
  <si>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</si>
  <si>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</si>
  <si>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</si>
  <si>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</si>
  <si>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</si>
  <si>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</si>
  <si>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</si>
  <si>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</si>
  <si>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</si>
  <si>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</si>
  <si>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</si>
  <si>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</si>
  <si>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</si>
  <si>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</si>
  <si>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</si>
  <si>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</si>
  <si>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</si>
  <si>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</si>
  <si>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</si>
  <si>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</si>
  <si>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</si>
  <si>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</si>
  <si>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</si>
  <si>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</si>
  <si>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</si>
  <si>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</si>
  <si>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</si>
  <si>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</si>
  <si>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</si>
  <si>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</si>
  <si>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</si>
  <si>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</si>
  <si>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</si>
  <si>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</si>
  <si>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</si>
  <si>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</si>
  <si>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</si>
  <si>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</si>
  <si>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</si>
  <si>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</si>
  <si>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</si>
  <si>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</si>
  <si>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</si>
  <si>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</si>
  <si>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</si>
  <si>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</si>
  <si>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</si>
  <si>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</si>
  <si>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</si>
  <si>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</si>
  <si>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</si>
  <si>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</si>
  <si>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</si>
  <si>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</si>
  <si>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</si>
  <si>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</si>
  <si>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</si>
  <si>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</si>
  <si>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</si>
  <si>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</si>
  <si>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</si>
  <si>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</si>
  <si>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</si>
  <si>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</si>
  <si>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</si>
  <si>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</si>
  <si>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</si>
  <si>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</si>
  <si>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</si>
  <si>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</si>
  <si>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</si>
  <si>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</si>
  <si>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</si>
  <si>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</si>
  <si>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</si>
  <si>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</si>
  <si>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</si>
  <si>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</si>
  <si>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</si>
  <si>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</si>
  <si>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</si>
  <si>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</si>
  <si>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</si>
  <si>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</si>
  <si>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</si>
  <si>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</si>
  <si>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</si>
  <si>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</si>
  <si>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</si>
  <si>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</si>
  <si>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</si>
  <si>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</si>
  <si>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</si>
  <si>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</si>
  <si>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</si>
  <si>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</si>
  <si>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</si>
  <si>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</si>
  <si>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</si>
  <si>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ABRIL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</si>
  <si>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</si>
  <si>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</si>
  <si>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</si>
  <si>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</si>
  <si>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REDONDEAR 1 ONCEAVA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</si>
  <si>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</si>
  <si>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</si>
  <si>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</si>
  <si>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</si>
  <si>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</si>
  <si>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</si>
  <si>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</si>
  <si>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</si>
  <si>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</si>
  <si>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</si>
  <si>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Total MEDELLIN</t>
  </si>
  <si>
    <t>Total ABEJORRAL</t>
  </si>
  <si>
    <t>Total ABRIAQUI</t>
  </si>
  <si>
    <t>Total ALEJANDRIA</t>
  </si>
  <si>
    <t>Total AMAGA</t>
  </si>
  <si>
    <t>Total AMALFI</t>
  </si>
  <si>
    <t>Total ANDES</t>
  </si>
  <si>
    <t>Total ANGELOPOLIS</t>
  </si>
  <si>
    <t>Total ANGOSTURA</t>
  </si>
  <si>
    <t>Total ANORI</t>
  </si>
  <si>
    <t>Total ANTIOQUIA</t>
  </si>
  <si>
    <t>Total ANZA</t>
  </si>
  <si>
    <t>Total APARTADO</t>
  </si>
  <si>
    <t>Total ARBOLETES</t>
  </si>
  <si>
    <t>Total ARGELIA</t>
  </si>
  <si>
    <t>Total ARMENIA</t>
  </si>
  <si>
    <t>Total BARBOSA</t>
  </si>
  <si>
    <t>Total BELMIRA</t>
  </si>
  <si>
    <t>Total BELLO</t>
  </si>
  <si>
    <t>Total BETANIA</t>
  </si>
  <si>
    <t>Total BETULIA</t>
  </si>
  <si>
    <t>Total BOLIVAR</t>
  </si>
  <si>
    <t>Total BRICEÑO</t>
  </si>
  <si>
    <t>Total BURITICA</t>
  </si>
  <si>
    <t>Total CACERES</t>
  </si>
  <si>
    <t>Total CAICEDO</t>
  </si>
  <si>
    <t>Total CALDAS</t>
  </si>
  <si>
    <t>Total CAMPAMENTO</t>
  </si>
  <si>
    <t>Total CAÑASGORDAS</t>
  </si>
  <si>
    <t>Total CARACOLI</t>
  </si>
  <si>
    <t>Total CARAMANTA</t>
  </si>
  <si>
    <t>Total CAREPA</t>
  </si>
  <si>
    <t>Total CARMEN DE VIBORAL</t>
  </si>
  <si>
    <t>Total CAROLINA</t>
  </si>
  <si>
    <t>Total CAUCASIA</t>
  </si>
  <si>
    <t>Total CHIGORODO</t>
  </si>
  <si>
    <t>Total CISNEROS</t>
  </si>
  <si>
    <t>Total COCORNA</t>
  </si>
  <si>
    <t>Total CONCEPCION</t>
  </si>
  <si>
    <t>Total CONCORDIA</t>
  </si>
  <si>
    <t>Total COPACABANA</t>
  </si>
  <si>
    <t>Total DABEIBA</t>
  </si>
  <si>
    <t>Total DON MATIAS</t>
  </si>
  <si>
    <t>Total EBEJICO</t>
  </si>
  <si>
    <t>Total EL BAGRE</t>
  </si>
  <si>
    <t>Total ENTRERRIOS</t>
  </si>
  <si>
    <t>Total ENVIGADO</t>
  </si>
  <si>
    <t>Total FREDONIA</t>
  </si>
  <si>
    <t>Total FRONTINO</t>
  </si>
  <si>
    <t>Total GIRALDO</t>
  </si>
  <si>
    <t>Total GIRARDOTA</t>
  </si>
  <si>
    <t>Total GOMEZ PLATA</t>
  </si>
  <si>
    <t>Total GRANADA</t>
  </si>
  <si>
    <t>Total GUADALUPE</t>
  </si>
  <si>
    <t>Total GUARNE</t>
  </si>
  <si>
    <t>Total GUATAPE</t>
  </si>
  <si>
    <t>Total HELICONIA</t>
  </si>
  <si>
    <t>Total HISPANIA</t>
  </si>
  <si>
    <t>Total ITAGUI</t>
  </si>
  <si>
    <t>Total ITUANGO</t>
  </si>
  <si>
    <t>Total JARDIN</t>
  </si>
  <si>
    <t>Total JERICO</t>
  </si>
  <si>
    <t>Total LA CEJA</t>
  </si>
  <si>
    <t>Total LA ESTRELLA</t>
  </si>
  <si>
    <t>Total LA PINTADA</t>
  </si>
  <si>
    <t>Total LA UNION</t>
  </si>
  <si>
    <t>Total LIBORINA</t>
  </si>
  <si>
    <t>Total MACEO</t>
  </si>
  <si>
    <t>Total MARINILLA</t>
  </si>
  <si>
    <t>Total MONTEBELLO</t>
  </si>
  <si>
    <t>Total MURINDO</t>
  </si>
  <si>
    <t>Total MUTATA</t>
  </si>
  <si>
    <t>Total NARIÑO</t>
  </si>
  <si>
    <t>Total NECOCLI</t>
  </si>
  <si>
    <t>Total NECHI</t>
  </si>
  <si>
    <t>Total OLAYA</t>
  </si>
  <si>
    <t>Total PEÑOL</t>
  </si>
  <si>
    <t>Total PEQUE</t>
  </si>
  <si>
    <t>Total PUEBLORRICO</t>
  </si>
  <si>
    <t>Total PUERTO BERRIO</t>
  </si>
  <si>
    <t>Total PUERTO NARE</t>
  </si>
  <si>
    <t>Total PUERTO TRIUNFO</t>
  </si>
  <si>
    <t>Total REMEDIOS</t>
  </si>
  <si>
    <t>Total RETIRO</t>
  </si>
  <si>
    <t>Total RIONEGRO</t>
  </si>
  <si>
    <t>Total SABANALARGA</t>
  </si>
  <si>
    <t>Total SABANETA</t>
  </si>
  <si>
    <t>Total SALGAR</t>
  </si>
  <si>
    <t>Total SAN ANDRES</t>
  </si>
  <si>
    <t>Total SAN CARLOS</t>
  </si>
  <si>
    <t>Total SAN FRANCISCO</t>
  </si>
  <si>
    <t>Total SAN JERONIMO</t>
  </si>
  <si>
    <t>Total SAN JOSE DE LA MONTANA</t>
  </si>
  <si>
    <t>Total SAN JUAN DE URABA</t>
  </si>
  <si>
    <t>Total SAN LUIS</t>
  </si>
  <si>
    <t>Total SAN PEDRO</t>
  </si>
  <si>
    <t>Total SAN PEDRO DE URABA</t>
  </si>
  <si>
    <t>Total SAN RAFAEL</t>
  </si>
  <si>
    <t>Total SAN ROQUE</t>
  </si>
  <si>
    <t>Total SAN VICENTE</t>
  </si>
  <si>
    <t>Total SANTA BARBARA</t>
  </si>
  <si>
    <t>Total SANTA ROSA DE OSOS</t>
  </si>
  <si>
    <t>Total SANTO DOMINGO</t>
  </si>
  <si>
    <t>Total SANTUARIO</t>
  </si>
  <si>
    <t>Total SEGOVIA</t>
  </si>
  <si>
    <t>Total SONSON</t>
  </si>
  <si>
    <t>Total SOPETRAN</t>
  </si>
  <si>
    <t>Total TAMESIS</t>
  </si>
  <si>
    <t>Total TARAZA</t>
  </si>
  <si>
    <t>Total TARSO</t>
  </si>
  <si>
    <t>Total TITIRIBI</t>
  </si>
  <si>
    <t>Total TOLEDO</t>
  </si>
  <si>
    <t>Total TURBO</t>
  </si>
  <si>
    <t>Total URAMITA</t>
  </si>
  <si>
    <t>Total URRAO</t>
  </si>
  <si>
    <t>Total VALDIVIA</t>
  </si>
  <si>
    <t>Total VALPARAISO</t>
  </si>
  <si>
    <t>Total VEGACHI</t>
  </si>
  <si>
    <t>Total VENECIA</t>
  </si>
  <si>
    <t>Total VIGIA DEL FUERTE</t>
  </si>
  <si>
    <t>Total YALI</t>
  </si>
  <si>
    <t>Total YARUMAL</t>
  </si>
  <si>
    <t>Total YOLOMBO</t>
  </si>
  <si>
    <t>Total YONDO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</si>
  <si>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</si>
  <si>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</si>
  <si>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</si>
  <si>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</si>
  <si>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ABRIL DE 2014 </t>
  </si>
  <si>
    <t>RADICADOS</t>
  </si>
  <si>
    <t>N. DE COMPROBANTE DE EGRESO 43000/</t>
  </si>
  <si>
    <t>FECHA COMPROBANTE DE EGRESO</t>
  </si>
  <si>
    <t>E.S.E. HOSPITAL SAN RAFAEL DE SAN LUIS</t>
  </si>
  <si>
    <t>BANCOLOMBIA</t>
  </si>
  <si>
    <t>AHORROS</t>
  </si>
  <si>
    <t>201400026582</t>
  </si>
  <si>
    <t>43/52951</t>
  </si>
  <si>
    <t>CENTRO DE INVESTIGACIONES MEDICAS DE ANTIOQUIA</t>
  </si>
  <si>
    <t>201400026583</t>
  </si>
  <si>
    <t>43/52954</t>
  </si>
  <si>
    <t>E.S.E. HOSPITAL SAN JUAN DE DIOS DE ABEJORRAL</t>
  </si>
  <si>
    <t>DAVIVIENDA</t>
  </si>
  <si>
    <t>CORRIENTE</t>
  </si>
  <si>
    <t>201400026584</t>
  </si>
  <si>
    <t>43/52922</t>
  </si>
  <si>
    <t>E.S.E. HOSPITAL LAUREANO PINO DE SAN JOSE DE LA MONTAÑA</t>
  </si>
  <si>
    <t>AGRARIO</t>
  </si>
  <si>
    <t>201400026585</t>
  </si>
  <si>
    <t>43/52915</t>
  </si>
  <si>
    <t>E.S.E. HOSPITAL SAN ANTONIO DE BURITICA</t>
  </si>
  <si>
    <t>201400026586</t>
  </si>
  <si>
    <t>43/52923</t>
  </si>
  <si>
    <t>E.S.E. HOSPITAL SAN RAFAEL DE ANGOSTURA</t>
  </si>
  <si>
    <t>201400026587</t>
  </si>
  <si>
    <t>43/52924</t>
  </si>
  <si>
    <t>E.S.E. HOSPITAL SAN JUAN DE DIOS DE VALPARAISO</t>
  </si>
  <si>
    <t>201400026588</t>
  </si>
  <si>
    <t>43/52917</t>
  </si>
  <si>
    <t>E.S.E HOSPITAL SAN JUAN DE DIOS VALDIVIA</t>
  </si>
  <si>
    <t>201400026589</t>
  </si>
  <si>
    <t>43/52916</t>
  </si>
  <si>
    <t>E.S.E HOSPITAL LA MERCED DE BOLIVAR</t>
  </si>
  <si>
    <t>201400026590</t>
  </si>
  <si>
    <t>43/52918</t>
  </si>
  <si>
    <t>E.S.E. H.  NUESTRA SRA DE LA CANDELARIA DE GUARNE</t>
  </si>
  <si>
    <t>201400026591</t>
  </si>
  <si>
    <t>43/52919</t>
  </si>
  <si>
    <t>E.S.E. HOSPITAL SAN JUAN DE DIOS DE TITIRIBI</t>
  </si>
  <si>
    <t>413923009720</t>
  </si>
  <si>
    <t>201400026592</t>
  </si>
  <si>
    <t>43/52920</t>
  </si>
  <si>
    <t>E.S.E. HOSPITAL SAN CAMILO DE LELIS DE VEGACHI</t>
  </si>
  <si>
    <t>201400026593</t>
  </si>
  <si>
    <t>43/52921</t>
  </si>
  <si>
    <t>ESE HOSPITAL SAN JUAN DE DIOS DE MARINILLA</t>
  </si>
  <si>
    <t>201400026594</t>
  </si>
  <si>
    <t>43/52935</t>
  </si>
  <si>
    <t>E.S.E. HOSPITAL LA MISERICORDIA DE NECHI</t>
  </si>
  <si>
    <t>201400026595</t>
  </si>
  <si>
    <t>43/52961</t>
  </si>
  <si>
    <t>E.S.E. HOSPITAL SAN ROQUE DE LA UNION</t>
  </si>
  <si>
    <t>201400026596</t>
  </si>
  <si>
    <t>CORPORACION IPS COMFAMILIAR CAMACOL COODAN</t>
  </si>
  <si>
    <t>201400026597</t>
  </si>
  <si>
    <t>43/52933</t>
  </si>
  <si>
    <t>ESE HOSPITAL SAN PEDRO DE SABANALARGA</t>
  </si>
  <si>
    <t>BBVA</t>
  </si>
  <si>
    <t>201400026598</t>
  </si>
  <si>
    <t>43/52986</t>
  </si>
  <si>
    <t>201400026599</t>
  </si>
  <si>
    <t>43/52957</t>
  </si>
  <si>
    <t>E.S.E. HOSPITAL SAN LUIS BELTRAN DE SAN JERONIMO</t>
  </si>
  <si>
    <t>201400026600</t>
  </si>
  <si>
    <t>43/52965</t>
  </si>
  <si>
    <t>E.S.E. HOSPITAL SAN FRANCISCO DE PEQUE</t>
  </si>
  <si>
    <t>201400026601</t>
  </si>
  <si>
    <t>E.S.E HOSPITAL GERMAN VELEZ GUTIERREZ DE BETULIA</t>
  </si>
  <si>
    <t>201400026602</t>
  </si>
  <si>
    <t>43/52982</t>
  </si>
  <si>
    <t>E.S.E. HOSPITAL SAN VICENTE DE SAN VICENTE</t>
  </si>
  <si>
    <t>201400026603</t>
  </si>
  <si>
    <t>43/52972</t>
  </si>
  <si>
    <t>201400026604</t>
  </si>
  <si>
    <t>43/52956</t>
  </si>
  <si>
    <t>201400026605</t>
  </si>
  <si>
    <t>43/52937</t>
  </si>
  <si>
    <t>E.S.E HOSPITAL LA ANUNCIACION DE MUTATA</t>
  </si>
  <si>
    <t>BOGOTA</t>
  </si>
  <si>
    <t>201400026606</t>
  </si>
  <si>
    <t>43/52962</t>
  </si>
  <si>
    <t>EMPRESA SOCIAL DEL ESTADO HORACIO MUÑOZ SUESCUN DE SOPETRAN</t>
  </si>
  <si>
    <t>201400026607</t>
  </si>
  <si>
    <t>43/52984</t>
  </si>
  <si>
    <t>201400026608</t>
  </si>
  <si>
    <t>43/52928</t>
  </si>
  <si>
    <t>E.S.E. HOSPITAL DE LA ESTRELLA</t>
  </si>
  <si>
    <t>201400026609</t>
  </si>
  <si>
    <t>43/52943</t>
  </si>
  <si>
    <t>E.S.E. HOSPITAL MARIA AUXILIADORA DE CHIGORODO</t>
  </si>
  <si>
    <t>110205010150</t>
  </si>
  <si>
    <t>POPULAR</t>
  </si>
  <si>
    <t>201400026610</t>
  </si>
  <si>
    <t>43/52978</t>
  </si>
  <si>
    <t>E.S.E HOSPITAL PEDRO CLAVER AGUIRRE DE TOLEDO</t>
  </si>
  <si>
    <t>201400026611</t>
  </si>
  <si>
    <t>43/52940</t>
  </si>
  <si>
    <t>E.S.E. HOSPITAL MARIA ANTONIA TORO DE ELEJALDE - FRONTINO</t>
  </si>
  <si>
    <t>201400026612</t>
  </si>
  <si>
    <t>43/52971</t>
  </si>
  <si>
    <t>COMFAMA-SAVIA</t>
  </si>
  <si>
    <t>ESE CESAR URIBE PIEDRAHITA DE CAUCASIA</t>
  </si>
  <si>
    <t>201400021829</t>
  </si>
  <si>
    <t>43/53077</t>
  </si>
  <si>
    <t>E.S.E OSCAR EMIRO VERGARA CRUZ DE SAN PEDRO DE URABA</t>
  </si>
  <si>
    <t>201400026613</t>
  </si>
  <si>
    <t>43/52950</t>
  </si>
  <si>
    <t>E.S.E. SANTA GERTRUDIS ENVIGADO</t>
  </si>
  <si>
    <t>201400026614</t>
  </si>
  <si>
    <t>43/52960</t>
  </si>
  <si>
    <t>E.S.E. H. GUSTAVO GONZALEZ OCHOA DE SAN ANDRES DE QUERQUIA</t>
  </si>
  <si>
    <t>201400026615</t>
  </si>
  <si>
    <t>43/53020</t>
  </si>
  <si>
    <t>E.S.E. HOSPITAL SAN RAFAEL DE YOLOMBO</t>
  </si>
  <si>
    <t>201400026616</t>
  </si>
  <si>
    <t>43/52932</t>
  </si>
  <si>
    <t>ESE HOSPITAL FRANCISCO VALDERRAMA TURBO</t>
  </si>
  <si>
    <t>201400026617</t>
  </si>
  <si>
    <t>43/52963</t>
  </si>
  <si>
    <t>E.S.E. HOSPITAL SAN VICENTE DE PAUL DE PUEBLORRICO</t>
  </si>
  <si>
    <t>398869996718</t>
  </si>
  <si>
    <t>201400026618</t>
  </si>
  <si>
    <t>43/52952</t>
  </si>
  <si>
    <t>ESE HOSPITAL SAN ANTONIO DE MONTEBELLO</t>
  </si>
  <si>
    <t>201400026619</t>
  </si>
  <si>
    <t>43/52939</t>
  </si>
  <si>
    <t>ESE HOSPITAL SAN RAFAEL DE ANDES</t>
  </si>
  <si>
    <t>201400026620</t>
  </si>
  <si>
    <t>43/52959</t>
  </si>
  <si>
    <t>ESE HOSPITAL DE LA CEJA</t>
  </si>
  <si>
    <t>201400026621</t>
  </si>
  <si>
    <t>43/52968</t>
  </si>
  <si>
    <t>E.S.E. HOSPITAL SAN JUAN DE DIOS DE SEGOVIA</t>
  </si>
  <si>
    <t>201400026622</t>
  </si>
  <si>
    <t>43/52969</t>
  </si>
  <si>
    <t>E.S.E. HOSPITAL SAN JUAN DE DIOS DE ANORI</t>
  </si>
  <si>
    <t>201400026623</t>
  </si>
  <si>
    <t>43/52947</t>
  </si>
  <si>
    <t>E.S.E. HOSPITAL SAN RAFAEL DE HELICONIA</t>
  </si>
  <si>
    <t>201400026624</t>
  </si>
  <si>
    <t>43/52941</t>
  </si>
  <si>
    <t>E.S.E. HOSPITAL IVAN RESTREPO GOMEZ DE URRAO</t>
  </si>
  <si>
    <t>201400026625</t>
  </si>
  <si>
    <t>43/52975</t>
  </si>
  <si>
    <t>E.S.E. HOSPITAL SAN SEBASTIAN DE URABA DE NECOCLI</t>
  </si>
  <si>
    <t>43/53023</t>
  </si>
  <si>
    <t>SERVICIOS PARA EL DESARROLLO DE LA SALUD IPS S.A.S</t>
  </si>
  <si>
    <t>43/53002</t>
  </si>
  <si>
    <t>43/53001</t>
  </si>
  <si>
    <t>FUNDACION NUEVOS HORIZONTES</t>
  </si>
  <si>
    <t>43/53000</t>
  </si>
  <si>
    <t>201400026626</t>
  </si>
  <si>
    <t>43/52985</t>
  </si>
  <si>
    <t>201400026627</t>
  </si>
  <si>
    <t>43/52964</t>
  </si>
  <si>
    <t>201400026628</t>
  </si>
  <si>
    <t>43/52945</t>
  </si>
  <si>
    <t>201400026629</t>
  </si>
  <si>
    <t>43/52931</t>
  </si>
  <si>
    <t>E.S.E. H. DEL SUR GABRIEL JARAMILLO PIEDRAHITA DE ITAGUI</t>
  </si>
  <si>
    <t>201400026630</t>
  </si>
  <si>
    <t>43/52981</t>
  </si>
  <si>
    <t>E.S.E. HOSPITAL SAN JULIAN DE ARGELIA</t>
  </si>
  <si>
    <t>201400026631</t>
  </si>
  <si>
    <t>43/52970</t>
  </si>
  <si>
    <t>E.S.E. HOSPITAL EL SAGRADO CORAZÓN DE BRICEÑO</t>
  </si>
  <si>
    <t>201400026632</t>
  </si>
  <si>
    <t>43/52958</t>
  </si>
  <si>
    <t>201400026633</t>
  </si>
  <si>
    <t>43/52930</t>
  </si>
  <si>
    <t>E.S.E. HOSPITAL SAN JUAN DE DIOS DE ITUANGO</t>
  </si>
  <si>
    <t>314240001532</t>
  </si>
  <si>
    <t>201400026634</t>
  </si>
  <si>
    <t>43/52927</t>
  </si>
  <si>
    <t>ESE SAN VICENTE DE PAUL DE CALDAS</t>
  </si>
  <si>
    <t>201400026635</t>
  </si>
  <si>
    <t>43/52974</t>
  </si>
  <si>
    <t>201400026636</t>
  </si>
  <si>
    <t>43/52967</t>
  </si>
  <si>
    <t>E.S.E SAN ANTONIO DE TARAZA</t>
  </si>
  <si>
    <t>201400026637</t>
  </si>
  <si>
    <t>43/52955</t>
  </si>
  <si>
    <t>E.S.E. HOSPITAL SAN LORENZO DE LIBORINA</t>
  </si>
  <si>
    <t>201400026638</t>
  </si>
  <si>
    <t>43/52973</t>
  </si>
  <si>
    <t>201400026639</t>
  </si>
  <si>
    <t>43/52953</t>
  </si>
  <si>
    <t>E.S.E. HOSPITAL SAN JUAN DE DIOS DE SONSON</t>
  </si>
  <si>
    <t>201400026640</t>
  </si>
  <si>
    <t>43/52936</t>
  </si>
  <si>
    <t>201400026641</t>
  </si>
  <si>
    <t>43/52944</t>
  </si>
  <si>
    <t>E.S.E. HOSPITAL HECTOR ABAD GOMEZ DE SAN JUAN DE URABA</t>
  </si>
  <si>
    <t>COLPATRIA</t>
  </si>
  <si>
    <t>201400026642</t>
  </si>
  <si>
    <t>43/52980</t>
  </si>
  <si>
    <t>201400026643</t>
  </si>
  <si>
    <t>43/52938</t>
  </si>
  <si>
    <t>E.S.E. HOSPITAL SAN ISIDRO DE GIRALDO</t>
  </si>
  <si>
    <t>201400026644</t>
  </si>
  <si>
    <t>43/52948</t>
  </si>
  <si>
    <t>E.S.E. HOSPITAL LA MISERICORDIA DE YALI</t>
  </si>
  <si>
    <t>201400026645</t>
  </si>
  <si>
    <t>43/52912</t>
  </si>
  <si>
    <t>E.S.E. HOSPITAL LA SAGRADA FAMILIA DE CAMPAMENTO</t>
  </si>
  <si>
    <t>201400026646</t>
  </si>
  <si>
    <t>43/52914</t>
  </si>
  <si>
    <t>E.S.E. HOSPITAL SAN JUAN DE DIOS DE SANTUARIO</t>
  </si>
  <si>
    <t>201400026647</t>
  </si>
  <si>
    <t>43/52913</t>
  </si>
  <si>
    <t>43/53005</t>
  </si>
  <si>
    <t>43/53004</t>
  </si>
  <si>
    <t>43/53003</t>
  </si>
  <si>
    <t>43/53012</t>
  </si>
  <si>
    <t>E.S.E. HOSPITAL NUESTRA SEÑORA DEL CARMEN DE EL BAGRE</t>
  </si>
  <si>
    <t>201400026648</t>
  </si>
  <si>
    <t>43/52929</t>
  </si>
  <si>
    <t>E.S.E. HOSPITAL NTRA SRA DE GUADALUPE DE GUADALUPE</t>
  </si>
  <si>
    <t>201400026649</t>
  </si>
  <si>
    <t>43/52946</t>
  </si>
  <si>
    <t>201400026650</t>
  </si>
  <si>
    <t>43/52977</t>
  </si>
  <si>
    <t>201400026651</t>
  </si>
  <si>
    <t>43/52983</t>
  </si>
  <si>
    <t>201400026652</t>
  </si>
  <si>
    <t>43/52942</t>
  </si>
  <si>
    <t>E.S.E HOSPITAL SAN JUAN DE DIOS DE YARUMAL</t>
  </si>
  <si>
    <t>201400026653</t>
  </si>
  <si>
    <t>43/52987</t>
  </si>
  <si>
    <t>E.S.E. HOSPITAL NUESTRA SEÑORA DEL PERPETUO SOCORRO DE DABEIBA</t>
  </si>
  <si>
    <t>201400026654</t>
  </si>
  <si>
    <t>43/52976</t>
  </si>
  <si>
    <t>201400026655</t>
  </si>
  <si>
    <t>43/52925</t>
  </si>
  <si>
    <t>201400026656</t>
  </si>
  <si>
    <t>43/52926</t>
  </si>
  <si>
    <t>ESE HOSPITAL HÉCTOR ABAD GÓMEZ DE YONDO</t>
  </si>
  <si>
    <t>201400026657</t>
  </si>
  <si>
    <t>43/52979</t>
  </si>
  <si>
    <t>ESE HOSPITAL GABRIEL PELAEZ MONTOYA DE JARDIN</t>
  </si>
  <si>
    <t>3985000005283</t>
  </si>
  <si>
    <t>201400026658</t>
  </si>
  <si>
    <t>43/52949</t>
  </si>
  <si>
    <t>Elaboró:  Astrid Correa Zapata.  Mayo 31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</si>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</sst>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_(* #,##0.00_);_(* \(#,##0.00\);_(* &quot;-&quot;??_);_(@_)"/>
    <numFmt numFmtId="166" formatCode="dd/mm/yyyy"/>
  </numFmts>
  <fonts count="16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9.0"/>
      <color rgb="FF000000"/>
      <name val="Calibri"/>
    </font>
    <font>
      <sz val="9.0"/>
      <color theme="1"/>
      <name val="Calibri"/>
    </font>
    <font>
      <sz val="9.0"/>
      <color theme="1"/>
      <name val="Arial"/>
    </font>
    <font>
      <sz val="8.0"/>
      <color theme="1"/>
      <name val="Calibri"/>
    </font>
    <font>
      <b/>
      <sz val="9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8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2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shrinkToFit="0" vertical="center" wrapText="1"/>
    </xf>
    <xf borderId="16" fillId="3" fontId="4" numFmtId="49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shrinkToFit="0" vertical="bottom" wrapText="0"/>
    </xf>
    <xf borderId="16" fillId="0" fontId="3" numFmtId="0" xfId="0" applyAlignment="1" applyBorder="1" applyFont="1">
      <alignment shrinkToFit="0" vertical="bottom" wrapText="0"/>
    </xf>
    <xf borderId="16" fillId="0" fontId="3" numFmtId="164" xfId="0" applyAlignment="1" applyBorder="1" applyFont="1" applyNumberFormat="1">
      <alignment shrinkToFit="0" vertical="bottom" wrapText="0"/>
    </xf>
    <xf borderId="17" fillId="0" fontId="1" numFmtId="165" xfId="0" applyAlignment="1" applyBorder="1" applyFont="1" applyNumberFormat="1">
      <alignment horizontal="center" shrinkToFit="0" vertical="bottom" wrapText="0"/>
    </xf>
    <xf borderId="18" fillId="0" fontId="2" numFmtId="0" xfId="0" applyBorder="1" applyFont="1"/>
    <xf borderId="16" fillId="0" fontId="1" numFmtId="165" xfId="0" applyAlignment="1" applyBorder="1" applyFont="1" applyNumberFormat="1">
      <alignment shrinkToFit="0" vertical="bottom" wrapText="0"/>
    </xf>
    <xf borderId="19" fillId="0" fontId="6" numFmtId="0" xfId="0" applyAlignment="1" applyBorder="1" applyFont="1">
      <alignment horizontal="left" shrinkToFit="0" vertical="bottom" wrapText="1"/>
    </xf>
    <xf borderId="20" fillId="0" fontId="2" numFmtId="0" xfId="0" applyBorder="1" applyFont="1"/>
    <xf borderId="0" fillId="0" fontId="3" numFmtId="2" xfId="0" applyAlignment="1" applyFont="1" applyNumberFormat="1">
      <alignment shrinkToFit="0" vertical="bottom" wrapText="0"/>
    </xf>
    <xf borderId="16" fillId="4" fontId="7" numFmtId="2" xfId="0" applyAlignment="1" applyBorder="1" applyFill="1" applyFont="1" applyNumberFormat="1">
      <alignment horizontal="center" shrinkToFit="0" vertical="center" wrapText="1"/>
    </xf>
    <xf borderId="16" fillId="5" fontId="8" numFmtId="0" xfId="0" applyAlignment="1" applyBorder="1" applyFill="1" applyFont="1">
      <alignment horizontal="center" shrinkToFit="0" vertical="center" wrapText="1"/>
    </xf>
    <xf borderId="16" fillId="6" fontId="9" numFmtId="16" xfId="0" applyAlignment="1" applyBorder="1" applyFill="1" applyFont="1" applyNumberFormat="1">
      <alignment horizontal="center" shrinkToFit="0" vertical="center" wrapText="1"/>
    </xf>
    <xf borderId="16" fillId="7" fontId="9" numFmtId="16" xfId="0" applyAlignment="1" applyBorder="1" applyFill="1" applyFont="1" applyNumberFormat="1">
      <alignment horizontal="center" shrinkToFit="0" vertical="center" wrapText="1"/>
    </xf>
    <xf borderId="16" fillId="8" fontId="9" numFmtId="16" xfId="0" applyAlignment="1" applyBorder="1" applyFill="1" applyFont="1" applyNumberFormat="1">
      <alignment horizontal="center" shrinkToFit="0" vertical="center" wrapText="1"/>
    </xf>
    <xf borderId="16" fillId="8" fontId="9" numFmtId="16" xfId="0" applyAlignment="1" applyBorder="1" applyFont="1" applyNumberFormat="1">
      <alignment shrinkToFit="0" vertical="center" wrapText="1"/>
    </xf>
    <xf borderId="16" fillId="9" fontId="9" numFmtId="16" xfId="0" applyAlignment="1" applyBorder="1" applyFill="1" applyFont="1" applyNumberFormat="1">
      <alignment horizontal="center" shrinkToFit="0" vertical="center" wrapText="1"/>
    </xf>
    <xf borderId="16" fillId="10" fontId="10" numFmtId="0" xfId="0" applyAlignment="1" applyBorder="1" applyFill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6" fillId="0" fontId="3" numFmtId="39" xfId="0" applyAlignment="1" applyBorder="1" applyFont="1" applyNumberFormat="1">
      <alignment shrinkToFit="1" vertical="center" wrapText="0"/>
    </xf>
    <xf borderId="16" fillId="0" fontId="1" numFmtId="0" xfId="0" applyAlignment="1" applyBorder="1" applyFont="1">
      <alignment shrinkToFit="0" vertical="bottom" wrapText="0"/>
    </xf>
    <xf borderId="16" fillId="0" fontId="6" numFmtId="0" xfId="0" applyAlignment="1" applyBorder="1" applyFont="1">
      <alignment shrinkToFit="0" vertical="bottom" wrapText="0"/>
    </xf>
    <xf borderId="16" fillId="0" fontId="1" numFmtId="39" xfId="0" applyAlignment="1" applyBorder="1" applyFont="1" applyNumberFormat="1">
      <alignment shrinkToFit="1" vertical="center" wrapText="0"/>
    </xf>
    <xf borderId="16" fillId="11" fontId="3" numFmtId="39" xfId="0" applyAlignment="1" applyBorder="1" applyFill="1" applyFont="1" applyNumberFormat="1">
      <alignment shrinkToFit="1" vertical="center" wrapText="0"/>
    </xf>
    <xf borderId="20" fillId="0" fontId="6" numFmtId="0" xfId="0" applyAlignment="1" applyBorder="1" applyFont="1">
      <alignment horizontal="left" shrinkToFit="0" vertical="bottom" wrapText="1"/>
    </xf>
    <xf borderId="0" fillId="0" fontId="6" numFmtId="0" xfId="0" applyAlignment="1" applyFont="1">
      <alignment horizontal="left" shrinkToFit="0" vertical="bottom" wrapText="1"/>
    </xf>
    <xf borderId="19" fillId="0" fontId="1" numFmtId="0" xfId="0" applyAlignment="1" applyBorder="1" applyFont="1">
      <alignment horizontal="center" shrinkToFit="0" vertical="bottom" wrapText="0"/>
    </xf>
    <xf borderId="21" fillId="0" fontId="2" numFmtId="0" xfId="0" applyBorder="1" applyFont="1"/>
    <xf borderId="22" fillId="0" fontId="1" numFmtId="0" xfId="0" applyAlignment="1" applyBorder="1" applyFont="1">
      <alignment horizontal="center" shrinkToFit="0" vertical="bottom" wrapText="0"/>
    </xf>
    <xf borderId="23" fillId="0" fontId="2" numFmtId="0" xfId="0" applyBorder="1" applyFont="1"/>
    <xf borderId="22" fillId="0" fontId="1" numFmtId="0" xfId="0" applyAlignment="1" applyBorder="1" applyFont="1">
      <alignment horizontal="center" shrinkToFit="0" vertical="bottom" wrapText="1"/>
    </xf>
    <xf borderId="24" fillId="0" fontId="7" numFmtId="0" xfId="0" applyAlignment="1" applyBorder="1" applyFont="1">
      <alignment horizontal="center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7" fontId="7" numFmtId="16" xfId="0" applyAlignment="1" applyBorder="1" applyFont="1" applyNumberFormat="1">
      <alignment horizontal="center" shrinkToFit="0" vertical="center" wrapText="1"/>
    </xf>
    <xf borderId="25" fillId="0" fontId="11" numFmtId="1" xfId="0" applyAlignment="1" applyBorder="1" applyFont="1" applyNumberFormat="1">
      <alignment horizontal="center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7" fillId="0" fontId="11" numFmtId="166" xfId="0" applyAlignment="1" applyBorder="1" applyFont="1" applyNumberFormat="1">
      <alignment horizontal="center" shrinkToFit="0" vertical="center" wrapText="1"/>
    </xf>
    <xf borderId="16" fillId="0" fontId="12" numFmtId="0" xfId="0" applyAlignment="1" applyBorder="1" applyFont="1">
      <alignment shrinkToFit="0" vertical="bottom" wrapText="0"/>
    </xf>
    <xf borderId="16" fillId="0" fontId="13" numFmtId="0" xfId="0" applyAlignment="1" applyBorder="1" applyFont="1">
      <alignment shrinkToFit="0" vertical="bottom" wrapText="0"/>
    </xf>
    <xf borderId="16" fillId="0" fontId="12" numFmtId="39" xfId="0" applyAlignment="1" applyBorder="1" applyFont="1" applyNumberFormat="1">
      <alignment shrinkToFit="1" vertical="bottom" wrapText="0"/>
    </xf>
    <xf borderId="16" fillId="0" fontId="12" numFmtId="1" xfId="0" applyAlignment="1" applyBorder="1" applyFont="1" applyNumberFormat="1">
      <alignment shrinkToFit="1" vertical="bottom" wrapText="0"/>
    </xf>
    <xf borderId="16" fillId="0" fontId="12" numFmtId="0" xfId="0" applyAlignment="1" applyBorder="1" applyFont="1">
      <alignment shrinkToFit="1" vertical="bottom" wrapText="0"/>
    </xf>
    <xf borderId="16" fillId="0" fontId="12" numFmtId="0" xfId="0" applyAlignment="1" applyBorder="1" applyFont="1">
      <alignment horizontal="center" shrinkToFit="0" vertical="bottom" wrapText="0"/>
    </xf>
    <xf borderId="16" fillId="0" fontId="12" numFmtId="0" xfId="0" applyAlignment="1" applyBorder="1" applyFont="1">
      <alignment horizontal="center" shrinkToFit="1" vertical="bottom" wrapText="0"/>
    </xf>
    <xf borderId="16" fillId="0" fontId="12" numFmtId="39" xfId="0" applyAlignment="1" applyBorder="1" applyFont="1" applyNumberFormat="1">
      <alignment horizontal="center" shrinkToFit="1" vertical="bottom" wrapText="0"/>
    </xf>
    <xf borderId="16" fillId="0" fontId="12" numFmtId="166" xfId="0" applyAlignment="1" applyBorder="1" applyFont="1" applyNumberFormat="1">
      <alignment horizontal="center" shrinkToFit="1" vertical="bottom" wrapText="0"/>
    </xf>
    <xf borderId="16" fillId="0" fontId="12" numFmtId="1" xfId="0" applyAlignment="1" applyBorder="1" applyFont="1" applyNumberFormat="1">
      <alignment horizontal="center" shrinkToFit="0" vertical="bottom" wrapText="0"/>
    </xf>
    <xf borderId="16" fillId="0" fontId="12" numFmtId="14" xfId="0" applyAlignment="1" applyBorder="1" applyFont="1" applyNumberFormat="1">
      <alignment shrinkToFit="0" vertical="bottom" wrapText="0"/>
    </xf>
    <xf borderId="16" fillId="0" fontId="3" numFmtId="1" xfId="0" applyAlignment="1" applyBorder="1" applyFont="1" applyNumberFormat="1">
      <alignment horizontal="center" shrinkToFit="1" vertical="bottom" wrapText="0"/>
    </xf>
    <xf borderId="16" fillId="0" fontId="3" numFmtId="1" xfId="0" applyAlignment="1" applyBorder="1" applyFont="1" applyNumberFormat="1">
      <alignment shrinkToFit="1" vertical="center" wrapText="0"/>
    </xf>
    <xf borderId="16" fillId="0" fontId="14" numFmtId="0" xfId="0" applyAlignment="1" applyBorder="1" applyFont="1">
      <alignment shrinkToFit="1" vertical="bottom" wrapText="0"/>
    </xf>
    <xf borderId="16" fillId="0" fontId="3" numFmtId="0" xfId="0" applyAlignment="1" applyBorder="1" applyFont="1">
      <alignment horizontal="center" shrinkToFit="0" vertical="bottom" wrapText="0"/>
    </xf>
    <xf borderId="16" fillId="0" fontId="14" numFmtId="0" xfId="0" applyAlignment="1" applyBorder="1" applyFont="1">
      <alignment horizontal="center" shrinkToFit="1" vertical="bottom" wrapText="0"/>
    </xf>
    <xf borderId="16" fillId="0" fontId="14" numFmtId="0" xfId="0" applyAlignment="1" applyBorder="1" applyFont="1">
      <alignment horizontal="right" shrinkToFit="1" vertical="bottom" wrapText="0"/>
    </xf>
    <xf borderId="0" fillId="0" fontId="3" numFmtId="4" xfId="0" applyAlignment="1" applyFont="1" applyNumberFormat="1">
      <alignment horizontal="right" shrinkToFit="0" vertical="bottom" wrapText="0"/>
    </xf>
    <xf borderId="0" fillId="0" fontId="3" numFmtId="1" xfId="0" applyAlignment="1" applyFont="1" applyNumberFormat="1">
      <alignment horizontal="center" shrinkToFit="1" vertical="center" wrapText="0"/>
    </xf>
    <xf borderId="0" fillId="0" fontId="3" numFmtId="39" xfId="0" applyAlignment="1" applyFont="1" applyNumberFormat="1">
      <alignment horizontal="center" shrinkToFit="1" vertical="center" wrapText="0"/>
    </xf>
    <xf borderId="0" fillId="0" fontId="3" numFmtId="166" xfId="0" applyAlignment="1" applyFont="1" applyNumberFormat="1">
      <alignment horizontal="center" shrinkToFit="1" vertical="center" wrapText="0"/>
    </xf>
    <xf borderId="16" fillId="0" fontId="3" numFmtId="1" xfId="0" applyAlignment="1" applyBorder="1" applyFont="1" applyNumberFormat="1">
      <alignment horizontal="left" shrinkToFit="0" vertical="bottom" wrapText="0"/>
    </xf>
    <xf borderId="16" fillId="0" fontId="5" numFmtId="1" xfId="0" applyAlignment="1" applyBorder="1" applyFont="1" applyNumberFormat="1">
      <alignment horizontal="left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1" vertical="bottom" wrapText="0"/>
    </xf>
    <xf borderId="0" fillId="0" fontId="14" numFmtId="0" xfId="0" applyAlignment="1" applyFont="1">
      <alignment horizontal="right" shrinkToFit="1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2" numFmtId="39" xfId="0" applyAlignment="1" applyFont="1" applyNumberFormat="1">
      <alignment shrinkToFit="1" vertical="bottom" wrapText="0"/>
    </xf>
    <xf borderId="0" fillId="0" fontId="12" numFmtId="1" xfId="0" applyAlignment="1" applyFont="1" applyNumberFormat="1">
      <alignment shrinkToFit="1" vertical="bottom" wrapText="0"/>
    </xf>
    <xf borderId="0" fillId="0" fontId="12" numFmtId="0" xfId="0" applyAlignment="1" applyFont="1">
      <alignment shrinkToFit="1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2" numFmtId="0" xfId="0" applyAlignment="1" applyFont="1">
      <alignment horizontal="center" shrinkToFit="1" vertical="bottom" wrapText="0"/>
    </xf>
    <xf borderId="0" fillId="0" fontId="5" numFmtId="0" xfId="0" applyAlignment="1" applyFont="1">
      <alignment shrinkToFit="0" vertical="bottom" wrapText="0"/>
    </xf>
    <xf borderId="0" fillId="0" fontId="12" numFmtId="39" xfId="0" applyAlignment="1" applyFont="1" applyNumberFormat="1">
      <alignment horizontal="center" shrinkToFit="1" vertical="bottom" wrapText="0"/>
    </xf>
    <xf borderId="0" fillId="0" fontId="12" numFmtId="166" xfId="0" applyAlignment="1" applyFont="1" applyNumberFormat="1">
      <alignment horizontal="center" shrinkToFit="1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57150</xdr:rowOff>
    </xdr:from>
    <xdr:ext cx="2533650" cy="704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0</xdr:row>
      <xdr:rowOff>123825</xdr:rowOff>
    </xdr:from>
    <xdr:ext cx="2247900" cy="69532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57"/>
    <col customWidth="1" min="2" max="2" width="17.14"/>
    <col customWidth="1" min="3" max="3" width="22.57"/>
    <col customWidth="1" min="4" max="4" width="30.0"/>
    <col customWidth="1" min="5" max="5" width="16.43"/>
    <col customWidth="1" min="6" max="6" width="28.57"/>
    <col customWidth="1" min="7" max="7" width="21.86"/>
    <col customWidth="1" min="8" max="8" width="19.0"/>
    <col customWidth="1" min="9" max="9" width="17.86"/>
    <col customWidth="1" min="10" max="10" width="19.14"/>
    <col customWidth="1" min="11" max="11" width="19.71"/>
    <col customWidth="1" min="12" max="13" width="18.86"/>
    <col customWidth="1" min="14" max="14" width="20.43"/>
    <col customWidth="1" min="15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N3" s="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0" t="s">
        <v>1</v>
      </c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 t="s">
        <v>2</v>
      </c>
      <c r="B6" s="15"/>
      <c r="C6" s="15"/>
      <c r="D6" s="16"/>
      <c r="E6" s="13"/>
      <c r="F6" s="13"/>
      <c r="G6" s="13"/>
      <c r="H6" s="13"/>
      <c r="I6" s="13"/>
      <c r="J6" s="13"/>
      <c r="K6" s="13"/>
      <c r="L6" s="13"/>
      <c r="M6" s="13"/>
      <c r="N6" s="1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5.75" customHeight="1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</row>
    <row r="8">
      <c r="A8" s="19" t="s">
        <v>17</v>
      </c>
      <c r="B8" s="20" t="str">
        <f t="shared" ref="B8:B361" si="1">MID(A8,1,2)</f>
        <v>05</v>
      </c>
      <c r="C8" s="19" t="s">
        <v>18</v>
      </c>
      <c r="D8" s="20" t="s">
        <v>19</v>
      </c>
      <c r="E8" s="19" t="s">
        <v>20</v>
      </c>
      <c r="F8" s="20" t="s">
        <v>21</v>
      </c>
      <c r="G8" s="21">
        <v>0.0</v>
      </c>
      <c r="H8" s="21">
        <f t="shared" ref="H8:H361" si="2">+I8-G8</f>
        <v>0</v>
      </c>
      <c r="I8" s="21">
        <v>0.0</v>
      </c>
      <c r="J8" s="21">
        <v>9.35713646861E9</v>
      </c>
      <c r="K8" s="21">
        <v>6.94318677E8</v>
      </c>
      <c r="L8" s="21">
        <v>1.2159201594E10</v>
      </c>
      <c r="M8" s="21">
        <v>1.120689504402E10</v>
      </c>
      <c r="N8" s="21">
        <v>3.341755178363E10</v>
      </c>
    </row>
    <row r="9">
      <c r="A9" s="19" t="s">
        <v>17</v>
      </c>
      <c r="B9" s="20" t="str">
        <f t="shared" si="1"/>
        <v>05</v>
      </c>
      <c r="C9" s="19" t="s">
        <v>18</v>
      </c>
      <c r="D9" s="20" t="s">
        <v>19</v>
      </c>
      <c r="E9" s="19" t="s">
        <v>22</v>
      </c>
      <c r="F9" s="20" t="s">
        <v>23</v>
      </c>
      <c r="G9" s="21">
        <v>0.0</v>
      </c>
      <c r="H9" s="21">
        <f t="shared" si="2"/>
        <v>0</v>
      </c>
      <c r="I9" s="21">
        <v>0.0</v>
      </c>
      <c r="J9" s="21">
        <v>0.0</v>
      </c>
      <c r="K9" s="21">
        <v>0.0</v>
      </c>
      <c r="L9" s="21">
        <v>0.0</v>
      </c>
      <c r="M9" s="21">
        <v>-99058.8</v>
      </c>
      <c r="N9" s="21">
        <v>-99058.8</v>
      </c>
    </row>
    <row r="10">
      <c r="A10" s="19" t="s">
        <v>17</v>
      </c>
      <c r="B10" s="20" t="str">
        <f t="shared" si="1"/>
        <v>05</v>
      </c>
      <c r="C10" s="19" t="s">
        <v>18</v>
      </c>
      <c r="D10" s="20" t="s">
        <v>19</v>
      </c>
      <c r="E10" s="19" t="s">
        <v>24</v>
      </c>
      <c r="F10" s="20" t="s">
        <v>25</v>
      </c>
      <c r="G10" s="21">
        <v>0.0</v>
      </c>
      <c r="H10" s="21">
        <f t="shared" si="2"/>
        <v>0</v>
      </c>
      <c r="I10" s="21">
        <v>0.0</v>
      </c>
      <c r="J10" s="21">
        <v>0.0</v>
      </c>
      <c r="K10" s="21">
        <v>0.0</v>
      </c>
      <c r="L10" s="21">
        <v>0.0</v>
      </c>
      <c r="M10" s="21">
        <v>-7579932.4</v>
      </c>
      <c r="N10" s="21">
        <v>-7579932.4</v>
      </c>
    </row>
    <row r="11">
      <c r="A11" s="19" t="s">
        <v>17</v>
      </c>
      <c r="B11" s="20" t="str">
        <f t="shared" si="1"/>
        <v>05</v>
      </c>
      <c r="C11" s="19" t="s">
        <v>18</v>
      </c>
      <c r="D11" s="20" t="s">
        <v>19</v>
      </c>
      <c r="E11" s="19" t="s">
        <v>26</v>
      </c>
      <c r="F11" s="20" t="s">
        <v>27</v>
      </c>
      <c r="G11" s="21">
        <v>0.0</v>
      </c>
      <c r="H11" s="21">
        <f t="shared" si="2"/>
        <v>0</v>
      </c>
      <c r="I11" s="21">
        <v>0.0</v>
      </c>
      <c r="J11" s="21">
        <v>0.0</v>
      </c>
      <c r="K11" s="21">
        <v>0.0</v>
      </c>
      <c r="L11" s="21">
        <v>0.0</v>
      </c>
      <c r="M11" s="21">
        <v>-107109.6</v>
      </c>
      <c r="N11" s="21">
        <v>-107109.6</v>
      </c>
    </row>
    <row r="12">
      <c r="A12" s="19" t="s">
        <v>17</v>
      </c>
      <c r="B12" s="20" t="str">
        <f t="shared" si="1"/>
        <v>05</v>
      </c>
      <c r="C12" s="19" t="s">
        <v>18</v>
      </c>
      <c r="D12" s="20" t="s">
        <v>19</v>
      </c>
      <c r="E12" s="19" t="s">
        <v>28</v>
      </c>
      <c r="F12" s="20" t="s">
        <v>29</v>
      </c>
      <c r="G12" s="21">
        <v>0.0</v>
      </c>
      <c r="H12" s="21">
        <f t="shared" si="2"/>
        <v>0</v>
      </c>
      <c r="I12" s="21">
        <v>0.0</v>
      </c>
      <c r="J12" s="21">
        <v>0.0</v>
      </c>
      <c r="K12" s="21">
        <v>0.0</v>
      </c>
      <c r="L12" s="21">
        <v>0.0</v>
      </c>
      <c r="M12" s="21">
        <v>-1891870.44</v>
      </c>
      <c r="N12" s="21">
        <v>-1891870.44</v>
      </c>
    </row>
    <row r="13">
      <c r="A13" s="19" t="s">
        <v>30</v>
      </c>
      <c r="B13" s="20" t="str">
        <f t="shared" si="1"/>
        <v>05</v>
      </c>
      <c r="C13" s="19" t="s">
        <v>18</v>
      </c>
      <c r="D13" s="20" t="s">
        <v>31</v>
      </c>
      <c r="E13" s="19" t="s">
        <v>20</v>
      </c>
      <c r="F13" s="20" t="s">
        <v>21</v>
      </c>
      <c r="G13" s="21">
        <v>0.0</v>
      </c>
      <c r="H13" s="21">
        <f t="shared" si="2"/>
        <v>0</v>
      </c>
      <c r="I13" s="21">
        <v>0.0</v>
      </c>
      <c r="J13" s="21">
        <v>6.825114309E7</v>
      </c>
      <c r="K13" s="21">
        <v>2106675.4</v>
      </c>
      <c r="L13" s="21">
        <v>1.7168309806E8</v>
      </c>
      <c r="M13" s="21">
        <v>2.5389905774E8</v>
      </c>
      <c r="N13" s="21">
        <v>4.9593997429E8</v>
      </c>
    </row>
    <row r="14">
      <c r="A14" s="19" t="s">
        <v>30</v>
      </c>
      <c r="B14" s="20" t="str">
        <f t="shared" si="1"/>
        <v>05</v>
      </c>
      <c r="C14" s="19" t="s">
        <v>18</v>
      </c>
      <c r="D14" s="20" t="s">
        <v>31</v>
      </c>
      <c r="E14" s="19" t="s">
        <v>32</v>
      </c>
      <c r="F14" s="20" t="s">
        <v>33</v>
      </c>
      <c r="G14" s="21">
        <v>0.0</v>
      </c>
      <c r="H14" s="21">
        <f t="shared" si="2"/>
        <v>0</v>
      </c>
      <c r="I14" s="21">
        <v>0.0</v>
      </c>
      <c r="J14" s="21">
        <v>1164145.43</v>
      </c>
      <c r="K14" s="21">
        <v>35933.12</v>
      </c>
      <c r="L14" s="21">
        <v>2928362.58</v>
      </c>
      <c r="M14" s="21">
        <v>4330702.95</v>
      </c>
      <c r="N14" s="21">
        <v>8459144.08</v>
      </c>
    </row>
    <row r="15">
      <c r="A15" s="19" t="s">
        <v>30</v>
      </c>
      <c r="B15" s="20" t="str">
        <f t="shared" si="1"/>
        <v>05</v>
      </c>
      <c r="C15" s="19" t="s">
        <v>18</v>
      </c>
      <c r="D15" s="20" t="s">
        <v>31</v>
      </c>
      <c r="E15" s="19" t="s">
        <v>34</v>
      </c>
      <c r="F15" s="20" t="s">
        <v>35</v>
      </c>
      <c r="G15" s="21">
        <v>0.0</v>
      </c>
      <c r="H15" s="21">
        <f t="shared" si="2"/>
        <v>0</v>
      </c>
      <c r="I15" s="21">
        <v>0.0</v>
      </c>
      <c r="J15" s="21">
        <v>2.473023948E7</v>
      </c>
      <c r="K15" s="21">
        <v>763336.48</v>
      </c>
      <c r="L15" s="21">
        <v>6.220795636E7</v>
      </c>
      <c r="M15" s="21">
        <v>9.19982321E7</v>
      </c>
      <c r="N15" s="21">
        <v>1.7969976442E8</v>
      </c>
    </row>
    <row r="16">
      <c r="A16" s="19" t="s">
        <v>36</v>
      </c>
      <c r="B16" s="20" t="str">
        <f t="shared" si="1"/>
        <v>05</v>
      </c>
      <c r="C16" s="19" t="s">
        <v>18</v>
      </c>
      <c r="D16" s="20" t="s">
        <v>37</v>
      </c>
      <c r="E16" s="19" t="s">
        <v>20</v>
      </c>
      <c r="F16" s="20" t="s">
        <v>21</v>
      </c>
      <c r="G16" s="21">
        <v>0.0</v>
      </c>
      <c r="H16" s="21">
        <f t="shared" si="2"/>
        <v>0</v>
      </c>
      <c r="I16" s="21">
        <v>0.0</v>
      </c>
      <c r="J16" s="21">
        <v>199395.03</v>
      </c>
      <c r="K16" s="21">
        <v>246054.65</v>
      </c>
      <c r="L16" s="21">
        <v>1.934629407E7</v>
      </c>
      <c r="M16" s="21">
        <v>3.096619668E7</v>
      </c>
      <c r="N16" s="21">
        <v>5.075794043E7</v>
      </c>
    </row>
    <row r="17">
      <c r="A17" s="19" t="s">
        <v>36</v>
      </c>
      <c r="B17" s="20" t="str">
        <f t="shared" si="1"/>
        <v>05</v>
      </c>
      <c r="C17" s="19" t="s">
        <v>18</v>
      </c>
      <c r="D17" s="20" t="s">
        <v>37</v>
      </c>
      <c r="E17" s="19" t="s">
        <v>32</v>
      </c>
      <c r="F17" s="20" t="s">
        <v>33</v>
      </c>
      <c r="G17" s="21">
        <v>0.0</v>
      </c>
      <c r="H17" s="21">
        <f t="shared" si="2"/>
        <v>0</v>
      </c>
      <c r="I17" s="21">
        <v>0.0</v>
      </c>
      <c r="J17" s="21">
        <v>106062.97</v>
      </c>
      <c r="K17" s="21">
        <v>130882.35</v>
      </c>
      <c r="L17" s="21">
        <v>1.029075593E7</v>
      </c>
      <c r="M17" s="21">
        <v>1.64716597E7</v>
      </c>
      <c r="N17" s="21">
        <v>2.699936095E7</v>
      </c>
    </row>
    <row r="18">
      <c r="A18" s="19" t="s">
        <v>38</v>
      </c>
      <c r="B18" s="20" t="str">
        <f t="shared" si="1"/>
        <v>05</v>
      </c>
      <c r="C18" s="19" t="s">
        <v>18</v>
      </c>
      <c r="D18" s="20" t="s">
        <v>39</v>
      </c>
      <c r="E18" s="19" t="s">
        <v>20</v>
      </c>
      <c r="F18" s="20" t="s">
        <v>21</v>
      </c>
      <c r="G18" s="21">
        <v>0.0</v>
      </c>
      <c r="H18" s="21">
        <f t="shared" si="2"/>
        <v>0</v>
      </c>
      <c r="I18" s="21">
        <v>0.0</v>
      </c>
      <c r="J18" s="21">
        <v>1748155.1</v>
      </c>
      <c r="K18" s="21">
        <v>4302938.93</v>
      </c>
      <c r="L18" s="21">
        <v>5.150754615E7</v>
      </c>
      <c r="M18" s="21">
        <v>8.578048919E7</v>
      </c>
      <c r="N18" s="21">
        <v>1.4333912937E8</v>
      </c>
    </row>
    <row r="19">
      <c r="A19" s="19" t="s">
        <v>38</v>
      </c>
      <c r="B19" s="20" t="str">
        <f t="shared" si="1"/>
        <v>05</v>
      </c>
      <c r="C19" s="19" t="s">
        <v>18</v>
      </c>
      <c r="D19" s="20" t="s">
        <v>39</v>
      </c>
      <c r="E19" s="19" t="s">
        <v>32</v>
      </c>
      <c r="F19" s="20" t="s">
        <v>33</v>
      </c>
      <c r="G19" s="21">
        <v>0.0</v>
      </c>
      <c r="H19" s="21">
        <f t="shared" si="2"/>
        <v>0</v>
      </c>
      <c r="I19" s="21">
        <v>0.0</v>
      </c>
      <c r="J19" s="21">
        <v>2544.9</v>
      </c>
      <c r="K19" s="21">
        <v>6264.07</v>
      </c>
      <c r="L19" s="21">
        <v>74982.85</v>
      </c>
      <c r="M19" s="21">
        <v>124876.18</v>
      </c>
      <c r="N19" s="21">
        <v>208668.0</v>
      </c>
    </row>
    <row r="20">
      <c r="A20" s="19" t="s">
        <v>40</v>
      </c>
      <c r="B20" s="20" t="str">
        <f t="shared" si="1"/>
        <v>05</v>
      </c>
      <c r="C20" s="19" t="s">
        <v>18</v>
      </c>
      <c r="D20" s="20" t="s">
        <v>41</v>
      </c>
      <c r="E20" s="19" t="s">
        <v>20</v>
      </c>
      <c r="F20" s="20" t="s">
        <v>21</v>
      </c>
      <c r="G20" s="21">
        <v>0.0</v>
      </c>
      <c r="H20" s="21">
        <f t="shared" si="2"/>
        <v>0</v>
      </c>
      <c r="I20" s="21">
        <v>0.0</v>
      </c>
      <c r="J20" s="21">
        <v>9047332.53</v>
      </c>
      <c r="K20" s="21">
        <v>4855608.84</v>
      </c>
      <c r="L20" s="21">
        <v>7.732025827E7</v>
      </c>
      <c r="M20" s="21">
        <v>1.0639710529E8</v>
      </c>
      <c r="N20" s="21">
        <v>1.9762030493E8</v>
      </c>
    </row>
    <row r="21" ht="15.75" customHeight="1">
      <c r="A21" s="19" t="s">
        <v>40</v>
      </c>
      <c r="B21" s="20" t="str">
        <f t="shared" si="1"/>
        <v>05</v>
      </c>
      <c r="C21" s="19" t="s">
        <v>18</v>
      </c>
      <c r="D21" s="20" t="s">
        <v>41</v>
      </c>
      <c r="E21" s="19" t="s">
        <v>42</v>
      </c>
      <c r="F21" s="20" t="s">
        <v>43</v>
      </c>
      <c r="G21" s="21">
        <v>0.0</v>
      </c>
      <c r="H21" s="21">
        <f t="shared" si="2"/>
        <v>0</v>
      </c>
      <c r="I21" s="21">
        <v>0.0</v>
      </c>
      <c r="J21" s="21">
        <v>0.0</v>
      </c>
      <c r="K21" s="21">
        <v>0.0</v>
      </c>
      <c r="L21" s="21">
        <v>0.0</v>
      </c>
      <c r="M21" s="21">
        <v>-315353.7</v>
      </c>
      <c r="N21" s="21">
        <v>-315353.7</v>
      </c>
    </row>
    <row r="22" ht="15.75" customHeight="1">
      <c r="A22" s="19" t="s">
        <v>40</v>
      </c>
      <c r="B22" s="20" t="str">
        <f t="shared" si="1"/>
        <v>05</v>
      </c>
      <c r="C22" s="19" t="s">
        <v>18</v>
      </c>
      <c r="D22" s="20" t="s">
        <v>41</v>
      </c>
      <c r="E22" s="19" t="s">
        <v>34</v>
      </c>
      <c r="F22" s="20" t="s">
        <v>35</v>
      </c>
      <c r="G22" s="21">
        <v>0.0</v>
      </c>
      <c r="H22" s="21">
        <f t="shared" si="2"/>
        <v>0</v>
      </c>
      <c r="I22" s="21">
        <v>0.0</v>
      </c>
      <c r="J22" s="21">
        <v>1.571886047E7</v>
      </c>
      <c r="K22" s="21">
        <v>8436148.16</v>
      </c>
      <c r="L22" s="21">
        <v>1.3433642973E8</v>
      </c>
      <c r="M22" s="21">
        <v>1.8485462387E8</v>
      </c>
      <c r="N22" s="21">
        <v>3.4334606223E8</v>
      </c>
    </row>
    <row r="23" ht="15.75" customHeight="1">
      <c r="A23" s="19" t="s">
        <v>44</v>
      </c>
      <c r="B23" s="20" t="str">
        <f t="shared" si="1"/>
        <v>05</v>
      </c>
      <c r="C23" s="19" t="s">
        <v>18</v>
      </c>
      <c r="D23" s="20" t="s">
        <v>45</v>
      </c>
      <c r="E23" s="19" t="s">
        <v>20</v>
      </c>
      <c r="F23" s="20" t="s">
        <v>21</v>
      </c>
      <c r="G23" s="21">
        <v>0.0</v>
      </c>
      <c r="H23" s="21">
        <f t="shared" si="2"/>
        <v>0</v>
      </c>
      <c r="I23" s="21">
        <v>0.0</v>
      </c>
      <c r="J23" s="21">
        <v>3.699663445E7</v>
      </c>
      <c r="K23" s="21">
        <v>953745.36</v>
      </c>
      <c r="L23" s="21">
        <v>5.698849491E7</v>
      </c>
      <c r="M23" s="21">
        <v>3.492461038E7</v>
      </c>
      <c r="N23" s="21">
        <v>1.298634851E8</v>
      </c>
    </row>
    <row r="24" ht="15.75" customHeight="1">
      <c r="A24" s="19" t="s">
        <v>44</v>
      </c>
      <c r="B24" s="20" t="str">
        <f t="shared" si="1"/>
        <v>05</v>
      </c>
      <c r="C24" s="19" t="s">
        <v>18</v>
      </c>
      <c r="D24" s="20" t="s">
        <v>45</v>
      </c>
      <c r="E24" s="19" t="s">
        <v>32</v>
      </c>
      <c r="F24" s="20" t="s">
        <v>33</v>
      </c>
      <c r="G24" s="21">
        <v>0.0</v>
      </c>
      <c r="H24" s="21">
        <f t="shared" si="2"/>
        <v>0</v>
      </c>
      <c r="I24" s="21">
        <v>0.0</v>
      </c>
      <c r="J24" s="21">
        <v>6.782658461E7</v>
      </c>
      <c r="K24" s="21">
        <v>1748518.25</v>
      </c>
      <c r="L24" s="21">
        <v>1.0447801614E8</v>
      </c>
      <c r="M24" s="21">
        <v>6.402790621E7</v>
      </c>
      <c r="N24" s="21">
        <v>2.3808102521E8</v>
      </c>
    </row>
    <row r="25" ht="15.75" customHeight="1">
      <c r="A25" s="19" t="s">
        <v>44</v>
      </c>
      <c r="B25" s="20" t="str">
        <f t="shared" si="1"/>
        <v>05</v>
      </c>
      <c r="C25" s="19" t="s">
        <v>18</v>
      </c>
      <c r="D25" s="20" t="s">
        <v>45</v>
      </c>
      <c r="E25" s="19" t="s">
        <v>28</v>
      </c>
      <c r="F25" s="20" t="s">
        <v>29</v>
      </c>
      <c r="G25" s="21">
        <v>0.0</v>
      </c>
      <c r="H25" s="21">
        <f t="shared" si="2"/>
        <v>0</v>
      </c>
      <c r="I25" s="21">
        <v>0.0</v>
      </c>
      <c r="J25" s="21">
        <v>0.0</v>
      </c>
      <c r="K25" s="21">
        <v>0.0</v>
      </c>
      <c r="L25" s="21">
        <v>0.0</v>
      </c>
      <c r="M25" s="21">
        <v>-2034.94</v>
      </c>
      <c r="N25" s="21">
        <v>-2034.94</v>
      </c>
    </row>
    <row r="26" ht="15.75" customHeight="1">
      <c r="A26" s="19" t="s">
        <v>44</v>
      </c>
      <c r="B26" s="20" t="str">
        <f t="shared" si="1"/>
        <v>05</v>
      </c>
      <c r="C26" s="19" t="s">
        <v>18</v>
      </c>
      <c r="D26" s="20" t="s">
        <v>45</v>
      </c>
      <c r="E26" s="19" t="s">
        <v>34</v>
      </c>
      <c r="F26" s="20" t="s">
        <v>35</v>
      </c>
      <c r="G26" s="21">
        <v>0.0</v>
      </c>
      <c r="H26" s="21">
        <f t="shared" si="2"/>
        <v>0</v>
      </c>
      <c r="I26" s="21">
        <v>0.0</v>
      </c>
      <c r="J26" s="21">
        <v>1.0857584084E8</v>
      </c>
      <c r="K26" s="21">
        <v>2799003.39</v>
      </c>
      <c r="L26" s="21">
        <v>1.6724693595E8</v>
      </c>
      <c r="M26" s="21">
        <v>1.0249496998E8</v>
      </c>
      <c r="N26" s="21">
        <v>3.8111675016E8</v>
      </c>
    </row>
    <row r="27" ht="15.75" customHeight="1">
      <c r="A27" s="19" t="s">
        <v>46</v>
      </c>
      <c r="B27" s="20" t="str">
        <f t="shared" si="1"/>
        <v>05</v>
      </c>
      <c r="C27" s="19" t="s">
        <v>18</v>
      </c>
      <c r="D27" s="20" t="s">
        <v>47</v>
      </c>
      <c r="E27" s="19" t="s">
        <v>20</v>
      </c>
      <c r="F27" s="20" t="s">
        <v>21</v>
      </c>
      <c r="G27" s="21">
        <v>0.0</v>
      </c>
      <c r="H27" s="21">
        <f t="shared" si="2"/>
        <v>0</v>
      </c>
      <c r="I27" s="21">
        <v>0.0</v>
      </c>
      <c r="J27" s="21">
        <v>9.311795127E7</v>
      </c>
      <c r="K27" s="21">
        <v>1.127145525E7</v>
      </c>
      <c r="L27" s="21">
        <v>4.1557725065E8</v>
      </c>
      <c r="M27" s="21">
        <v>4.5988058006E8</v>
      </c>
      <c r="N27" s="21">
        <v>9.7984723723E8</v>
      </c>
    </row>
    <row r="28" ht="15.75" customHeight="1">
      <c r="A28" s="19" t="s">
        <v>46</v>
      </c>
      <c r="B28" s="20" t="str">
        <f t="shared" si="1"/>
        <v>05</v>
      </c>
      <c r="C28" s="19" t="s">
        <v>18</v>
      </c>
      <c r="D28" s="20" t="s">
        <v>47</v>
      </c>
      <c r="E28" s="19" t="s">
        <v>32</v>
      </c>
      <c r="F28" s="20" t="s">
        <v>33</v>
      </c>
      <c r="G28" s="21">
        <v>0.0</v>
      </c>
      <c r="H28" s="21">
        <f t="shared" si="2"/>
        <v>0</v>
      </c>
      <c r="I28" s="21">
        <v>0.0</v>
      </c>
      <c r="J28" s="21">
        <v>2.44430745E7</v>
      </c>
      <c r="K28" s="21">
        <v>2958710.08</v>
      </c>
      <c r="L28" s="21">
        <v>1.0908729803E8</v>
      </c>
      <c r="M28" s="21">
        <v>1.2071673754E8</v>
      </c>
      <c r="N28" s="21">
        <v>2.5720582015E8</v>
      </c>
    </row>
    <row r="29" ht="15.75" customHeight="1">
      <c r="A29" s="19" t="s">
        <v>46</v>
      </c>
      <c r="B29" s="20" t="str">
        <f t="shared" si="1"/>
        <v>05</v>
      </c>
      <c r="C29" s="19" t="s">
        <v>18</v>
      </c>
      <c r="D29" s="20" t="s">
        <v>47</v>
      </c>
      <c r="E29" s="19" t="s">
        <v>42</v>
      </c>
      <c r="F29" s="20" t="s">
        <v>43</v>
      </c>
      <c r="G29" s="21">
        <v>0.0</v>
      </c>
      <c r="H29" s="21">
        <f t="shared" si="2"/>
        <v>0</v>
      </c>
      <c r="I29" s="21">
        <v>0.0</v>
      </c>
      <c r="J29" s="21">
        <v>0.0</v>
      </c>
      <c r="K29" s="21">
        <v>0.0</v>
      </c>
      <c r="L29" s="21">
        <v>0.0</v>
      </c>
      <c r="M29" s="21">
        <v>-655877.4</v>
      </c>
      <c r="N29" s="21">
        <v>-655877.4</v>
      </c>
    </row>
    <row r="30" ht="15.75" customHeight="1">
      <c r="A30" s="19" t="s">
        <v>46</v>
      </c>
      <c r="B30" s="20" t="str">
        <f t="shared" si="1"/>
        <v>05</v>
      </c>
      <c r="C30" s="19" t="s">
        <v>18</v>
      </c>
      <c r="D30" s="20" t="s">
        <v>47</v>
      </c>
      <c r="E30" s="19" t="s">
        <v>48</v>
      </c>
      <c r="F30" s="20" t="s">
        <v>49</v>
      </c>
      <c r="G30" s="21">
        <v>0.0</v>
      </c>
      <c r="H30" s="21">
        <f t="shared" si="2"/>
        <v>0</v>
      </c>
      <c r="I30" s="21">
        <v>0.0</v>
      </c>
      <c r="J30" s="21">
        <v>1.183080323E7</v>
      </c>
      <c r="K30" s="21">
        <v>1432058.67</v>
      </c>
      <c r="L30" s="21">
        <v>5.279983732E7</v>
      </c>
      <c r="M30" s="21">
        <v>5.842865503E7</v>
      </c>
      <c r="N30" s="21">
        <v>1.2449135425E8</v>
      </c>
    </row>
    <row r="31" ht="15.75" customHeight="1">
      <c r="A31" s="19" t="s">
        <v>50</v>
      </c>
      <c r="B31" s="20" t="str">
        <f t="shared" si="1"/>
        <v>05</v>
      </c>
      <c r="C31" s="19" t="s">
        <v>18</v>
      </c>
      <c r="D31" s="20" t="s">
        <v>51</v>
      </c>
      <c r="E31" s="19" t="s">
        <v>32</v>
      </c>
      <c r="F31" s="20" t="s">
        <v>33</v>
      </c>
      <c r="G31" s="21">
        <v>0.0</v>
      </c>
      <c r="H31" s="21">
        <f t="shared" si="2"/>
        <v>0</v>
      </c>
      <c r="I31" s="21">
        <v>0.0</v>
      </c>
      <c r="J31" s="21">
        <v>72112.81</v>
      </c>
      <c r="K31" s="21">
        <v>7952.17</v>
      </c>
      <c r="L31" s="21">
        <v>261616.47</v>
      </c>
      <c r="M31" s="21">
        <v>268884.85</v>
      </c>
      <c r="N31" s="21">
        <v>610566.3</v>
      </c>
    </row>
    <row r="32" ht="15.75" customHeight="1">
      <c r="A32" s="19" t="s">
        <v>50</v>
      </c>
      <c r="B32" s="20" t="str">
        <f t="shared" si="1"/>
        <v>05</v>
      </c>
      <c r="C32" s="19" t="s">
        <v>18</v>
      </c>
      <c r="D32" s="20" t="s">
        <v>51</v>
      </c>
      <c r="E32" s="19" t="s">
        <v>48</v>
      </c>
      <c r="F32" s="20" t="s">
        <v>49</v>
      </c>
      <c r="G32" s="21">
        <v>0.0</v>
      </c>
      <c r="H32" s="21">
        <f t="shared" si="2"/>
        <v>0</v>
      </c>
      <c r="I32" s="21">
        <v>0.0</v>
      </c>
      <c r="J32" s="21">
        <v>1.973142319E7</v>
      </c>
      <c r="K32" s="21">
        <v>2175863.83</v>
      </c>
      <c r="L32" s="21">
        <v>7.158319453E7</v>
      </c>
      <c r="M32" s="21">
        <v>7.357196136E7</v>
      </c>
      <c r="N32" s="21">
        <v>1.6706244291E8</v>
      </c>
    </row>
    <row r="33" ht="15.75" customHeight="1">
      <c r="A33" s="19" t="s">
        <v>52</v>
      </c>
      <c r="B33" s="20" t="str">
        <f t="shared" si="1"/>
        <v>05</v>
      </c>
      <c r="C33" s="19" t="s">
        <v>18</v>
      </c>
      <c r="D33" s="20" t="s">
        <v>53</v>
      </c>
      <c r="E33" s="19" t="s">
        <v>32</v>
      </c>
      <c r="F33" s="20" t="s">
        <v>33</v>
      </c>
      <c r="G33" s="21">
        <v>0.0</v>
      </c>
      <c r="H33" s="21">
        <f t="shared" si="2"/>
        <v>0</v>
      </c>
      <c r="I33" s="21">
        <v>0.0</v>
      </c>
      <c r="J33" s="21">
        <v>6302726.29</v>
      </c>
      <c r="K33" s="21">
        <v>260499.82</v>
      </c>
      <c r="L33" s="21">
        <v>1.702429381E7</v>
      </c>
      <c r="M33" s="21">
        <v>1.165983345E7</v>
      </c>
      <c r="N33" s="21">
        <v>3.524735337E7</v>
      </c>
    </row>
    <row r="34" ht="15.75" customHeight="1">
      <c r="A34" s="19" t="s">
        <v>52</v>
      </c>
      <c r="B34" s="20" t="str">
        <f t="shared" si="1"/>
        <v>05</v>
      </c>
      <c r="C34" s="19" t="s">
        <v>18</v>
      </c>
      <c r="D34" s="20" t="s">
        <v>53</v>
      </c>
      <c r="E34" s="19" t="s">
        <v>34</v>
      </c>
      <c r="F34" s="20" t="s">
        <v>35</v>
      </c>
      <c r="G34" s="21">
        <v>0.0</v>
      </c>
      <c r="H34" s="21">
        <f t="shared" si="2"/>
        <v>0</v>
      </c>
      <c r="I34" s="21">
        <v>0.0</v>
      </c>
      <c r="J34" s="21">
        <v>6.836512974E7</v>
      </c>
      <c r="K34" s="21">
        <v>2825619.18</v>
      </c>
      <c r="L34" s="21">
        <v>1.8466105019E8</v>
      </c>
      <c r="M34" s="21">
        <v>1.2647321017E8</v>
      </c>
      <c r="N34" s="21">
        <v>3.8232500928E8</v>
      </c>
    </row>
    <row r="35" ht="15.75" customHeight="1">
      <c r="A35" s="19" t="s">
        <v>54</v>
      </c>
      <c r="B35" s="20" t="str">
        <f t="shared" si="1"/>
        <v>05</v>
      </c>
      <c r="C35" s="19" t="s">
        <v>18</v>
      </c>
      <c r="D35" s="20" t="s">
        <v>55</v>
      </c>
      <c r="E35" s="19" t="s">
        <v>20</v>
      </c>
      <c r="F35" s="20" t="s">
        <v>21</v>
      </c>
      <c r="G35" s="21">
        <v>0.0</v>
      </c>
      <c r="H35" s="21">
        <f t="shared" si="2"/>
        <v>0</v>
      </c>
      <c r="I35" s="21">
        <v>0.0</v>
      </c>
      <c r="J35" s="21">
        <v>1.962871942E7</v>
      </c>
      <c r="K35" s="21">
        <v>650450.91</v>
      </c>
      <c r="L35" s="21">
        <v>5.100498279E7</v>
      </c>
      <c r="M35" s="21">
        <v>5.029599691E7</v>
      </c>
      <c r="N35" s="21">
        <v>1.2158015003E8</v>
      </c>
    </row>
    <row r="36" ht="15.75" customHeight="1">
      <c r="A36" s="19" t="s">
        <v>54</v>
      </c>
      <c r="B36" s="20" t="str">
        <f t="shared" si="1"/>
        <v>05</v>
      </c>
      <c r="C36" s="19" t="s">
        <v>18</v>
      </c>
      <c r="D36" s="20" t="s">
        <v>55</v>
      </c>
      <c r="E36" s="19" t="s">
        <v>32</v>
      </c>
      <c r="F36" s="20" t="s">
        <v>33</v>
      </c>
      <c r="G36" s="21">
        <v>0.0</v>
      </c>
      <c r="H36" s="21">
        <f t="shared" si="2"/>
        <v>0</v>
      </c>
      <c r="I36" s="21">
        <v>0.0</v>
      </c>
      <c r="J36" s="21">
        <v>2.029632821E7</v>
      </c>
      <c r="K36" s="21">
        <v>672573.94</v>
      </c>
      <c r="L36" s="21">
        <v>5.27397559E7</v>
      </c>
      <c r="M36" s="21">
        <v>5.200665609E7</v>
      </c>
      <c r="N36" s="21">
        <v>1.2571531414E8</v>
      </c>
    </row>
    <row r="37" ht="15.75" customHeight="1">
      <c r="A37" s="19" t="s">
        <v>54</v>
      </c>
      <c r="B37" s="20" t="str">
        <f t="shared" si="1"/>
        <v>05</v>
      </c>
      <c r="C37" s="19" t="s">
        <v>18</v>
      </c>
      <c r="D37" s="20" t="s">
        <v>55</v>
      </c>
      <c r="E37" s="19" t="s">
        <v>28</v>
      </c>
      <c r="F37" s="20" t="s">
        <v>29</v>
      </c>
      <c r="G37" s="21">
        <v>0.0</v>
      </c>
      <c r="H37" s="21">
        <f t="shared" si="2"/>
        <v>0</v>
      </c>
      <c r="I37" s="21">
        <v>0.0</v>
      </c>
      <c r="J37" s="21">
        <v>0.0</v>
      </c>
      <c r="K37" s="21">
        <v>0.0</v>
      </c>
      <c r="L37" s="21">
        <v>0.0</v>
      </c>
      <c r="M37" s="21">
        <v>-3613.89</v>
      </c>
      <c r="N37" s="21">
        <v>-3613.89</v>
      </c>
    </row>
    <row r="38" ht="15.75" customHeight="1">
      <c r="A38" s="19" t="s">
        <v>54</v>
      </c>
      <c r="B38" s="20" t="str">
        <f t="shared" si="1"/>
        <v>05</v>
      </c>
      <c r="C38" s="19" t="s">
        <v>18</v>
      </c>
      <c r="D38" s="20" t="s">
        <v>55</v>
      </c>
      <c r="E38" s="19" t="s">
        <v>34</v>
      </c>
      <c r="F38" s="20" t="s">
        <v>35</v>
      </c>
      <c r="G38" s="21">
        <v>0.0</v>
      </c>
      <c r="H38" s="21">
        <f t="shared" si="2"/>
        <v>0</v>
      </c>
      <c r="I38" s="21">
        <v>0.0</v>
      </c>
      <c r="J38" s="21">
        <v>6.024000539E7</v>
      </c>
      <c r="K38" s="21">
        <v>1996216.15</v>
      </c>
      <c r="L38" s="21">
        <v>1.5653290331E8</v>
      </c>
      <c r="M38" s="21">
        <v>1.5435704491E8</v>
      </c>
      <c r="N38" s="21">
        <v>3.7312616976E8</v>
      </c>
    </row>
    <row r="39" ht="15.75" customHeight="1">
      <c r="A39" s="19" t="s">
        <v>56</v>
      </c>
      <c r="B39" s="20" t="str">
        <f t="shared" si="1"/>
        <v>05</v>
      </c>
      <c r="C39" s="19" t="s">
        <v>18</v>
      </c>
      <c r="D39" s="20" t="s">
        <v>18</v>
      </c>
      <c r="E39" s="19" t="s">
        <v>20</v>
      </c>
      <c r="F39" s="20" t="s">
        <v>21</v>
      </c>
      <c r="G39" s="21">
        <v>0.0</v>
      </c>
      <c r="H39" s="21">
        <f t="shared" si="2"/>
        <v>0</v>
      </c>
      <c r="I39" s="21">
        <v>0.0</v>
      </c>
      <c r="J39" s="21">
        <v>3.906293121E7</v>
      </c>
      <c r="K39" s="21">
        <v>3632981.87</v>
      </c>
      <c r="L39" s="21">
        <v>1.3253813231E8</v>
      </c>
      <c r="M39" s="21">
        <v>1.5716894382E8</v>
      </c>
      <c r="N39" s="21">
        <v>3.3240298921E8</v>
      </c>
    </row>
    <row r="40" ht="15.75" customHeight="1">
      <c r="A40" s="19" t="s">
        <v>56</v>
      </c>
      <c r="B40" s="20" t="str">
        <f t="shared" si="1"/>
        <v>05</v>
      </c>
      <c r="C40" s="19" t="s">
        <v>18</v>
      </c>
      <c r="D40" s="20" t="s">
        <v>18</v>
      </c>
      <c r="E40" s="19" t="s">
        <v>34</v>
      </c>
      <c r="F40" s="20" t="s">
        <v>35</v>
      </c>
      <c r="G40" s="21">
        <v>0.0</v>
      </c>
      <c r="H40" s="21">
        <f t="shared" si="2"/>
        <v>0</v>
      </c>
      <c r="I40" s="21">
        <v>0.0</v>
      </c>
      <c r="J40" s="21">
        <v>4.824681581E7</v>
      </c>
      <c r="K40" s="21">
        <v>4487113.52</v>
      </c>
      <c r="L40" s="21">
        <v>1.6369849005E8</v>
      </c>
      <c r="M40" s="21">
        <v>1.941201248E8</v>
      </c>
      <c r="N40" s="21">
        <v>4.1055254418E8</v>
      </c>
    </row>
    <row r="41" ht="15.75" customHeight="1">
      <c r="A41" s="19" t="s">
        <v>56</v>
      </c>
      <c r="B41" s="20" t="str">
        <f t="shared" si="1"/>
        <v>05</v>
      </c>
      <c r="C41" s="19" t="s">
        <v>18</v>
      </c>
      <c r="D41" s="20" t="s">
        <v>18</v>
      </c>
      <c r="E41" s="19" t="s">
        <v>48</v>
      </c>
      <c r="F41" s="20" t="s">
        <v>49</v>
      </c>
      <c r="G41" s="21">
        <v>0.0</v>
      </c>
      <c r="H41" s="21">
        <f t="shared" si="2"/>
        <v>0</v>
      </c>
      <c r="I41" s="21">
        <v>0.0</v>
      </c>
      <c r="J41" s="21">
        <v>1370731.98</v>
      </c>
      <c r="K41" s="21">
        <v>127482.61</v>
      </c>
      <c r="L41" s="21">
        <v>4650809.64</v>
      </c>
      <c r="M41" s="21">
        <v>5515113.47</v>
      </c>
      <c r="N41" s="21">
        <v>1.16641377E7</v>
      </c>
    </row>
    <row r="42" ht="15.75" customHeight="1">
      <c r="A42" s="19" t="s">
        <v>57</v>
      </c>
      <c r="B42" s="20" t="str">
        <f t="shared" si="1"/>
        <v>05</v>
      </c>
      <c r="C42" s="19" t="s">
        <v>18</v>
      </c>
      <c r="D42" s="20" t="s">
        <v>58</v>
      </c>
      <c r="E42" s="19" t="s">
        <v>20</v>
      </c>
      <c r="F42" s="20" t="s">
        <v>21</v>
      </c>
      <c r="G42" s="21">
        <v>0.0</v>
      </c>
      <c r="H42" s="21">
        <f t="shared" si="2"/>
        <v>0</v>
      </c>
      <c r="I42" s="21">
        <v>0.0</v>
      </c>
      <c r="J42" s="21">
        <v>0.0</v>
      </c>
      <c r="K42" s="21">
        <v>1674275.0</v>
      </c>
      <c r="L42" s="21">
        <v>9.8264611E7</v>
      </c>
      <c r="M42" s="21">
        <v>1.618095652E8</v>
      </c>
      <c r="N42" s="21">
        <v>2.617484512E8</v>
      </c>
    </row>
    <row r="43" ht="15.75" customHeight="1">
      <c r="A43" s="19" t="s">
        <v>59</v>
      </c>
      <c r="B43" s="20" t="str">
        <f t="shared" si="1"/>
        <v>05</v>
      </c>
      <c r="C43" s="19" t="s">
        <v>18</v>
      </c>
      <c r="D43" s="20" t="s">
        <v>60</v>
      </c>
      <c r="E43" s="19" t="s">
        <v>20</v>
      </c>
      <c r="F43" s="20" t="s">
        <v>21</v>
      </c>
      <c r="G43" s="21">
        <v>0.0</v>
      </c>
      <c r="H43" s="21">
        <f t="shared" si="2"/>
        <v>0</v>
      </c>
      <c r="I43" s="21">
        <v>0.0</v>
      </c>
      <c r="J43" s="21">
        <v>4.0892835505E8</v>
      </c>
      <c r="K43" s="21">
        <v>2.672073662E7</v>
      </c>
      <c r="L43" s="21">
        <v>7.657602473E8</v>
      </c>
      <c r="M43" s="21">
        <v>1.21177925671E9</v>
      </c>
      <c r="N43" s="21">
        <v>2.41318859568E9</v>
      </c>
    </row>
    <row r="44" ht="15.75" customHeight="1">
      <c r="A44" s="19" t="s">
        <v>59</v>
      </c>
      <c r="B44" s="20" t="str">
        <f t="shared" si="1"/>
        <v>05</v>
      </c>
      <c r="C44" s="19" t="s">
        <v>18</v>
      </c>
      <c r="D44" s="20" t="s">
        <v>60</v>
      </c>
      <c r="E44" s="19" t="s">
        <v>32</v>
      </c>
      <c r="F44" s="20" t="s">
        <v>33</v>
      </c>
      <c r="G44" s="21">
        <v>0.0</v>
      </c>
      <c r="H44" s="21">
        <f t="shared" si="2"/>
        <v>0</v>
      </c>
      <c r="I44" s="21">
        <v>0.0</v>
      </c>
      <c r="J44" s="21">
        <v>1.833955901E7</v>
      </c>
      <c r="K44" s="21">
        <v>1198367.69</v>
      </c>
      <c r="L44" s="21">
        <v>3.434270349E7</v>
      </c>
      <c r="M44" s="21">
        <v>5.434569875E7</v>
      </c>
      <c r="N44" s="21">
        <v>1.0822632894E8</v>
      </c>
    </row>
    <row r="45" ht="15.75" customHeight="1">
      <c r="A45" s="19" t="s">
        <v>59</v>
      </c>
      <c r="B45" s="20" t="str">
        <f t="shared" si="1"/>
        <v>05</v>
      </c>
      <c r="C45" s="19" t="s">
        <v>18</v>
      </c>
      <c r="D45" s="20" t="s">
        <v>60</v>
      </c>
      <c r="E45" s="19" t="s">
        <v>61</v>
      </c>
      <c r="F45" s="20" t="s">
        <v>62</v>
      </c>
      <c r="G45" s="21">
        <v>0.0</v>
      </c>
      <c r="H45" s="21">
        <f t="shared" si="2"/>
        <v>0</v>
      </c>
      <c r="I45" s="21">
        <v>0.0</v>
      </c>
      <c r="J45" s="21">
        <v>6252967.94</v>
      </c>
      <c r="K45" s="21">
        <v>408589.69</v>
      </c>
      <c r="L45" s="21">
        <v>1.170932321E7</v>
      </c>
      <c r="M45" s="21">
        <v>1.852944838E7</v>
      </c>
      <c r="N45" s="21">
        <v>3.690032922E7</v>
      </c>
    </row>
    <row r="46" ht="15.75" customHeight="1">
      <c r="A46" s="19" t="s">
        <v>59</v>
      </c>
      <c r="B46" s="20" t="str">
        <f t="shared" si="1"/>
        <v>05</v>
      </c>
      <c r="C46" s="19" t="s">
        <v>18</v>
      </c>
      <c r="D46" s="20" t="s">
        <v>60</v>
      </c>
      <c r="E46" s="19" t="s">
        <v>42</v>
      </c>
      <c r="F46" s="20" t="s">
        <v>43</v>
      </c>
      <c r="G46" s="21">
        <v>0.0</v>
      </c>
      <c r="H46" s="21">
        <f t="shared" si="2"/>
        <v>0</v>
      </c>
      <c r="I46" s="21">
        <v>0.0</v>
      </c>
      <c r="J46" s="21">
        <v>0.0</v>
      </c>
      <c r="K46" s="21">
        <v>0.0</v>
      </c>
      <c r="L46" s="21">
        <v>0.0</v>
      </c>
      <c r="M46" s="21">
        <v>-139122.9</v>
      </c>
      <c r="N46" s="21">
        <v>-139122.9</v>
      </c>
    </row>
    <row r="47" ht="15.75" customHeight="1">
      <c r="A47" s="19" t="s">
        <v>59</v>
      </c>
      <c r="B47" s="20" t="str">
        <f t="shared" si="1"/>
        <v>05</v>
      </c>
      <c r="C47" s="19" t="s">
        <v>18</v>
      </c>
      <c r="D47" s="20" t="s">
        <v>60</v>
      </c>
      <c r="E47" s="19" t="s">
        <v>28</v>
      </c>
      <c r="F47" s="20" t="s">
        <v>29</v>
      </c>
      <c r="G47" s="21">
        <v>0.0</v>
      </c>
      <c r="H47" s="21">
        <f t="shared" si="2"/>
        <v>0</v>
      </c>
      <c r="I47" s="21">
        <v>0.0</v>
      </c>
      <c r="J47" s="21">
        <v>0.0</v>
      </c>
      <c r="K47" s="21">
        <v>0.0</v>
      </c>
      <c r="L47" s="21">
        <v>0.0</v>
      </c>
      <c r="M47" s="21">
        <v>-1646943.66</v>
      </c>
      <c r="N47" s="21">
        <v>-1646943.66</v>
      </c>
    </row>
    <row r="48" ht="15.75" customHeight="1">
      <c r="A48" s="19" t="s">
        <v>63</v>
      </c>
      <c r="B48" s="20" t="str">
        <f t="shared" si="1"/>
        <v>05</v>
      </c>
      <c r="C48" s="19" t="s">
        <v>18</v>
      </c>
      <c r="D48" s="20" t="s">
        <v>64</v>
      </c>
      <c r="E48" s="19" t="s">
        <v>20</v>
      </c>
      <c r="F48" s="20" t="s">
        <v>21</v>
      </c>
      <c r="G48" s="21">
        <v>0.0</v>
      </c>
      <c r="H48" s="21">
        <f t="shared" si="2"/>
        <v>0</v>
      </c>
      <c r="I48" s="21">
        <v>0.0</v>
      </c>
      <c r="J48" s="21">
        <v>2.0579315072E8</v>
      </c>
      <c r="K48" s="21">
        <v>5895375.97</v>
      </c>
      <c r="L48" s="21">
        <v>4.6443775649E8</v>
      </c>
      <c r="M48" s="21">
        <v>4.6877017E8</v>
      </c>
      <c r="N48" s="21">
        <v>1.14489645318E9</v>
      </c>
    </row>
    <row r="49" ht="15.75" customHeight="1">
      <c r="A49" s="19" t="s">
        <v>63</v>
      </c>
      <c r="B49" s="20" t="str">
        <f t="shared" si="1"/>
        <v>05</v>
      </c>
      <c r="C49" s="19" t="s">
        <v>18</v>
      </c>
      <c r="D49" s="20" t="s">
        <v>64</v>
      </c>
      <c r="E49" s="19" t="s">
        <v>32</v>
      </c>
      <c r="F49" s="20" t="s">
        <v>33</v>
      </c>
      <c r="G49" s="21">
        <v>0.0</v>
      </c>
      <c r="H49" s="21">
        <f t="shared" si="2"/>
        <v>0</v>
      </c>
      <c r="I49" s="21">
        <v>0.0</v>
      </c>
      <c r="J49" s="21">
        <v>4777503.06</v>
      </c>
      <c r="K49" s="21">
        <v>136861.59</v>
      </c>
      <c r="L49" s="21">
        <v>1.078195654E7</v>
      </c>
      <c r="M49" s="21">
        <v>1.088253383E7</v>
      </c>
      <c r="N49" s="21">
        <v>2.657885502E7</v>
      </c>
    </row>
    <row r="50" ht="15.75" customHeight="1">
      <c r="A50" s="19" t="s">
        <v>63</v>
      </c>
      <c r="B50" s="20" t="str">
        <f t="shared" si="1"/>
        <v>05</v>
      </c>
      <c r="C50" s="19" t="s">
        <v>18</v>
      </c>
      <c r="D50" s="20" t="s">
        <v>64</v>
      </c>
      <c r="E50" s="19" t="s">
        <v>61</v>
      </c>
      <c r="F50" s="20" t="s">
        <v>62</v>
      </c>
      <c r="G50" s="21">
        <v>0.0</v>
      </c>
      <c r="H50" s="21">
        <f t="shared" si="2"/>
        <v>0</v>
      </c>
      <c r="I50" s="21">
        <v>0.0</v>
      </c>
      <c r="J50" s="21">
        <v>1.166702722E7</v>
      </c>
      <c r="K50" s="21">
        <v>334226.44</v>
      </c>
      <c r="L50" s="21">
        <v>2.633036097E7</v>
      </c>
      <c r="M50" s="21">
        <v>2.657597841E7</v>
      </c>
      <c r="N50" s="21">
        <v>6.490759304E7</v>
      </c>
    </row>
    <row r="51" ht="15.75" customHeight="1">
      <c r="A51" s="19" t="s">
        <v>63</v>
      </c>
      <c r="B51" s="20" t="str">
        <f t="shared" si="1"/>
        <v>05</v>
      </c>
      <c r="C51" s="19" t="s">
        <v>18</v>
      </c>
      <c r="D51" s="20" t="s">
        <v>64</v>
      </c>
      <c r="E51" s="19" t="s">
        <v>28</v>
      </c>
      <c r="F51" s="20" t="s">
        <v>29</v>
      </c>
      <c r="G51" s="21">
        <v>0.0</v>
      </c>
      <c r="H51" s="21">
        <f t="shared" si="2"/>
        <v>0</v>
      </c>
      <c r="I51" s="21">
        <v>0.0</v>
      </c>
      <c r="J51" s="21">
        <v>0.0</v>
      </c>
      <c r="K51" s="21">
        <v>0.0</v>
      </c>
      <c r="L51" s="21">
        <v>0.0</v>
      </c>
      <c r="M51" s="21">
        <v>-982680.6</v>
      </c>
      <c r="N51" s="21">
        <v>-982680.6</v>
      </c>
    </row>
    <row r="52" ht="15.75" customHeight="1">
      <c r="A52" s="19" t="s">
        <v>65</v>
      </c>
      <c r="B52" s="20" t="str">
        <f t="shared" si="1"/>
        <v>05</v>
      </c>
      <c r="C52" s="19" t="s">
        <v>18</v>
      </c>
      <c r="D52" s="20" t="s">
        <v>66</v>
      </c>
      <c r="E52" s="19" t="s">
        <v>20</v>
      </c>
      <c r="F52" s="20" t="s">
        <v>21</v>
      </c>
      <c r="G52" s="21">
        <v>0.0</v>
      </c>
      <c r="H52" s="21">
        <f t="shared" si="2"/>
        <v>0</v>
      </c>
      <c r="I52" s="21">
        <v>0.0</v>
      </c>
      <c r="J52" s="21">
        <v>2.376158341E7</v>
      </c>
      <c r="K52" s="21">
        <v>1568725.18</v>
      </c>
      <c r="L52" s="21">
        <v>1.2766572707E8</v>
      </c>
      <c r="M52" s="21">
        <v>1.4661423662E8</v>
      </c>
      <c r="N52" s="21">
        <v>2.9961027228E8</v>
      </c>
    </row>
    <row r="53" ht="15.75" customHeight="1">
      <c r="A53" s="19" t="s">
        <v>65</v>
      </c>
      <c r="B53" s="20" t="str">
        <f t="shared" si="1"/>
        <v>05</v>
      </c>
      <c r="C53" s="19" t="s">
        <v>18</v>
      </c>
      <c r="D53" s="20" t="s">
        <v>66</v>
      </c>
      <c r="E53" s="19" t="s">
        <v>32</v>
      </c>
      <c r="F53" s="20" t="s">
        <v>33</v>
      </c>
      <c r="G53" s="21">
        <v>0.0</v>
      </c>
      <c r="H53" s="21">
        <f t="shared" si="2"/>
        <v>0</v>
      </c>
      <c r="I53" s="21">
        <v>0.0</v>
      </c>
      <c r="J53" s="21">
        <v>2078265.59</v>
      </c>
      <c r="K53" s="21">
        <v>137205.82</v>
      </c>
      <c r="L53" s="21">
        <v>1.116606093E7</v>
      </c>
      <c r="M53" s="21">
        <v>1.282335938E7</v>
      </c>
      <c r="N53" s="21">
        <v>2.620489172E7</v>
      </c>
    </row>
    <row r="54" ht="15.75" customHeight="1">
      <c r="A54" s="19" t="s">
        <v>65</v>
      </c>
      <c r="B54" s="20" t="str">
        <f t="shared" si="1"/>
        <v>05</v>
      </c>
      <c r="C54" s="19" t="s">
        <v>18</v>
      </c>
      <c r="D54" s="20" t="s">
        <v>66</v>
      </c>
      <c r="E54" s="19" t="s">
        <v>67</v>
      </c>
      <c r="F54" s="20" t="s">
        <v>68</v>
      </c>
      <c r="G54" s="21">
        <v>0.0</v>
      </c>
      <c r="H54" s="21">
        <f t="shared" si="2"/>
        <v>0</v>
      </c>
      <c r="I54" s="21">
        <v>0.0</v>
      </c>
      <c r="J54" s="21">
        <v>0.0</v>
      </c>
      <c r="K54" s="21">
        <v>0.0</v>
      </c>
      <c r="L54" s="21">
        <v>0.0</v>
      </c>
      <c r="M54" s="21">
        <v>-6979589.07</v>
      </c>
      <c r="N54" s="21">
        <v>-6979589.07</v>
      </c>
    </row>
    <row r="55" ht="15.75" customHeight="1">
      <c r="A55" s="19" t="s">
        <v>69</v>
      </c>
      <c r="B55" s="20" t="str">
        <f t="shared" si="1"/>
        <v>05</v>
      </c>
      <c r="C55" s="19" t="s">
        <v>18</v>
      </c>
      <c r="D55" s="20" t="s">
        <v>70</v>
      </c>
      <c r="E55" s="19" t="s">
        <v>20</v>
      </c>
      <c r="F55" s="20" t="s">
        <v>21</v>
      </c>
      <c r="G55" s="21">
        <v>0.0</v>
      </c>
      <c r="H55" s="21">
        <f t="shared" si="2"/>
        <v>0</v>
      </c>
      <c r="I55" s="21">
        <v>0.0</v>
      </c>
      <c r="J55" s="21">
        <v>2059046.22</v>
      </c>
      <c r="K55" s="21">
        <v>257078.19</v>
      </c>
      <c r="L55" s="21">
        <v>1.228201263E7</v>
      </c>
      <c r="M55" s="21">
        <v>1.851699087E7</v>
      </c>
      <c r="N55" s="21">
        <v>3.311512791E7</v>
      </c>
    </row>
    <row r="56" ht="15.75" customHeight="1">
      <c r="A56" s="19" t="s">
        <v>69</v>
      </c>
      <c r="B56" s="20" t="str">
        <f t="shared" si="1"/>
        <v>05</v>
      </c>
      <c r="C56" s="19" t="s">
        <v>18</v>
      </c>
      <c r="D56" s="20" t="s">
        <v>70</v>
      </c>
      <c r="E56" s="19" t="s">
        <v>42</v>
      </c>
      <c r="F56" s="20" t="s">
        <v>43</v>
      </c>
      <c r="G56" s="21">
        <v>0.0</v>
      </c>
      <c r="H56" s="21">
        <f t="shared" si="2"/>
        <v>0</v>
      </c>
      <c r="I56" s="21">
        <v>0.0</v>
      </c>
      <c r="J56" s="21">
        <v>0.0</v>
      </c>
      <c r="K56" s="21">
        <v>0.0</v>
      </c>
      <c r="L56" s="21">
        <v>0.0</v>
      </c>
      <c r="M56" s="21">
        <v>-315353.7</v>
      </c>
      <c r="N56" s="21">
        <v>-315353.7</v>
      </c>
    </row>
    <row r="57" ht="15.75" customHeight="1">
      <c r="A57" s="19" t="s">
        <v>69</v>
      </c>
      <c r="B57" s="20" t="str">
        <f t="shared" si="1"/>
        <v>05</v>
      </c>
      <c r="C57" s="19" t="s">
        <v>18</v>
      </c>
      <c r="D57" s="20" t="s">
        <v>70</v>
      </c>
      <c r="E57" s="19" t="s">
        <v>26</v>
      </c>
      <c r="F57" s="20" t="s">
        <v>27</v>
      </c>
      <c r="G57" s="21">
        <v>0.0</v>
      </c>
      <c r="H57" s="21">
        <f t="shared" si="2"/>
        <v>0</v>
      </c>
      <c r="I57" s="21">
        <v>0.0</v>
      </c>
      <c r="J57" s="21">
        <v>6642.59</v>
      </c>
      <c r="K57" s="21">
        <v>829.35</v>
      </c>
      <c r="L57" s="21">
        <v>39622.44</v>
      </c>
      <c r="M57" s="21">
        <v>59736.82</v>
      </c>
      <c r="N57" s="21">
        <v>106831.2</v>
      </c>
    </row>
    <row r="58" ht="15.75" customHeight="1">
      <c r="A58" s="19" t="s">
        <v>69</v>
      </c>
      <c r="B58" s="20" t="str">
        <f t="shared" si="1"/>
        <v>05</v>
      </c>
      <c r="C58" s="19" t="s">
        <v>18</v>
      </c>
      <c r="D58" s="20" t="s">
        <v>70</v>
      </c>
      <c r="E58" s="19" t="s">
        <v>34</v>
      </c>
      <c r="F58" s="20" t="s">
        <v>35</v>
      </c>
      <c r="G58" s="21">
        <v>0.0</v>
      </c>
      <c r="H58" s="21">
        <f t="shared" si="2"/>
        <v>0</v>
      </c>
      <c r="I58" s="21">
        <v>0.0</v>
      </c>
      <c r="J58" s="21">
        <v>8150065.19</v>
      </c>
      <c r="K58" s="21">
        <v>1017560.46</v>
      </c>
      <c r="L58" s="21">
        <v>4.861435493E7</v>
      </c>
      <c r="M58" s="21">
        <v>7.329348973E7</v>
      </c>
      <c r="N58" s="21">
        <v>1.3107547031E8</v>
      </c>
    </row>
    <row r="59" ht="15.75" customHeight="1">
      <c r="A59" s="19" t="s">
        <v>71</v>
      </c>
      <c r="B59" s="20" t="str">
        <f t="shared" si="1"/>
        <v>05</v>
      </c>
      <c r="C59" s="19" t="s">
        <v>18</v>
      </c>
      <c r="D59" s="20" t="s">
        <v>72</v>
      </c>
      <c r="E59" s="19" t="s">
        <v>20</v>
      </c>
      <c r="F59" s="20" t="s">
        <v>21</v>
      </c>
      <c r="G59" s="21">
        <v>0.0</v>
      </c>
      <c r="H59" s="21">
        <f t="shared" si="2"/>
        <v>0</v>
      </c>
      <c r="I59" s="21">
        <v>0.0</v>
      </c>
      <c r="J59" s="21">
        <v>4.5436554E7</v>
      </c>
      <c r="K59" s="21">
        <v>1.6437076E7</v>
      </c>
      <c r="L59" s="21">
        <v>3.25943629E8</v>
      </c>
      <c r="M59" s="21">
        <v>4.6070171931E8</v>
      </c>
      <c r="N59" s="21">
        <v>8.4851897831E8</v>
      </c>
    </row>
    <row r="60" ht="15.75" customHeight="1">
      <c r="A60" s="19" t="s">
        <v>71</v>
      </c>
      <c r="B60" s="20" t="str">
        <f t="shared" si="1"/>
        <v>05</v>
      </c>
      <c r="C60" s="19" t="s">
        <v>18</v>
      </c>
      <c r="D60" s="20" t="s">
        <v>72</v>
      </c>
      <c r="E60" s="19" t="s">
        <v>42</v>
      </c>
      <c r="F60" s="20" t="s">
        <v>43</v>
      </c>
      <c r="G60" s="21">
        <v>0.0</v>
      </c>
      <c r="H60" s="21">
        <f t="shared" si="2"/>
        <v>0</v>
      </c>
      <c r="I60" s="21">
        <v>0.0</v>
      </c>
      <c r="J60" s="21">
        <v>0.0</v>
      </c>
      <c r="K60" s="21">
        <v>0.0</v>
      </c>
      <c r="L60" s="21">
        <v>0.0</v>
      </c>
      <c r="M60" s="21">
        <v>-859355.82</v>
      </c>
      <c r="N60" s="21">
        <v>-859355.82</v>
      </c>
    </row>
    <row r="61" ht="15.75" customHeight="1">
      <c r="A61" s="19" t="s">
        <v>73</v>
      </c>
      <c r="B61" s="20" t="str">
        <f t="shared" si="1"/>
        <v>05</v>
      </c>
      <c r="C61" s="19" t="s">
        <v>18</v>
      </c>
      <c r="D61" s="20" t="s">
        <v>74</v>
      </c>
      <c r="E61" s="19" t="s">
        <v>20</v>
      </c>
      <c r="F61" s="20" t="s">
        <v>21</v>
      </c>
      <c r="G61" s="21">
        <v>0.0</v>
      </c>
      <c r="H61" s="21">
        <f t="shared" si="2"/>
        <v>0</v>
      </c>
      <c r="I61" s="21">
        <v>0.0</v>
      </c>
      <c r="J61" s="21">
        <v>6.355356778E7</v>
      </c>
      <c r="K61" s="21">
        <v>823011.0</v>
      </c>
      <c r="L61" s="21">
        <v>6.60495E7</v>
      </c>
      <c r="M61" s="21">
        <v>2.204689447E7</v>
      </c>
      <c r="N61" s="21">
        <v>1.5247297325E8</v>
      </c>
    </row>
    <row r="62" ht="15.75" customHeight="1">
      <c r="A62" s="19" t="s">
        <v>75</v>
      </c>
      <c r="B62" s="20" t="str">
        <f t="shared" si="1"/>
        <v>05</v>
      </c>
      <c r="C62" s="19" t="s">
        <v>18</v>
      </c>
      <c r="D62" s="20" t="s">
        <v>76</v>
      </c>
      <c r="E62" s="19" t="s">
        <v>20</v>
      </c>
      <c r="F62" s="20" t="s">
        <v>21</v>
      </c>
      <c r="G62" s="21">
        <v>0.0</v>
      </c>
      <c r="H62" s="21">
        <f t="shared" si="2"/>
        <v>0</v>
      </c>
      <c r="I62" s="21">
        <v>0.0</v>
      </c>
      <c r="J62" s="21">
        <v>8679032.39</v>
      </c>
      <c r="K62" s="21">
        <v>5.246479198E7</v>
      </c>
      <c r="L62" s="21">
        <v>1.3240238417E9</v>
      </c>
      <c r="M62" s="21">
        <v>2.8239538187E9</v>
      </c>
      <c r="N62" s="21">
        <v>4.20912148477E9</v>
      </c>
    </row>
    <row r="63" ht="15.75" customHeight="1">
      <c r="A63" s="19" t="s">
        <v>75</v>
      </c>
      <c r="B63" s="20" t="str">
        <f t="shared" si="1"/>
        <v>05</v>
      </c>
      <c r="C63" s="19" t="s">
        <v>18</v>
      </c>
      <c r="D63" s="20" t="s">
        <v>76</v>
      </c>
      <c r="E63" s="19" t="s">
        <v>32</v>
      </c>
      <c r="F63" s="20" t="s">
        <v>33</v>
      </c>
      <c r="G63" s="21">
        <v>0.0</v>
      </c>
      <c r="H63" s="21">
        <f t="shared" si="2"/>
        <v>0</v>
      </c>
      <c r="I63" s="21">
        <v>0.0</v>
      </c>
      <c r="J63" s="21">
        <v>1842946.61</v>
      </c>
      <c r="K63" s="21">
        <v>1.114062102E7</v>
      </c>
      <c r="L63" s="21">
        <v>2.811494583E8</v>
      </c>
      <c r="M63" s="21">
        <v>5.9965165383E8</v>
      </c>
      <c r="N63" s="21">
        <v>8.9378467976E8</v>
      </c>
    </row>
    <row r="64" ht="15.75" customHeight="1">
      <c r="A64" s="19" t="s">
        <v>75</v>
      </c>
      <c r="B64" s="20" t="str">
        <f t="shared" si="1"/>
        <v>05</v>
      </c>
      <c r="C64" s="19" t="s">
        <v>18</v>
      </c>
      <c r="D64" s="20" t="s">
        <v>76</v>
      </c>
      <c r="E64" s="19" t="s">
        <v>42</v>
      </c>
      <c r="F64" s="20" t="s">
        <v>43</v>
      </c>
      <c r="G64" s="21">
        <v>0.0</v>
      </c>
      <c r="H64" s="21">
        <f t="shared" si="2"/>
        <v>0</v>
      </c>
      <c r="I64" s="21">
        <v>0.0</v>
      </c>
      <c r="J64" s="21">
        <v>0.0</v>
      </c>
      <c r="K64" s="21">
        <v>0.0</v>
      </c>
      <c r="L64" s="21">
        <v>0.0</v>
      </c>
      <c r="M64" s="21">
        <v>-2586674.57</v>
      </c>
      <c r="N64" s="21">
        <v>-2586674.57</v>
      </c>
    </row>
    <row r="65" ht="15.75" customHeight="1">
      <c r="A65" s="19" t="s">
        <v>77</v>
      </c>
      <c r="B65" s="20" t="str">
        <f t="shared" si="1"/>
        <v>05</v>
      </c>
      <c r="C65" s="19" t="s">
        <v>18</v>
      </c>
      <c r="D65" s="20" t="s">
        <v>78</v>
      </c>
      <c r="E65" s="19" t="s">
        <v>20</v>
      </c>
      <c r="F65" s="20" t="s">
        <v>21</v>
      </c>
      <c r="G65" s="21">
        <v>0.0</v>
      </c>
      <c r="H65" s="21">
        <f t="shared" si="2"/>
        <v>0</v>
      </c>
      <c r="I65" s="21">
        <v>0.0</v>
      </c>
      <c r="J65" s="21">
        <v>2.500626852E7</v>
      </c>
      <c r="K65" s="21">
        <v>1558135.56</v>
      </c>
      <c r="L65" s="21">
        <v>8.277486223E7</v>
      </c>
      <c r="M65" s="21">
        <v>7.208216577E7</v>
      </c>
      <c r="N65" s="21">
        <v>1.8142143208E8</v>
      </c>
    </row>
    <row r="66" ht="15.75" customHeight="1">
      <c r="A66" s="19" t="s">
        <v>77</v>
      </c>
      <c r="B66" s="20" t="str">
        <f t="shared" si="1"/>
        <v>05</v>
      </c>
      <c r="C66" s="19" t="s">
        <v>18</v>
      </c>
      <c r="D66" s="20" t="s">
        <v>78</v>
      </c>
      <c r="E66" s="19" t="s">
        <v>32</v>
      </c>
      <c r="F66" s="20" t="s">
        <v>33</v>
      </c>
      <c r="G66" s="21">
        <v>0.0</v>
      </c>
      <c r="H66" s="21">
        <f t="shared" si="2"/>
        <v>0</v>
      </c>
      <c r="I66" s="21">
        <v>0.0</v>
      </c>
      <c r="J66" s="21">
        <v>3894.77</v>
      </c>
      <c r="K66" s="21">
        <v>242.68</v>
      </c>
      <c r="L66" s="21">
        <v>12892.33</v>
      </c>
      <c r="M66" s="21">
        <v>11226.92</v>
      </c>
      <c r="N66" s="21">
        <v>28256.7</v>
      </c>
    </row>
    <row r="67" ht="15.75" customHeight="1">
      <c r="A67" s="19" t="s">
        <v>77</v>
      </c>
      <c r="B67" s="20" t="str">
        <f t="shared" si="1"/>
        <v>05</v>
      </c>
      <c r="C67" s="19" t="s">
        <v>18</v>
      </c>
      <c r="D67" s="20" t="s">
        <v>78</v>
      </c>
      <c r="E67" s="19" t="s">
        <v>42</v>
      </c>
      <c r="F67" s="20" t="s">
        <v>43</v>
      </c>
      <c r="G67" s="21">
        <v>0.0</v>
      </c>
      <c r="H67" s="21">
        <f t="shared" si="2"/>
        <v>0</v>
      </c>
      <c r="I67" s="21">
        <v>0.0</v>
      </c>
      <c r="J67" s="21">
        <v>0.0</v>
      </c>
      <c r="K67" s="21">
        <v>0.0</v>
      </c>
      <c r="L67" s="21">
        <v>0.0</v>
      </c>
      <c r="M67" s="21">
        <v>-17616.96</v>
      </c>
      <c r="N67" s="21">
        <v>-17616.96</v>
      </c>
    </row>
    <row r="68" ht="15.75" customHeight="1">
      <c r="A68" s="19" t="s">
        <v>77</v>
      </c>
      <c r="B68" s="20" t="str">
        <f t="shared" si="1"/>
        <v>05</v>
      </c>
      <c r="C68" s="19" t="s">
        <v>18</v>
      </c>
      <c r="D68" s="20" t="s">
        <v>78</v>
      </c>
      <c r="E68" s="19" t="s">
        <v>48</v>
      </c>
      <c r="F68" s="20" t="s">
        <v>49</v>
      </c>
      <c r="G68" s="21">
        <v>0.0</v>
      </c>
      <c r="H68" s="21">
        <f t="shared" si="2"/>
        <v>0</v>
      </c>
      <c r="I68" s="21">
        <v>0.0</v>
      </c>
      <c r="J68" s="21">
        <v>2.083792256E7</v>
      </c>
      <c r="K68" s="21">
        <v>1298406.76</v>
      </c>
      <c r="L68" s="21">
        <v>6.897695144E7</v>
      </c>
      <c r="M68" s="21">
        <v>6.006664237E7</v>
      </c>
      <c r="N68" s="21">
        <v>1.5117992313E8</v>
      </c>
    </row>
    <row r="69" ht="15.75" customHeight="1">
      <c r="A69" s="19" t="s">
        <v>79</v>
      </c>
      <c r="B69" s="20" t="str">
        <f t="shared" si="1"/>
        <v>05</v>
      </c>
      <c r="C69" s="19" t="s">
        <v>18</v>
      </c>
      <c r="D69" s="20" t="s">
        <v>80</v>
      </c>
      <c r="E69" s="19" t="s">
        <v>20</v>
      </c>
      <c r="F69" s="20" t="s">
        <v>21</v>
      </c>
      <c r="G69" s="21">
        <v>0.0</v>
      </c>
      <c r="H69" s="21">
        <f t="shared" si="2"/>
        <v>0</v>
      </c>
      <c r="I69" s="21">
        <v>0.0</v>
      </c>
      <c r="J69" s="21">
        <v>6.383517966E7</v>
      </c>
      <c r="K69" s="21">
        <v>5907562.53</v>
      </c>
      <c r="L69" s="21">
        <v>2.7643665328E8</v>
      </c>
      <c r="M69" s="21">
        <v>2.631575577E8</v>
      </c>
      <c r="N69" s="21">
        <v>6.0933695317E8</v>
      </c>
    </row>
    <row r="70" ht="15.75" customHeight="1">
      <c r="A70" s="19" t="s">
        <v>79</v>
      </c>
      <c r="B70" s="20" t="str">
        <f t="shared" si="1"/>
        <v>05</v>
      </c>
      <c r="C70" s="19" t="s">
        <v>18</v>
      </c>
      <c r="D70" s="20" t="s">
        <v>80</v>
      </c>
      <c r="E70" s="19" t="s">
        <v>32</v>
      </c>
      <c r="F70" s="20" t="s">
        <v>33</v>
      </c>
      <c r="G70" s="21">
        <v>0.0</v>
      </c>
      <c r="H70" s="21">
        <f t="shared" si="2"/>
        <v>0</v>
      </c>
      <c r="I70" s="21">
        <v>0.0</v>
      </c>
      <c r="J70" s="21">
        <v>1690465.97</v>
      </c>
      <c r="K70" s="21">
        <v>156442.47</v>
      </c>
      <c r="L70" s="21">
        <v>7320520.72</v>
      </c>
      <c r="M70" s="21">
        <v>6968867.3</v>
      </c>
      <c r="N70" s="21">
        <v>1.613629646E7</v>
      </c>
    </row>
    <row r="71" ht="15.75" customHeight="1">
      <c r="A71" s="19" t="s">
        <v>81</v>
      </c>
      <c r="B71" s="20" t="str">
        <f t="shared" si="1"/>
        <v>05</v>
      </c>
      <c r="C71" s="19" t="s">
        <v>18</v>
      </c>
      <c r="D71" s="20" t="s">
        <v>82</v>
      </c>
      <c r="E71" s="19" t="s">
        <v>20</v>
      </c>
      <c r="F71" s="20" t="s">
        <v>21</v>
      </c>
      <c r="G71" s="21">
        <v>0.0</v>
      </c>
      <c r="H71" s="21">
        <f t="shared" si="2"/>
        <v>0</v>
      </c>
      <c r="I71" s="21">
        <v>0.0</v>
      </c>
      <c r="J71" s="21">
        <v>3.743726624E7</v>
      </c>
      <c r="K71" s="21">
        <v>3793477.71</v>
      </c>
      <c r="L71" s="21">
        <v>1.6309252833E8</v>
      </c>
      <c r="M71" s="21">
        <v>1.8314773801E8</v>
      </c>
      <c r="N71" s="21">
        <v>3.8747101029E8</v>
      </c>
    </row>
    <row r="72" ht="15.75" customHeight="1">
      <c r="A72" s="19" t="s">
        <v>81</v>
      </c>
      <c r="B72" s="20" t="str">
        <f t="shared" si="1"/>
        <v>05</v>
      </c>
      <c r="C72" s="19" t="s">
        <v>18</v>
      </c>
      <c r="D72" s="20" t="s">
        <v>82</v>
      </c>
      <c r="E72" s="19" t="s">
        <v>32</v>
      </c>
      <c r="F72" s="20" t="s">
        <v>33</v>
      </c>
      <c r="G72" s="21">
        <v>0.0</v>
      </c>
      <c r="H72" s="21">
        <f t="shared" si="2"/>
        <v>0</v>
      </c>
      <c r="I72" s="21">
        <v>0.0</v>
      </c>
      <c r="J72" s="21">
        <v>8619799.23</v>
      </c>
      <c r="K72" s="21">
        <v>873434.93</v>
      </c>
      <c r="L72" s="21">
        <v>3.755148253E7</v>
      </c>
      <c r="M72" s="21">
        <v>4.216912421E7</v>
      </c>
      <c r="N72" s="21">
        <v>8.92138409E7</v>
      </c>
    </row>
    <row r="73" ht="15.75" customHeight="1">
      <c r="A73" s="19" t="s">
        <v>81</v>
      </c>
      <c r="B73" s="20" t="str">
        <f t="shared" si="1"/>
        <v>05</v>
      </c>
      <c r="C73" s="19" t="s">
        <v>18</v>
      </c>
      <c r="D73" s="20" t="s">
        <v>82</v>
      </c>
      <c r="E73" s="19" t="s">
        <v>34</v>
      </c>
      <c r="F73" s="20" t="s">
        <v>35</v>
      </c>
      <c r="G73" s="21">
        <v>0.0</v>
      </c>
      <c r="H73" s="21">
        <f t="shared" si="2"/>
        <v>0</v>
      </c>
      <c r="I73" s="21">
        <v>0.0</v>
      </c>
      <c r="J73" s="21">
        <v>4.387944153E7</v>
      </c>
      <c r="K73" s="21">
        <v>4446256.36</v>
      </c>
      <c r="L73" s="21">
        <v>1.9115736214E8</v>
      </c>
      <c r="M73" s="21">
        <v>2.1466365649E8</v>
      </c>
      <c r="N73" s="21">
        <v>4.5414671652E8</v>
      </c>
    </row>
    <row r="74" ht="15.75" customHeight="1">
      <c r="A74" s="19" t="s">
        <v>83</v>
      </c>
      <c r="B74" s="20" t="str">
        <f t="shared" si="1"/>
        <v>05</v>
      </c>
      <c r="C74" s="19" t="s">
        <v>18</v>
      </c>
      <c r="D74" s="20" t="s">
        <v>84</v>
      </c>
      <c r="E74" s="19" t="s">
        <v>20</v>
      </c>
      <c r="F74" s="20" t="s">
        <v>21</v>
      </c>
      <c r="G74" s="21">
        <v>0.0</v>
      </c>
      <c r="H74" s="21">
        <f t="shared" si="2"/>
        <v>0</v>
      </c>
      <c r="I74" s="21">
        <v>0.0</v>
      </c>
      <c r="J74" s="21">
        <v>1.308896243E7</v>
      </c>
      <c r="K74" s="21">
        <v>565051.93</v>
      </c>
      <c r="L74" s="21">
        <v>4.499885383E7</v>
      </c>
      <c r="M74" s="21">
        <v>4.693330025E7</v>
      </c>
      <c r="N74" s="21">
        <v>1.0558616844E8</v>
      </c>
    </row>
    <row r="75" ht="15.75" customHeight="1">
      <c r="A75" s="19" t="s">
        <v>83</v>
      </c>
      <c r="B75" s="20" t="str">
        <f t="shared" si="1"/>
        <v>05</v>
      </c>
      <c r="C75" s="19" t="s">
        <v>18</v>
      </c>
      <c r="D75" s="20" t="s">
        <v>84</v>
      </c>
      <c r="E75" s="19" t="s">
        <v>32</v>
      </c>
      <c r="F75" s="20" t="s">
        <v>33</v>
      </c>
      <c r="G75" s="21">
        <v>0.0</v>
      </c>
      <c r="H75" s="21">
        <f t="shared" si="2"/>
        <v>0</v>
      </c>
      <c r="I75" s="21">
        <v>0.0</v>
      </c>
      <c r="J75" s="21">
        <v>2954380.38</v>
      </c>
      <c r="K75" s="21">
        <v>127540.92</v>
      </c>
      <c r="L75" s="21">
        <v>1.015693424E7</v>
      </c>
      <c r="M75" s="21">
        <v>1.059356858E7</v>
      </c>
      <c r="N75" s="21">
        <v>2.383242412E7</v>
      </c>
    </row>
    <row r="76" ht="15.75" customHeight="1">
      <c r="A76" s="19" t="s">
        <v>83</v>
      </c>
      <c r="B76" s="20" t="str">
        <f t="shared" si="1"/>
        <v>05</v>
      </c>
      <c r="C76" s="19" t="s">
        <v>18</v>
      </c>
      <c r="D76" s="20" t="s">
        <v>84</v>
      </c>
      <c r="E76" s="19" t="s">
        <v>34</v>
      </c>
      <c r="F76" s="20" t="s">
        <v>35</v>
      </c>
      <c r="G76" s="21">
        <v>0.0</v>
      </c>
      <c r="H76" s="21">
        <f t="shared" si="2"/>
        <v>0</v>
      </c>
      <c r="I76" s="21">
        <v>0.0</v>
      </c>
      <c r="J76" s="21">
        <v>2.053388719E7</v>
      </c>
      <c r="K76" s="21">
        <v>886450.15</v>
      </c>
      <c r="L76" s="21">
        <v>7.059393693E7</v>
      </c>
      <c r="M76" s="21">
        <v>7.362868507E7</v>
      </c>
      <c r="N76" s="21">
        <v>1.6564295934E8</v>
      </c>
    </row>
    <row r="77" ht="15.75" customHeight="1">
      <c r="A77" s="19" t="s">
        <v>85</v>
      </c>
      <c r="B77" s="20" t="str">
        <f t="shared" si="1"/>
        <v>05</v>
      </c>
      <c r="C77" s="19" t="s">
        <v>18</v>
      </c>
      <c r="D77" s="20" t="s">
        <v>86</v>
      </c>
      <c r="E77" s="19" t="s">
        <v>20</v>
      </c>
      <c r="F77" s="20" t="s">
        <v>21</v>
      </c>
      <c r="G77" s="21">
        <v>0.0</v>
      </c>
      <c r="H77" s="21">
        <f t="shared" si="2"/>
        <v>0</v>
      </c>
      <c r="I77" s="21">
        <v>0.0</v>
      </c>
      <c r="J77" s="21">
        <v>1.954337883E7</v>
      </c>
      <c r="K77" s="21">
        <v>887477.52</v>
      </c>
      <c r="L77" s="21">
        <v>7.057241683E7</v>
      </c>
      <c r="M77" s="21">
        <v>1.0506330368E8</v>
      </c>
      <c r="N77" s="21">
        <v>1.9606657686E8</v>
      </c>
    </row>
    <row r="78" ht="15.75" customHeight="1">
      <c r="A78" s="19" t="s">
        <v>85</v>
      </c>
      <c r="B78" s="20" t="str">
        <f t="shared" si="1"/>
        <v>05</v>
      </c>
      <c r="C78" s="19" t="s">
        <v>18</v>
      </c>
      <c r="D78" s="20" t="s">
        <v>86</v>
      </c>
      <c r="E78" s="19" t="s">
        <v>32</v>
      </c>
      <c r="F78" s="20" t="s">
        <v>33</v>
      </c>
      <c r="G78" s="21">
        <v>0.0</v>
      </c>
      <c r="H78" s="21">
        <f t="shared" si="2"/>
        <v>0</v>
      </c>
      <c r="I78" s="21">
        <v>0.0</v>
      </c>
      <c r="J78" s="21">
        <v>4088799.55</v>
      </c>
      <c r="K78" s="21">
        <v>185675.04</v>
      </c>
      <c r="L78" s="21">
        <v>1.476492211E7</v>
      </c>
      <c r="M78" s="21">
        <v>2.198098868E7</v>
      </c>
      <c r="N78" s="21">
        <v>4.102038538E7</v>
      </c>
    </row>
    <row r="79" ht="15.75" customHeight="1">
      <c r="A79" s="19" t="s">
        <v>85</v>
      </c>
      <c r="B79" s="20" t="str">
        <f t="shared" si="1"/>
        <v>05</v>
      </c>
      <c r="C79" s="19" t="s">
        <v>18</v>
      </c>
      <c r="D79" s="20" t="s">
        <v>86</v>
      </c>
      <c r="E79" s="19" t="s">
        <v>48</v>
      </c>
      <c r="F79" s="20" t="s">
        <v>49</v>
      </c>
      <c r="G79" s="21">
        <v>0.0</v>
      </c>
      <c r="H79" s="21">
        <f t="shared" si="2"/>
        <v>0</v>
      </c>
      <c r="I79" s="21">
        <v>0.0</v>
      </c>
      <c r="J79" s="21">
        <v>2883672.62</v>
      </c>
      <c r="K79" s="21">
        <v>130949.44</v>
      </c>
      <c r="L79" s="21">
        <v>1.041313006E7</v>
      </c>
      <c r="M79" s="21">
        <v>1.550234346E7</v>
      </c>
      <c r="N79" s="21">
        <v>2.893009558E7</v>
      </c>
    </row>
    <row r="80" ht="15.75" customHeight="1">
      <c r="A80" s="19" t="s">
        <v>87</v>
      </c>
      <c r="B80" s="20" t="str">
        <f t="shared" si="1"/>
        <v>05</v>
      </c>
      <c r="C80" s="19" t="s">
        <v>18</v>
      </c>
      <c r="D80" s="20" t="s">
        <v>88</v>
      </c>
      <c r="E80" s="19" t="s">
        <v>32</v>
      </c>
      <c r="F80" s="20" t="s">
        <v>33</v>
      </c>
      <c r="G80" s="21">
        <v>0.0</v>
      </c>
      <c r="H80" s="21">
        <f t="shared" si="2"/>
        <v>0</v>
      </c>
      <c r="I80" s="21">
        <v>0.0</v>
      </c>
      <c r="J80" s="21">
        <v>4.80989418E7</v>
      </c>
      <c r="K80" s="21">
        <v>1420931.21</v>
      </c>
      <c r="L80" s="21">
        <v>9.89148564E7</v>
      </c>
      <c r="M80" s="21">
        <v>6.46785599E7</v>
      </c>
      <c r="N80" s="21">
        <v>2.1311328931E8</v>
      </c>
    </row>
    <row r="81" ht="15.75" customHeight="1">
      <c r="A81" s="19" t="s">
        <v>87</v>
      </c>
      <c r="B81" s="20" t="str">
        <f t="shared" si="1"/>
        <v>05</v>
      </c>
      <c r="C81" s="19" t="s">
        <v>18</v>
      </c>
      <c r="D81" s="20" t="s">
        <v>88</v>
      </c>
      <c r="E81" s="19" t="s">
        <v>89</v>
      </c>
      <c r="F81" s="20" t="s">
        <v>90</v>
      </c>
      <c r="G81" s="21">
        <v>0.0</v>
      </c>
      <c r="H81" s="21">
        <f t="shared" si="2"/>
        <v>0</v>
      </c>
      <c r="I81" s="21">
        <v>0.0</v>
      </c>
      <c r="J81" s="21">
        <v>0.0</v>
      </c>
      <c r="K81" s="21">
        <v>0.0</v>
      </c>
      <c r="L81" s="21">
        <v>0.0</v>
      </c>
      <c r="M81" s="21">
        <v>-980615.95</v>
      </c>
      <c r="N81" s="21">
        <v>-980615.95</v>
      </c>
    </row>
    <row r="82" ht="15.75" customHeight="1">
      <c r="A82" s="19" t="s">
        <v>87</v>
      </c>
      <c r="B82" s="20" t="str">
        <f t="shared" si="1"/>
        <v>05</v>
      </c>
      <c r="C82" s="19" t="s">
        <v>18</v>
      </c>
      <c r="D82" s="20" t="s">
        <v>88</v>
      </c>
      <c r="E82" s="19" t="s">
        <v>61</v>
      </c>
      <c r="F82" s="20" t="s">
        <v>62</v>
      </c>
      <c r="G82" s="21">
        <v>0.0</v>
      </c>
      <c r="H82" s="21">
        <f t="shared" si="2"/>
        <v>0</v>
      </c>
      <c r="I82" s="21">
        <v>0.0</v>
      </c>
      <c r="J82" s="21">
        <v>1.471891317E7</v>
      </c>
      <c r="K82" s="21">
        <v>434823.77</v>
      </c>
      <c r="L82" s="21">
        <v>3.0269256E7</v>
      </c>
      <c r="M82" s="21">
        <v>1.979249588E7</v>
      </c>
      <c r="N82" s="21">
        <v>6.521548882E7</v>
      </c>
    </row>
    <row r="83" ht="15.75" customHeight="1">
      <c r="A83" s="19" t="s">
        <v>87</v>
      </c>
      <c r="B83" s="20" t="str">
        <f t="shared" si="1"/>
        <v>05</v>
      </c>
      <c r="C83" s="19" t="s">
        <v>18</v>
      </c>
      <c r="D83" s="20" t="s">
        <v>88</v>
      </c>
      <c r="E83" s="19" t="s">
        <v>34</v>
      </c>
      <c r="F83" s="20" t="s">
        <v>35</v>
      </c>
      <c r="G83" s="21">
        <v>0.0</v>
      </c>
      <c r="H83" s="21">
        <f t="shared" si="2"/>
        <v>0</v>
      </c>
      <c r="I83" s="21">
        <v>0.0</v>
      </c>
      <c r="J83" s="21">
        <v>1.7586796066E8</v>
      </c>
      <c r="K83" s="21">
        <v>5195463.02</v>
      </c>
      <c r="L83" s="21">
        <v>3.616702036E8</v>
      </c>
      <c r="M83" s="21">
        <v>2.3648932809E8</v>
      </c>
      <c r="N83" s="21">
        <v>7.7922295537E8</v>
      </c>
    </row>
    <row r="84" ht="15.75" customHeight="1">
      <c r="A84" s="19" t="s">
        <v>91</v>
      </c>
      <c r="B84" s="20" t="str">
        <f t="shared" si="1"/>
        <v>05</v>
      </c>
      <c r="C84" s="19" t="s">
        <v>18</v>
      </c>
      <c r="D84" s="20" t="s">
        <v>92</v>
      </c>
      <c r="E84" s="19" t="s">
        <v>20</v>
      </c>
      <c r="F84" s="20" t="s">
        <v>21</v>
      </c>
      <c r="G84" s="21">
        <v>0.0</v>
      </c>
      <c r="H84" s="21">
        <f t="shared" si="2"/>
        <v>0</v>
      </c>
      <c r="I84" s="21">
        <v>0.0</v>
      </c>
      <c r="J84" s="21">
        <v>8.444258511E7</v>
      </c>
      <c r="K84" s="21">
        <v>2295969.0</v>
      </c>
      <c r="L84" s="21">
        <v>1.3341999E8</v>
      </c>
      <c r="M84" s="21">
        <v>9.364836066E7</v>
      </c>
      <c r="N84" s="21">
        <v>3.1380690477E8</v>
      </c>
    </row>
    <row r="85" ht="15.75" customHeight="1">
      <c r="A85" s="19" t="s">
        <v>91</v>
      </c>
      <c r="B85" s="20" t="str">
        <f t="shared" si="1"/>
        <v>05</v>
      </c>
      <c r="C85" s="19" t="s">
        <v>18</v>
      </c>
      <c r="D85" s="20" t="s">
        <v>92</v>
      </c>
      <c r="E85" s="19" t="s">
        <v>32</v>
      </c>
      <c r="F85" s="20" t="s">
        <v>33</v>
      </c>
      <c r="G85" s="21">
        <v>0.0</v>
      </c>
      <c r="H85" s="21">
        <f t="shared" si="2"/>
        <v>0</v>
      </c>
      <c r="I85" s="21">
        <v>0.0</v>
      </c>
      <c r="J85" s="21">
        <v>0.0</v>
      </c>
      <c r="K85" s="21">
        <v>0.0</v>
      </c>
      <c r="L85" s="21">
        <v>0.0</v>
      </c>
      <c r="M85" s="21">
        <v>-3321.24</v>
      </c>
      <c r="N85" s="21">
        <v>-3321.24</v>
      </c>
    </row>
    <row r="86" ht="15.75" customHeight="1">
      <c r="A86" s="19" t="s">
        <v>93</v>
      </c>
      <c r="B86" s="20" t="str">
        <f t="shared" si="1"/>
        <v>05</v>
      </c>
      <c r="C86" s="19" t="s">
        <v>18</v>
      </c>
      <c r="D86" s="20" t="s">
        <v>94</v>
      </c>
      <c r="E86" s="19" t="s">
        <v>20</v>
      </c>
      <c r="F86" s="20" t="s">
        <v>21</v>
      </c>
      <c r="G86" s="21">
        <v>0.0</v>
      </c>
      <c r="H86" s="21">
        <f t="shared" si="2"/>
        <v>0</v>
      </c>
      <c r="I86" s="21">
        <v>0.0</v>
      </c>
      <c r="J86" s="21">
        <v>1.4843658363E8</v>
      </c>
      <c r="K86" s="21">
        <v>3.97038062E7</v>
      </c>
      <c r="L86" s="21">
        <v>2.7294492398E8</v>
      </c>
      <c r="M86" s="21">
        <v>4.1271307972E8</v>
      </c>
      <c r="N86" s="21">
        <v>8.7379839353E8</v>
      </c>
    </row>
    <row r="87" ht="15.75" customHeight="1">
      <c r="A87" s="19" t="s">
        <v>93</v>
      </c>
      <c r="B87" s="20" t="str">
        <f t="shared" si="1"/>
        <v>05</v>
      </c>
      <c r="C87" s="19" t="s">
        <v>18</v>
      </c>
      <c r="D87" s="20" t="s">
        <v>94</v>
      </c>
      <c r="E87" s="19" t="s">
        <v>32</v>
      </c>
      <c r="F87" s="20" t="s">
        <v>33</v>
      </c>
      <c r="G87" s="21">
        <v>0.0</v>
      </c>
      <c r="H87" s="21">
        <f t="shared" si="2"/>
        <v>0</v>
      </c>
      <c r="I87" s="21">
        <v>0.0</v>
      </c>
      <c r="J87" s="21">
        <v>781751.37</v>
      </c>
      <c r="K87" s="21">
        <v>209102.8</v>
      </c>
      <c r="L87" s="21">
        <v>1437483.02</v>
      </c>
      <c r="M87" s="21">
        <v>2173581.52</v>
      </c>
      <c r="N87" s="21">
        <v>4601918.71</v>
      </c>
    </row>
    <row r="88" ht="15.75" customHeight="1">
      <c r="A88" s="19" t="s">
        <v>93</v>
      </c>
      <c r="B88" s="20" t="str">
        <f t="shared" si="1"/>
        <v>05</v>
      </c>
      <c r="C88" s="19" t="s">
        <v>18</v>
      </c>
      <c r="D88" s="20" t="s">
        <v>94</v>
      </c>
      <c r="E88" s="19" t="s">
        <v>42</v>
      </c>
      <c r="F88" s="20" t="s">
        <v>43</v>
      </c>
      <c r="G88" s="21">
        <v>0.0</v>
      </c>
      <c r="H88" s="21">
        <f t="shared" si="2"/>
        <v>0</v>
      </c>
      <c r="I88" s="21">
        <v>0.0</v>
      </c>
      <c r="J88" s="21">
        <v>0.0</v>
      </c>
      <c r="K88" s="21">
        <v>0.0</v>
      </c>
      <c r="L88" s="21">
        <v>0.0</v>
      </c>
      <c r="M88" s="21">
        <v>-211264.2</v>
      </c>
      <c r="N88" s="21">
        <v>-211264.2</v>
      </c>
    </row>
    <row r="89" ht="15.75" customHeight="1">
      <c r="A89" s="19" t="s">
        <v>95</v>
      </c>
      <c r="B89" s="20" t="str">
        <f t="shared" si="1"/>
        <v>05</v>
      </c>
      <c r="C89" s="19" t="s">
        <v>18</v>
      </c>
      <c r="D89" s="20" t="s">
        <v>96</v>
      </c>
      <c r="E89" s="19" t="s">
        <v>20</v>
      </c>
      <c r="F89" s="20" t="s">
        <v>21</v>
      </c>
      <c r="G89" s="21">
        <v>0.0</v>
      </c>
      <c r="H89" s="21">
        <f t="shared" si="2"/>
        <v>0</v>
      </c>
      <c r="I89" s="21">
        <v>0.0</v>
      </c>
      <c r="J89" s="21">
        <v>1.298476174E7</v>
      </c>
      <c r="K89" s="21">
        <v>931919.71</v>
      </c>
      <c r="L89" s="21">
        <v>7.528633357E7</v>
      </c>
      <c r="M89" s="21">
        <v>7.498769173E7</v>
      </c>
      <c r="N89" s="21">
        <v>1.6419070675E8</v>
      </c>
    </row>
    <row r="90" ht="15.75" customHeight="1">
      <c r="A90" s="19" t="s">
        <v>95</v>
      </c>
      <c r="B90" s="20" t="str">
        <f t="shared" si="1"/>
        <v>05</v>
      </c>
      <c r="C90" s="19" t="s">
        <v>18</v>
      </c>
      <c r="D90" s="20" t="s">
        <v>96</v>
      </c>
      <c r="E90" s="19" t="s">
        <v>32</v>
      </c>
      <c r="F90" s="20" t="s">
        <v>33</v>
      </c>
      <c r="G90" s="21">
        <v>0.0</v>
      </c>
      <c r="H90" s="21">
        <f t="shared" si="2"/>
        <v>0</v>
      </c>
      <c r="I90" s="21">
        <v>0.0</v>
      </c>
      <c r="J90" s="21">
        <v>9423754.26</v>
      </c>
      <c r="K90" s="21">
        <v>676345.29</v>
      </c>
      <c r="L90" s="21">
        <v>5.463942443E7</v>
      </c>
      <c r="M90" s="21">
        <v>5.442268366E7</v>
      </c>
      <c r="N90" s="21">
        <v>1.1916220764E8</v>
      </c>
    </row>
    <row r="91" ht="15.75" customHeight="1">
      <c r="A91" s="19" t="s">
        <v>95</v>
      </c>
      <c r="B91" s="20" t="str">
        <f t="shared" si="1"/>
        <v>05</v>
      </c>
      <c r="C91" s="19" t="s">
        <v>18</v>
      </c>
      <c r="D91" s="20" t="s">
        <v>96</v>
      </c>
      <c r="E91" s="19" t="s">
        <v>42</v>
      </c>
      <c r="F91" s="20" t="s">
        <v>43</v>
      </c>
      <c r="G91" s="21">
        <v>0.0</v>
      </c>
      <c r="H91" s="21">
        <f t="shared" si="2"/>
        <v>0</v>
      </c>
      <c r="I91" s="21">
        <v>0.0</v>
      </c>
      <c r="J91" s="21">
        <v>0.0</v>
      </c>
      <c r="K91" s="21">
        <v>0.0</v>
      </c>
      <c r="L91" s="21">
        <v>0.0</v>
      </c>
      <c r="M91" s="21">
        <v>-289562.67</v>
      </c>
      <c r="N91" s="21">
        <v>-289562.67</v>
      </c>
    </row>
    <row r="92" ht="15.75" customHeight="1">
      <c r="A92" s="19" t="s">
        <v>97</v>
      </c>
      <c r="B92" s="20" t="str">
        <f t="shared" si="1"/>
        <v>05</v>
      </c>
      <c r="C92" s="19" t="s">
        <v>18</v>
      </c>
      <c r="D92" s="20" t="s">
        <v>98</v>
      </c>
      <c r="E92" s="19" t="s">
        <v>20</v>
      </c>
      <c r="F92" s="20" t="s">
        <v>21</v>
      </c>
      <c r="G92" s="21">
        <v>0.0</v>
      </c>
      <c r="H92" s="21">
        <f t="shared" si="2"/>
        <v>0</v>
      </c>
      <c r="I92" s="21">
        <v>0.0</v>
      </c>
      <c r="J92" s="21">
        <v>2.5466305E7</v>
      </c>
      <c r="K92" s="21">
        <v>2837279.0</v>
      </c>
      <c r="L92" s="21">
        <v>2.03347235E8</v>
      </c>
      <c r="M92" s="21">
        <v>3.50167751E8</v>
      </c>
      <c r="N92" s="21">
        <v>5.8181857E8</v>
      </c>
    </row>
    <row r="93" ht="15.75" customHeight="1">
      <c r="A93" s="19" t="s">
        <v>97</v>
      </c>
      <c r="B93" s="20" t="str">
        <f t="shared" si="1"/>
        <v>05</v>
      </c>
      <c r="C93" s="19" t="s">
        <v>18</v>
      </c>
      <c r="D93" s="20" t="s">
        <v>98</v>
      </c>
      <c r="E93" s="19" t="s">
        <v>42</v>
      </c>
      <c r="F93" s="20" t="s">
        <v>43</v>
      </c>
      <c r="G93" s="21">
        <v>0.0</v>
      </c>
      <c r="H93" s="21">
        <f t="shared" si="2"/>
        <v>0</v>
      </c>
      <c r="I93" s="21">
        <v>0.0</v>
      </c>
      <c r="J93" s="21">
        <v>0.0</v>
      </c>
      <c r="K93" s="21">
        <v>0.0</v>
      </c>
      <c r="L93" s="21">
        <v>0.0</v>
      </c>
      <c r="M93" s="21">
        <v>-200817.0</v>
      </c>
      <c r="N93" s="21">
        <v>-200817.0</v>
      </c>
    </row>
    <row r="94" ht="15.75" customHeight="1">
      <c r="A94" s="19" t="s">
        <v>99</v>
      </c>
      <c r="B94" s="20" t="str">
        <f t="shared" si="1"/>
        <v>05</v>
      </c>
      <c r="C94" s="19" t="s">
        <v>18</v>
      </c>
      <c r="D94" s="20" t="s">
        <v>100</v>
      </c>
      <c r="E94" s="19" t="s">
        <v>20</v>
      </c>
      <c r="F94" s="20" t="s">
        <v>21</v>
      </c>
      <c r="G94" s="21">
        <v>0.0</v>
      </c>
      <c r="H94" s="21">
        <f t="shared" si="2"/>
        <v>0</v>
      </c>
      <c r="I94" s="21">
        <v>0.0</v>
      </c>
      <c r="J94" s="21">
        <v>9067825.96</v>
      </c>
      <c r="K94" s="21">
        <v>1286496.48</v>
      </c>
      <c r="L94" s="21">
        <v>6.152742416E7</v>
      </c>
      <c r="M94" s="21">
        <v>9.091490441E7</v>
      </c>
      <c r="N94" s="21">
        <v>1.6279665101E8</v>
      </c>
    </row>
    <row r="95" ht="15.75" customHeight="1">
      <c r="A95" s="19" t="s">
        <v>99</v>
      </c>
      <c r="B95" s="20" t="str">
        <f t="shared" si="1"/>
        <v>05</v>
      </c>
      <c r="C95" s="19" t="s">
        <v>18</v>
      </c>
      <c r="D95" s="20" t="s">
        <v>100</v>
      </c>
      <c r="E95" s="19" t="s">
        <v>32</v>
      </c>
      <c r="F95" s="20" t="s">
        <v>33</v>
      </c>
      <c r="G95" s="21">
        <v>0.0</v>
      </c>
      <c r="H95" s="21">
        <f t="shared" si="2"/>
        <v>0</v>
      </c>
      <c r="I95" s="21">
        <v>0.0</v>
      </c>
      <c r="J95" s="21">
        <v>7038.04</v>
      </c>
      <c r="K95" s="21">
        <v>998.52</v>
      </c>
      <c r="L95" s="21">
        <v>47754.84</v>
      </c>
      <c r="M95" s="21">
        <v>70564.1</v>
      </c>
      <c r="N95" s="21">
        <v>126355.5</v>
      </c>
    </row>
    <row r="96" ht="15.75" customHeight="1">
      <c r="A96" s="19" t="s">
        <v>101</v>
      </c>
      <c r="B96" s="20" t="str">
        <f t="shared" si="1"/>
        <v>05</v>
      </c>
      <c r="C96" s="19" t="s">
        <v>18</v>
      </c>
      <c r="D96" s="20" t="s">
        <v>102</v>
      </c>
      <c r="E96" s="19" t="s">
        <v>20</v>
      </c>
      <c r="F96" s="20" t="s">
        <v>21</v>
      </c>
      <c r="G96" s="21">
        <v>0.0</v>
      </c>
      <c r="H96" s="21">
        <f t="shared" si="2"/>
        <v>0</v>
      </c>
      <c r="I96" s="21">
        <v>0.0</v>
      </c>
      <c r="J96" s="21">
        <v>8595636.0</v>
      </c>
      <c r="K96" s="21">
        <v>925375.0</v>
      </c>
      <c r="L96" s="21">
        <v>7.5829087E7</v>
      </c>
      <c r="M96" s="21">
        <v>1.0073799266E8</v>
      </c>
      <c r="N96" s="21">
        <v>1.8608809066E8</v>
      </c>
    </row>
    <row r="97" ht="15.75" customHeight="1">
      <c r="A97" s="19" t="s">
        <v>101</v>
      </c>
      <c r="B97" s="20" t="str">
        <f t="shared" si="1"/>
        <v>05</v>
      </c>
      <c r="C97" s="19" t="s">
        <v>18</v>
      </c>
      <c r="D97" s="20" t="s">
        <v>102</v>
      </c>
      <c r="E97" s="19" t="s">
        <v>32</v>
      </c>
      <c r="F97" s="20" t="s">
        <v>33</v>
      </c>
      <c r="G97" s="21">
        <v>0.0</v>
      </c>
      <c r="H97" s="21">
        <f t="shared" si="2"/>
        <v>0</v>
      </c>
      <c r="I97" s="21">
        <v>0.0</v>
      </c>
      <c r="J97" s="21">
        <v>0.0</v>
      </c>
      <c r="K97" s="21">
        <v>0.0</v>
      </c>
      <c r="L97" s="21">
        <v>0.0</v>
      </c>
      <c r="M97" s="21">
        <v>-218175.2</v>
      </c>
      <c r="N97" s="21">
        <v>-218175.2</v>
      </c>
    </row>
    <row r="98" ht="15.75" customHeight="1">
      <c r="A98" s="19" t="s">
        <v>101</v>
      </c>
      <c r="B98" s="20" t="str">
        <f t="shared" si="1"/>
        <v>05</v>
      </c>
      <c r="C98" s="19" t="s">
        <v>18</v>
      </c>
      <c r="D98" s="20" t="s">
        <v>102</v>
      </c>
      <c r="E98" s="19" t="s">
        <v>34</v>
      </c>
      <c r="F98" s="20" t="s">
        <v>35</v>
      </c>
      <c r="G98" s="21">
        <v>0.0</v>
      </c>
      <c r="H98" s="21">
        <f t="shared" si="2"/>
        <v>0</v>
      </c>
      <c r="I98" s="21">
        <v>0.0</v>
      </c>
      <c r="J98" s="21">
        <v>0.0</v>
      </c>
      <c r="K98" s="21">
        <v>0.0</v>
      </c>
      <c r="L98" s="21">
        <v>0.0</v>
      </c>
      <c r="M98" s="21">
        <v>-16012.13</v>
      </c>
      <c r="N98" s="21">
        <v>-16012.13</v>
      </c>
    </row>
    <row r="99" ht="15.75" customHeight="1">
      <c r="A99" s="19" t="s">
        <v>103</v>
      </c>
      <c r="B99" s="20" t="str">
        <f t="shared" si="1"/>
        <v>05</v>
      </c>
      <c r="C99" s="19" t="s">
        <v>18</v>
      </c>
      <c r="D99" s="20" t="s">
        <v>104</v>
      </c>
      <c r="E99" s="19" t="s">
        <v>20</v>
      </c>
      <c r="F99" s="20" t="s">
        <v>21</v>
      </c>
      <c r="G99" s="21">
        <v>0.0</v>
      </c>
      <c r="H99" s="21">
        <f t="shared" si="2"/>
        <v>0</v>
      </c>
      <c r="I99" s="21">
        <v>0.0</v>
      </c>
      <c r="J99" s="21">
        <v>9.777987675E7</v>
      </c>
      <c r="K99" s="21">
        <v>1.051962494E7</v>
      </c>
      <c r="L99" s="21">
        <v>3.8270822747E8</v>
      </c>
      <c r="M99" s="21">
        <v>5.5043972823E8</v>
      </c>
      <c r="N99" s="21">
        <v>1.04144745739E9</v>
      </c>
    </row>
    <row r="100" ht="15.75" customHeight="1">
      <c r="A100" s="19" t="s">
        <v>103</v>
      </c>
      <c r="B100" s="20" t="str">
        <f t="shared" si="1"/>
        <v>05</v>
      </c>
      <c r="C100" s="19" t="s">
        <v>18</v>
      </c>
      <c r="D100" s="20" t="s">
        <v>104</v>
      </c>
      <c r="E100" s="19" t="s">
        <v>32</v>
      </c>
      <c r="F100" s="20" t="s">
        <v>33</v>
      </c>
      <c r="G100" s="21">
        <v>0.0</v>
      </c>
      <c r="H100" s="21">
        <f t="shared" si="2"/>
        <v>0</v>
      </c>
      <c r="I100" s="21">
        <v>0.0</v>
      </c>
      <c r="J100" s="21">
        <v>8975379.25</v>
      </c>
      <c r="K100" s="21">
        <v>965614.06</v>
      </c>
      <c r="L100" s="21">
        <v>3.512943153E7</v>
      </c>
      <c r="M100" s="21">
        <v>5.052578795E7</v>
      </c>
      <c r="N100" s="21">
        <v>9.559621279E7</v>
      </c>
    </row>
    <row r="101" ht="15.75" customHeight="1">
      <c r="A101" s="19" t="s">
        <v>103</v>
      </c>
      <c r="B101" s="20" t="str">
        <f t="shared" si="1"/>
        <v>05</v>
      </c>
      <c r="C101" s="19" t="s">
        <v>18</v>
      </c>
      <c r="D101" s="20" t="s">
        <v>104</v>
      </c>
      <c r="E101" s="19" t="s">
        <v>28</v>
      </c>
      <c r="F101" s="20" t="s">
        <v>29</v>
      </c>
      <c r="G101" s="21">
        <v>0.0</v>
      </c>
      <c r="H101" s="21">
        <f t="shared" si="2"/>
        <v>0</v>
      </c>
      <c r="I101" s="21">
        <v>0.0</v>
      </c>
      <c r="J101" s="21">
        <v>0.0</v>
      </c>
      <c r="K101" s="21">
        <v>0.0</v>
      </c>
      <c r="L101" s="21">
        <v>0.0</v>
      </c>
      <c r="M101" s="21">
        <v>-842865.6</v>
      </c>
      <c r="N101" s="21">
        <v>-842865.6</v>
      </c>
    </row>
    <row r="102" ht="15.75" customHeight="1">
      <c r="A102" s="19" t="s">
        <v>105</v>
      </c>
      <c r="B102" s="20" t="str">
        <f t="shared" si="1"/>
        <v>05</v>
      </c>
      <c r="C102" s="19" t="s">
        <v>18</v>
      </c>
      <c r="D102" s="20" t="s">
        <v>106</v>
      </c>
      <c r="E102" s="19" t="s">
        <v>20</v>
      </c>
      <c r="F102" s="20" t="s">
        <v>21</v>
      </c>
      <c r="G102" s="21">
        <v>0.0</v>
      </c>
      <c r="H102" s="21">
        <f t="shared" si="2"/>
        <v>0</v>
      </c>
      <c r="I102" s="21">
        <v>0.0</v>
      </c>
      <c r="J102" s="21">
        <v>2.416729557E7</v>
      </c>
      <c r="K102" s="21">
        <v>1.269616441E7</v>
      </c>
      <c r="L102" s="21">
        <v>2.0911167748E8</v>
      </c>
      <c r="M102" s="21">
        <v>3.0276845723E8</v>
      </c>
      <c r="N102" s="21">
        <v>5.4874359469E8</v>
      </c>
    </row>
    <row r="103" ht="15.75" customHeight="1">
      <c r="A103" s="19" t="s">
        <v>105</v>
      </c>
      <c r="B103" s="20" t="str">
        <f t="shared" si="1"/>
        <v>05</v>
      </c>
      <c r="C103" s="19" t="s">
        <v>18</v>
      </c>
      <c r="D103" s="20" t="s">
        <v>106</v>
      </c>
      <c r="E103" s="19" t="s">
        <v>48</v>
      </c>
      <c r="F103" s="20" t="s">
        <v>49</v>
      </c>
      <c r="G103" s="21">
        <v>0.0</v>
      </c>
      <c r="H103" s="21">
        <f t="shared" si="2"/>
        <v>0</v>
      </c>
      <c r="I103" s="21">
        <v>0.0</v>
      </c>
      <c r="J103" s="21">
        <v>5797581.43</v>
      </c>
      <c r="K103" s="21">
        <v>3045729.59</v>
      </c>
      <c r="L103" s="21">
        <v>5.016456952E7</v>
      </c>
      <c r="M103" s="21">
        <v>7.263223893E7</v>
      </c>
      <c r="N103" s="21">
        <v>1.3164011947E8</v>
      </c>
    </row>
    <row r="104" ht="15.75" customHeight="1">
      <c r="A104" s="19" t="s">
        <v>107</v>
      </c>
      <c r="B104" s="20" t="str">
        <f t="shared" si="1"/>
        <v>05</v>
      </c>
      <c r="C104" s="19" t="s">
        <v>18</v>
      </c>
      <c r="D104" s="20" t="s">
        <v>108</v>
      </c>
      <c r="E104" s="19" t="s">
        <v>20</v>
      </c>
      <c r="F104" s="20" t="s">
        <v>21</v>
      </c>
      <c r="G104" s="21">
        <v>0.0</v>
      </c>
      <c r="H104" s="21">
        <f t="shared" si="2"/>
        <v>0</v>
      </c>
      <c r="I104" s="21">
        <v>0.0</v>
      </c>
      <c r="J104" s="21">
        <v>4368756.0</v>
      </c>
      <c r="K104" s="21">
        <v>389741.0</v>
      </c>
      <c r="L104" s="21">
        <v>3.0915427E7</v>
      </c>
      <c r="M104" s="21">
        <v>5.415379905E7</v>
      </c>
      <c r="N104" s="21">
        <v>8.982772305E7</v>
      </c>
    </row>
    <row r="105" ht="15.75" customHeight="1">
      <c r="A105" s="19" t="s">
        <v>107</v>
      </c>
      <c r="B105" s="20" t="str">
        <f t="shared" si="1"/>
        <v>05</v>
      </c>
      <c r="C105" s="19" t="s">
        <v>18</v>
      </c>
      <c r="D105" s="20" t="s">
        <v>108</v>
      </c>
      <c r="E105" s="19" t="s">
        <v>28</v>
      </c>
      <c r="F105" s="20" t="s">
        <v>29</v>
      </c>
      <c r="G105" s="21">
        <v>0.0</v>
      </c>
      <c r="H105" s="21">
        <f t="shared" si="2"/>
        <v>0</v>
      </c>
      <c r="I105" s="21">
        <v>0.0</v>
      </c>
      <c r="J105" s="21">
        <v>0.0</v>
      </c>
      <c r="K105" s="21">
        <v>0.0</v>
      </c>
      <c r="L105" s="21">
        <v>0.0</v>
      </c>
      <c r="M105" s="21">
        <v>-581770.63</v>
      </c>
      <c r="N105" s="21">
        <v>-581770.63</v>
      </c>
    </row>
    <row r="106" ht="15.75" customHeight="1">
      <c r="A106" s="19" t="s">
        <v>109</v>
      </c>
      <c r="B106" s="20" t="str">
        <f t="shared" si="1"/>
        <v>05</v>
      </c>
      <c r="C106" s="19" t="s">
        <v>18</v>
      </c>
      <c r="D106" s="20" t="s">
        <v>110</v>
      </c>
      <c r="E106" s="19" t="s">
        <v>20</v>
      </c>
      <c r="F106" s="20" t="s">
        <v>21</v>
      </c>
      <c r="G106" s="21">
        <v>0.0</v>
      </c>
      <c r="H106" s="21">
        <f t="shared" si="2"/>
        <v>0</v>
      </c>
      <c r="I106" s="21">
        <v>0.0</v>
      </c>
      <c r="J106" s="21">
        <v>1.8282722222E8</v>
      </c>
      <c r="K106" s="21">
        <v>6859224.71</v>
      </c>
      <c r="L106" s="21">
        <v>4.5931869674E8</v>
      </c>
      <c r="M106" s="21">
        <v>4.9683085591E8</v>
      </c>
      <c r="N106" s="21">
        <v>1.14583599958E9</v>
      </c>
    </row>
    <row r="107" ht="15.75" customHeight="1">
      <c r="A107" s="19" t="s">
        <v>109</v>
      </c>
      <c r="B107" s="20" t="str">
        <f t="shared" si="1"/>
        <v>05</v>
      </c>
      <c r="C107" s="19" t="s">
        <v>18</v>
      </c>
      <c r="D107" s="20" t="s">
        <v>110</v>
      </c>
      <c r="E107" s="19" t="s">
        <v>32</v>
      </c>
      <c r="F107" s="20" t="s">
        <v>33</v>
      </c>
      <c r="G107" s="21">
        <v>0.0</v>
      </c>
      <c r="H107" s="21">
        <f t="shared" si="2"/>
        <v>0</v>
      </c>
      <c r="I107" s="21">
        <v>0.0</v>
      </c>
      <c r="J107" s="21">
        <v>5.771834418E7</v>
      </c>
      <c r="K107" s="21">
        <v>2165449.37</v>
      </c>
      <c r="L107" s="21">
        <v>1.4500638531E8</v>
      </c>
      <c r="M107" s="21">
        <v>1.568489309E8</v>
      </c>
      <c r="N107" s="21">
        <v>3.6173910976E8</v>
      </c>
    </row>
    <row r="108" ht="15.75" customHeight="1">
      <c r="A108" s="19" t="s">
        <v>109</v>
      </c>
      <c r="B108" s="20" t="str">
        <f t="shared" si="1"/>
        <v>05</v>
      </c>
      <c r="C108" s="19" t="s">
        <v>18</v>
      </c>
      <c r="D108" s="20" t="s">
        <v>110</v>
      </c>
      <c r="E108" s="19" t="s">
        <v>89</v>
      </c>
      <c r="F108" s="20" t="s">
        <v>90</v>
      </c>
      <c r="G108" s="21">
        <v>0.0</v>
      </c>
      <c r="H108" s="21">
        <f t="shared" si="2"/>
        <v>0</v>
      </c>
      <c r="I108" s="21">
        <v>0.0</v>
      </c>
      <c r="J108" s="21">
        <v>0.0</v>
      </c>
      <c r="K108" s="21">
        <v>0.0</v>
      </c>
      <c r="L108" s="21">
        <v>0.0</v>
      </c>
      <c r="M108" s="21">
        <v>-49818.6</v>
      </c>
      <c r="N108" s="21">
        <v>-49818.6</v>
      </c>
    </row>
    <row r="109" ht="15.75" customHeight="1">
      <c r="A109" s="19" t="s">
        <v>109</v>
      </c>
      <c r="B109" s="20" t="str">
        <f t="shared" si="1"/>
        <v>05</v>
      </c>
      <c r="C109" s="19" t="s">
        <v>18</v>
      </c>
      <c r="D109" s="20" t="s">
        <v>110</v>
      </c>
      <c r="E109" s="19" t="s">
        <v>61</v>
      </c>
      <c r="F109" s="20" t="s">
        <v>62</v>
      </c>
      <c r="G109" s="21">
        <v>0.0</v>
      </c>
      <c r="H109" s="21">
        <f t="shared" si="2"/>
        <v>0</v>
      </c>
      <c r="I109" s="21">
        <v>0.0</v>
      </c>
      <c r="J109" s="21">
        <v>1.261334403E7</v>
      </c>
      <c r="K109" s="21">
        <v>473221.44</v>
      </c>
      <c r="L109" s="21">
        <v>3.168863297E7</v>
      </c>
      <c r="M109" s="21">
        <v>3.42766161E7</v>
      </c>
      <c r="N109" s="21">
        <v>7.905181454E7</v>
      </c>
    </row>
    <row r="110" ht="15.75" customHeight="1">
      <c r="A110" s="19" t="s">
        <v>109</v>
      </c>
      <c r="B110" s="20" t="str">
        <f t="shared" si="1"/>
        <v>05</v>
      </c>
      <c r="C110" s="19" t="s">
        <v>18</v>
      </c>
      <c r="D110" s="20" t="s">
        <v>110</v>
      </c>
      <c r="E110" s="19" t="s">
        <v>42</v>
      </c>
      <c r="F110" s="20" t="s">
        <v>43</v>
      </c>
      <c r="G110" s="21">
        <v>0.0</v>
      </c>
      <c r="H110" s="21">
        <f t="shared" si="2"/>
        <v>0</v>
      </c>
      <c r="I110" s="21">
        <v>0.0</v>
      </c>
      <c r="J110" s="21">
        <v>0.0</v>
      </c>
      <c r="K110" s="21">
        <v>0.0</v>
      </c>
      <c r="L110" s="21">
        <v>0.0</v>
      </c>
      <c r="M110" s="21">
        <v>-1253950.71</v>
      </c>
      <c r="N110" s="21">
        <v>-1253950.71</v>
      </c>
    </row>
    <row r="111" ht="15.75" customHeight="1">
      <c r="A111" s="19" t="s">
        <v>109</v>
      </c>
      <c r="B111" s="20" t="str">
        <f t="shared" si="1"/>
        <v>05</v>
      </c>
      <c r="C111" s="19" t="s">
        <v>18</v>
      </c>
      <c r="D111" s="20" t="s">
        <v>110</v>
      </c>
      <c r="E111" s="19" t="s">
        <v>34</v>
      </c>
      <c r="F111" s="20" t="s">
        <v>35</v>
      </c>
      <c r="G111" s="21">
        <v>0.0</v>
      </c>
      <c r="H111" s="21">
        <f t="shared" si="2"/>
        <v>0</v>
      </c>
      <c r="I111" s="21">
        <v>0.0</v>
      </c>
      <c r="J111" s="21">
        <v>1.9758479957E8</v>
      </c>
      <c r="K111" s="21">
        <v>7412892.48</v>
      </c>
      <c r="L111" s="21">
        <v>4.9639430898E8</v>
      </c>
      <c r="M111" s="21">
        <v>5.3693440124E8</v>
      </c>
      <c r="N111" s="21">
        <v>1.23832640227E9</v>
      </c>
    </row>
    <row r="112" ht="15.75" customHeight="1">
      <c r="A112" s="19" t="s">
        <v>111</v>
      </c>
      <c r="B112" s="20" t="str">
        <f t="shared" si="1"/>
        <v>05</v>
      </c>
      <c r="C112" s="19" t="s">
        <v>18</v>
      </c>
      <c r="D112" s="20" t="s">
        <v>112</v>
      </c>
      <c r="E112" s="19" t="s">
        <v>20</v>
      </c>
      <c r="F112" s="20" t="s">
        <v>21</v>
      </c>
      <c r="G112" s="21">
        <v>0.0</v>
      </c>
      <c r="H112" s="21">
        <f t="shared" si="2"/>
        <v>0</v>
      </c>
      <c r="I112" s="21">
        <v>0.0</v>
      </c>
      <c r="J112" s="21">
        <v>1.2389312415E8</v>
      </c>
      <c r="K112" s="21">
        <v>9220288.74</v>
      </c>
      <c r="L112" s="21">
        <v>4.3468800695E8</v>
      </c>
      <c r="M112" s="21">
        <v>9.1147520505E8</v>
      </c>
      <c r="N112" s="21">
        <v>1.47927662489E9</v>
      </c>
    </row>
    <row r="113" ht="15.75" customHeight="1">
      <c r="A113" s="19" t="s">
        <v>111</v>
      </c>
      <c r="B113" s="20" t="str">
        <f t="shared" si="1"/>
        <v>05</v>
      </c>
      <c r="C113" s="19" t="s">
        <v>18</v>
      </c>
      <c r="D113" s="20" t="s">
        <v>112</v>
      </c>
      <c r="E113" s="19" t="s">
        <v>32</v>
      </c>
      <c r="F113" s="20" t="s">
        <v>33</v>
      </c>
      <c r="G113" s="21">
        <v>0.0</v>
      </c>
      <c r="H113" s="21">
        <f t="shared" si="2"/>
        <v>0</v>
      </c>
      <c r="I113" s="21">
        <v>0.0</v>
      </c>
      <c r="J113" s="21">
        <v>1.391554032E7</v>
      </c>
      <c r="K113" s="21">
        <v>1035612.76</v>
      </c>
      <c r="L113" s="21">
        <v>4.882368196E7</v>
      </c>
      <c r="M113" s="21">
        <v>1.0237589906E8</v>
      </c>
      <c r="N113" s="21">
        <v>1.661507341E8</v>
      </c>
    </row>
    <row r="114" ht="15.75" customHeight="1">
      <c r="A114" s="19" t="s">
        <v>111</v>
      </c>
      <c r="B114" s="20" t="str">
        <f t="shared" si="1"/>
        <v>05</v>
      </c>
      <c r="C114" s="19" t="s">
        <v>18</v>
      </c>
      <c r="D114" s="20" t="s">
        <v>112</v>
      </c>
      <c r="E114" s="19" t="s">
        <v>113</v>
      </c>
      <c r="F114" s="20" t="s">
        <v>114</v>
      </c>
      <c r="G114" s="21">
        <v>0.0</v>
      </c>
      <c r="H114" s="21">
        <f t="shared" si="2"/>
        <v>0</v>
      </c>
      <c r="I114" s="21">
        <v>0.0</v>
      </c>
      <c r="J114" s="21">
        <v>0.0</v>
      </c>
      <c r="K114" s="21">
        <v>0.0</v>
      </c>
      <c r="L114" s="21">
        <v>0.0</v>
      </c>
      <c r="M114" s="21">
        <v>-84225.05</v>
      </c>
      <c r="N114" s="21">
        <v>-84225.05</v>
      </c>
    </row>
    <row r="115" ht="15.75" customHeight="1">
      <c r="A115" s="19" t="s">
        <v>111</v>
      </c>
      <c r="B115" s="20" t="str">
        <f t="shared" si="1"/>
        <v>05</v>
      </c>
      <c r="C115" s="19" t="s">
        <v>18</v>
      </c>
      <c r="D115" s="20" t="s">
        <v>112</v>
      </c>
      <c r="E115" s="19" t="s">
        <v>61</v>
      </c>
      <c r="F115" s="20" t="s">
        <v>62</v>
      </c>
      <c r="G115" s="21">
        <v>0.0</v>
      </c>
      <c r="H115" s="21">
        <f t="shared" si="2"/>
        <v>0</v>
      </c>
      <c r="I115" s="21">
        <v>0.0</v>
      </c>
      <c r="J115" s="21">
        <v>6307178.53</v>
      </c>
      <c r="K115" s="21">
        <v>469388.5</v>
      </c>
      <c r="L115" s="21">
        <v>2.212919309E7</v>
      </c>
      <c r="M115" s="21">
        <v>4.640158112E7</v>
      </c>
      <c r="N115" s="21">
        <v>7.530734124E7</v>
      </c>
    </row>
    <row r="116" ht="15.75" customHeight="1">
      <c r="A116" s="19" t="s">
        <v>111</v>
      </c>
      <c r="B116" s="20" t="str">
        <f t="shared" si="1"/>
        <v>05</v>
      </c>
      <c r="C116" s="19" t="s">
        <v>18</v>
      </c>
      <c r="D116" s="20" t="s">
        <v>112</v>
      </c>
      <c r="E116" s="19" t="s">
        <v>28</v>
      </c>
      <c r="F116" s="20" t="s">
        <v>29</v>
      </c>
      <c r="G116" s="21">
        <v>0.0</v>
      </c>
      <c r="H116" s="21">
        <f t="shared" si="2"/>
        <v>0</v>
      </c>
      <c r="I116" s="21">
        <v>0.0</v>
      </c>
      <c r="J116" s="21">
        <v>0.0</v>
      </c>
      <c r="K116" s="21">
        <v>0.0</v>
      </c>
      <c r="L116" s="21">
        <v>0.0</v>
      </c>
      <c r="M116" s="21">
        <v>-602406.3</v>
      </c>
      <c r="N116" s="21">
        <v>-602406.3</v>
      </c>
    </row>
    <row r="117" ht="15.75" customHeight="1">
      <c r="A117" s="19" t="s">
        <v>115</v>
      </c>
      <c r="B117" s="20" t="str">
        <f t="shared" si="1"/>
        <v>05</v>
      </c>
      <c r="C117" s="19" t="s">
        <v>18</v>
      </c>
      <c r="D117" s="20" t="s">
        <v>116</v>
      </c>
      <c r="E117" s="19" t="s">
        <v>20</v>
      </c>
      <c r="F117" s="20" t="s">
        <v>21</v>
      </c>
      <c r="G117" s="21">
        <v>0.0</v>
      </c>
      <c r="H117" s="21">
        <f t="shared" si="2"/>
        <v>0</v>
      </c>
      <c r="I117" s="21">
        <v>0.0</v>
      </c>
      <c r="J117" s="21">
        <v>3.089414237E7</v>
      </c>
      <c r="K117" s="21">
        <v>5661158.17</v>
      </c>
      <c r="L117" s="21">
        <v>1.3274998195E8</v>
      </c>
      <c r="M117" s="21">
        <v>1.6895215827E8</v>
      </c>
      <c r="N117" s="21">
        <v>3.3825744076E8</v>
      </c>
    </row>
    <row r="118" ht="15.75" customHeight="1">
      <c r="A118" s="19" t="s">
        <v>115</v>
      </c>
      <c r="B118" s="20" t="str">
        <f t="shared" si="1"/>
        <v>05</v>
      </c>
      <c r="C118" s="19" t="s">
        <v>18</v>
      </c>
      <c r="D118" s="20" t="s">
        <v>116</v>
      </c>
      <c r="E118" s="19" t="s">
        <v>32</v>
      </c>
      <c r="F118" s="20" t="s">
        <v>33</v>
      </c>
      <c r="G118" s="21">
        <v>0.0</v>
      </c>
      <c r="H118" s="21">
        <f t="shared" si="2"/>
        <v>0</v>
      </c>
      <c r="I118" s="21">
        <v>0.0</v>
      </c>
      <c r="J118" s="21">
        <v>141051.63</v>
      </c>
      <c r="K118" s="21">
        <v>25846.83</v>
      </c>
      <c r="L118" s="21">
        <v>606089.05</v>
      </c>
      <c r="M118" s="21">
        <v>771375.28</v>
      </c>
      <c r="N118" s="21">
        <v>1544362.79</v>
      </c>
    </row>
    <row r="119" ht="15.75" customHeight="1">
      <c r="A119" s="19" t="s">
        <v>115</v>
      </c>
      <c r="B119" s="20" t="str">
        <f t="shared" si="1"/>
        <v>05</v>
      </c>
      <c r="C119" s="19" t="s">
        <v>18</v>
      </c>
      <c r="D119" s="20" t="s">
        <v>116</v>
      </c>
      <c r="E119" s="19" t="s">
        <v>42</v>
      </c>
      <c r="F119" s="20" t="s">
        <v>43</v>
      </c>
      <c r="G119" s="21">
        <v>0.0</v>
      </c>
      <c r="H119" s="21">
        <f t="shared" si="2"/>
        <v>0</v>
      </c>
      <c r="I119" s="21">
        <v>0.0</v>
      </c>
      <c r="J119" s="21">
        <v>0.0</v>
      </c>
      <c r="K119" s="21">
        <v>0.0</v>
      </c>
      <c r="L119" s="21">
        <v>0.0</v>
      </c>
      <c r="M119" s="21">
        <v>-171874.17</v>
      </c>
      <c r="N119" s="21">
        <v>-171874.17</v>
      </c>
    </row>
    <row r="120" ht="15.75" customHeight="1">
      <c r="A120" s="19" t="s">
        <v>117</v>
      </c>
      <c r="B120" s="20" t="str">
        <f t="shared" si="1"/>
        <v>05</v>
      </c>
      <c r="C120" s="19" t="s">
        <v>18</v>
      </c>
      <c r="D120" s="20" t="s">
        <v>118</v>
      </c>
      <c r="E120" s="19" t="s">
        <v>20</v>
      </c>
      <c r="F120" s="20" t="s">
        <v>21</v>
      </c>
      <c r="G120" s="21">
        <v>0.0</v>
      </c>
      <c r="H120" s="21">
        <f t="shared" si="2"/>
        <v>0</v>
      </c>
      <c r="I120" s="21">
        <v>0.0</v>
      </c>
      <c r="J120" s="21">
        <v>3.398199611E7</v>
      </c>
      <c r="K120" s="21">
        <v>4561011.6</v>
      </c>
      <c r="L120" s="21">
        <v>1.7007663147E8</v>
      </c>
      <c r="M120" s="21">
        <v>1.9731904704E8</v>
      </c>
      <c r="N120" s="21">
        <v>4.0593868622E8</v>
      </c>
    </row>
    <row r="121" ht="15.75" customHeight="1">
      <c r="A121" s="19" t="s">
        <v>117</v>
      </c>
      <c r="B121" s="20" t="str">
        <f t="shared" si="1"/>
        <v>05</v>
      </c>
      <c r="C121" s="19" t="s">
        <v>18</v>
      </c>
      <c r="D121" s="20" t="s">
        <v>118</v>
      </c>
      <c r="E121" s="19" t="s">
        <v>48</v>
      </c>
      <c r="F121" s="20" t="s">
        <v>49</v>
      </c>
      <c r="G121" s="21">
        <v>0.0</v>
      </c>
      <c r="H121" s="21">
        <f t="shared" si="2"/>
        <v>0</v>
      </c>
      <c r="I121" s="21">
        <v>0.0</v>
      </c>
      <c r="J121" s="21">
        <v>1.088765489E7</v>
      </c>
      <c r="K121" s="21">
        <v>1461324.4</v>
      </c>
      <c r="L121" s="21">
        <v>5.449166853E7</v>
      </c>
      <c r="M121" s="21">
        <v>6.321999686E7</v>
      </c>
      <c r="N121" s="21">
        <v>1.3006064468E8</v>
      </c>
    </row>
    <row r="122" ht="15.75" customHeight="1">
      <c r="A122" s="19" t="s">
        <v>119</v>
      </c>
      <c r="B122" s="20" t="str">
        <f t="shared" si="1"/>
        <v>05</v>
      </c>
      <c r="C122" s="19" t="s">
        <v>18</v>
      </c>
      <c r="D122" s="20" t="s">
        <v>120</v>
      </c>
      <c r="E122" s="19" t="s">
        <v>20</v>
      </c>
      <c r="F122" s="20" t="s">
        <v>21</v>
      </c>
      <c r="G122" s="21">
        <v>0.0</v>
      </c>
      <c r="H122" s="21">
        <f t="shared" si="2"/>
        <v>0</v>
      </c>
      <c r="I122" s="21">
        <v>0.0</v>
      </c>
      <c r="J122" s="21">
        <v>4792821.33</v>
      </c>
      <c r="K122" s="21">
        <v>825824.57</v>
      </c>
      <c r="L122" s="21">
        <v>4.476334074E7</v>
      </c>
      <c r="M122" s="21">
        <v>6.83389656E7</v>
      </c>
      <c r="N122" s="21">
        <v>1.1872095224E8</v>
      </c>
    </row>
    <row r="123" ht="15.75" customHeight="1">
      <c r="A123" s="19" t="s">
        <v>119</v>
      </c>
      <c r="B123" s="20" t="str">
        <f t="shared" si="1"/>
        <v>05</v>
      </c>
      <c r="C123" s="19" t="s">
        <v>18</v>
      </c>
      <c r="D123" s="20" t="s">
        <v>120</v>
      </c>
      <c r="E123" s="19" t="s">
        <v>32</v>
      </c>
      <c r="F123" s="20" t="s">
        <v>33</v>
      </c>
      <c r="G123" s="21">
        <v>0.0</v>
      </c>
      <c r="H123" s="21">
        <f t="shared" si="2"/>
        <v>0</v>
      </c>
      <c r="I123" s="21">
        <v>0.0</v>
      </c>
      <c r="J123" s="21">
        <v>55964.93</v>
      </c>
      <c r="K123" s="21">
        <v>9643.01</v>
      </c>
      <c r="L123" s="21">
        <v>522693.63</v>
      </c>
      <c r="M123" s="21">
        <v>797982.04</v>
      </c>
      <c r="N123" s="21">
        <v>1386283.61</v>
      </c>
    </row>
    <row r="124" ht="15.75" customHeight="1">
      <c r="A124" s="19" t="s">
        <v>119</v>
      </c>
      <c r="B124" s="20" t="str">
        <f t="shared" si="1"/>
        <v>05</v>
      </c>
      <c r="C124" s="19" t="s">
        <v>18</v>
      </c>
      <c r="D124" s="20" t="s">
        <v>120</v>
      </c>
      <c r="E124" s="19" t="s">
        <v>48</v>
      </c>
      <c r="F124" s="20" t="s">
        <v>49</v>
      </c>
      <c r="G124" s="21">
        <v>0.0</v>
      </c>
      <c r="H124" s="21">
        <f t="shared" si="2"/>
        <v>0</v>
      </c>
      <c r="I124" s="21">
        <v>0.0</v>
      </c>
      <c r="J124" s="21">
        <v>1593518.74</v>
      </c>
      <c r="K124" s="21">
        <v>274570.42</v>
      </c>
      <c r="L124" s="21">
        <v>1.488292963E7</v>
      </c>
      <c r="M124" s="21">
        <v>2.272136082E7</v>
      </c>
      <c r="N124" s="21">
        <v>3.947237961E7</v>
      </c>
    </row>
    <row r="125" ht="15.75" customHeight="1">
      <c r="A125" s="19" t="s">
        <v>121</v>
      </c>
      <c r="B125" s="20" t="str">
        <f t="shared" si="1"/>
        <v>05</v>
      </c>
      <c r="C125" s="19" t="s">
        <v>18</v>
      </c>
      <c r="D125" s="20" t="s">
        <v>122</v>
      </c>
      <c r="E125" s="19" t="s">
        <v>20</v>
      </c>
      <c r="F125" s="20" t="s">
        <v>21</v>
      </c>
      <c r="G125" s="21">
        <v>0.0</v>
      </c>
      <c r="H125" s="21">
        <f t="shared" si="2"/>
        <v>0</v>
      </c>
      <c r="I125" s="21">
        <v>0.0</v>
      </c>
      <c r="J125" s="21">
        <v>5.384727979E7</v>
      </c>
      <c r="K125" s="21">
        <v>9317402.52</v>
      </c>
      <c r="L125" s="21">
        <v>2.671387407E8</v>
      </c>
      <c r="M125" s="21">
        <v>2.4724209561E8</v>
      </c>
      <c r="N125" s="21">
        <v>5.7754551862E8</v>
      </c>
    </row>
    <row r="126" ht="15.75" customHeight="1">
      <c r="A126" s="19" t="s">
        <v>121</v>
      </c>
      <c r="B126" s="20" t="str">
        <f t="shared" si="1"/>
        <v>05</v>
      </c>
      <c r="C126" s="19" t="s">
        <v>18</v>
      </c>
      <c r="D126" s="20" t="s">
        <v>122</v>
      </c>
      <c r="E126" s="19" t="s">
        <v>32</v>
      </c>
      <c r="F126" s="20" t="s">
        <v>33</v>
      </c>
      <c r="G126" s="21">
        <v>0.0</v>
      </c>
      <c r="H126" s="21">
        <f t="shared" si="2"/>
        <v>0</v>
      </c>
      <c r="I126" s="21">
        <v>0.0</v>
      </c>
      <c r="J126" s="21">
        <v>0.0</v>
      </c>
      <c r="K126" s="21">
        <v>0.0</v>
      </c>
      <c r="L126" s="21">
        <v>0.0</v>
      </c>
      <c r="M126" s="21">
        <v>-177641.64</v>
      </c>
      <c r="N126" s="21">
        <v>-177641.64</v>
      </c>
    </row>
    <row r="127" ht="15.75" customHeight="1">
      <c r="A127" s="19" t="s">
        <v>121</v>
      </c>
      <c r="B127" s="20" t="str">
        <f t="shared" si="1"/>
        <v>05</v>
      </c>
      <c r="C127" s="19" t="s">
        <v>18</v>
      </c>
      <c r="D127" s="20" t="s">
        <v>122</v>
      </c>
      <c r="E127" s="19" t="s">
        <v>42</v>
      </c>
      <c r="F127" s="20" t="s">
        <v>43</v>
      </c>
      <c r="G127" s="21">
        <v>0.0</v>
      </c>
      <c r="H127" s="21">
        <f t="shared" si="2"/>
        <v>0</v>
      </c>
      <c r="I127" s="21">
        <v>0.0</v>
      </c>
      <c r="J127" s="21">
        <v>0.0</v>
      </c>
      <c r="K127" s="21">
        <v>0.0</v>
      </c>
      <c r="L127" s="21">
        <v>0.0</v>
      </c>
      <c r="M127" s="21">
        <v>-315353.7</v>
      </c>
      <c r="N127" s="21">
        <v>-315353.7</v>
      </c>
    </row>
    <row r="128" ht="15.75" customHeight="1">
      <c r="A128" s="19" t="s">
        <v>121</v>
      </c>
      <c r="B128" s="20" t="str">
        <f t="shared" si="1"/>
        <v>05</v>
      </c>
      <c r="C128" s="19" t="s">
        <v>18</v>
      </c>
      <c r="D128" s="20" t="s">
        <v>122</v>
      </c>
      <c r="E128" s="19" t="s">
        <v>48</v>
      </c>
      <c r="F128" s="20" t="s">
        <v>49</v>
      </c>
      <c r="G128" s="21">
        <v>0.0</v>
      </c>
      <c r="H128" s="21">
        <f t="shared" si="2"/>
        <v>0</v>
      </c>
      <c r="I128" s="21">
        <v>0.0</v>
      </c>
      <c r="J128" s="21">
        <v>7137727.29</v>
      </c>
      <c r="K128" s="21">
        <v>1235068.48</v>
      </c>
      <c r="L128" s="21">
        <v>3.54105813E7</v>
      </c>
      <c r="M128" s="21">
        <v>3.27731811E7</v>
      </c>
      <c r="N128" s="21">
        <v>7.655655817E7</v>
      </c>
    </row>
    <row r="129" ht="15.75" customHeight="1">
      <c r="A129" s="19" t="s">
        <v>123</v>
      </c>
      <c r="B129" s="20" t="str">
        <f t="shared" si="1"/>
        <v>05</v>
      </c>
      <c r="C129" s="19" t="s">
        <v>18</v>
      </c>
      <c r="D129" s="20" t="s">
        <v>124</v>
      </c>
      <c r="E129" s="19" t="s">
        <v>20</v>
      </c>
      <c r="F129" s="20" t="s">
        <v>21</v>
      </c>
      <c r="G129" s="21">
        <v>0.0</v>
      </c>
      <c r="H129" s="21">
        <f t="shared" si="2"/>
        <v>0</v>
      </c>
      <c r="I129" s="21">
        <v>0.0</v>
      </c>
      <c r="J129" s="21">
        <v>6.3332455E7</v>
      </c>
      <c r="K129" s="21">
        <v>3923963.0</v>
      </c>
      <c r="L129" s="21">
        <v>2.74787226E8</v>
      </c>
      <c r="M129" s="21">
        <v>4.5273836789E8</v>
      </c>
      <c r="N129" s="21">
        <v>7.9478201189E8</v>
      </c>
    </row>
    <row r="130" ht="15.75" customHeight="1">
      <c r="A130" s="19" t="s">
        <v>123</v>
      </c>
      <c r="B130" s="20" t="str">
        <f t="shared" si="1"/>
        <v>05</v>
      </c>
      <c r="C130" s="19" t="s">
        <v>18</v>
      </c>
      <c r="D130" s="20" t="s">
        <v>124</v>
      </c>
      <c r="E130" s="19" t="s">
        <v>42</v>
      </c>
      <c r="F130" s="20" t="s">
        <v>43</v>
      </c>
      <c r="G130" s="21">
        <v>0.0</v>
      </c>
      <c r="H130" s="21">
        <f t="shared" si="2"/>
        <v>0</v>
      </c>
      <c r="I130" s="21">
        <v>0.0</v>
      </c>
      <c r="J130" s="21">
        <v>0.0</v>
      </c>
      <c r="K130" s="21">
        <v>0.0</v>
      </c>
      <c r="L130" s="21">
        <v>0.0</v>
      </c>
      <c r="M130" s="21">
        <v>-1877400.27</v>
      </c>
      <c r="N130" s="21">
        <v>-1877400.27</v>
      </c>
    </row>
    <row r="131" ht="15.75" customHeight="1">
      <c r="A131" s="19" t="s">
        <v>125</v>
      </c>
      <c r="B131" s="20" t="str">
        <f t="shared" si="1"/>
        <v>05</v>
      </c>
      <c r="C131" s="19" t="s">
        <v>18</v>
      </c>
      <c r="D131" s="20" t="s">
        <v>126</v>
      </c>
      <c r="E131" s="19" t="s">
        <v>32</v>
      </c>
      <c r="F131" s="20" t="s">
        <v>33</v>
      </c>
      <c r="G131" s="21">
        <v>0.0</v>
      </c>
      <c r="H131" s="21">
        <f t="shared" si="2"/>
        <v>0</v>
      </c>
      <c r="I131" s="21">
        <v>0.0</v>
      </c>
      <c r="J131" s="21">
        <v>298612.59</v>
      </c>
      <c r="K131" s="21">
        <v>495811.55</v>
      </c>
      <c r="L131" s="21">
        <v>3.750007755E7</v>
      </c>
      <c r="M131" s="21">
        <v>6.972660103E7</v>
      </c>
      <c r="N131" s="21">
        <v>1.0802110272E8</v>
      </c>
    </row>
    <row r="132" ht="15.75" customHeight="1">
      <c r="A132" s="19" t="s">
        <v>125</v>
      </c>
      <c r="B132" s="20" t="str">
        <f t="shared" si="1"/>
        <v>05</v>
      </c>
      <c r="C132" s="19" t="s">
        <v>18</v>
      </c>
      <c r="D132" s="20" t="s">
        <v>126</v>
      </c>
      <c r="E132" s="19" t="s">
        <v>61</v>
      </c>
      <c r="F132" s="20" t="s">
        <v>62</v>
      </c>
      <c r="G132" s="21">
        <v>0.0</v>
      </c>
      <c r="H132" s="21">
        <f t="shared" si="2"/>
        <v>0</v>
      </c>
      <c r="I132" s="21">
        <v>0.0</v>
      </c>
      <c r="J132" s="21">
        <v>303254.45</v>
      </c>
      <c r="K132" s="21">
        <v>503518.81</v>
      </c>
      <c r="L132" s="21">
        <v>3.808300692E7</v>
      </c>
      <c r="M132" s="21">
        <v>7.081048367E7</v>
      </c>
      <c r="N132" s="21">
        <v>1.0970026385E8</v>
      </c>
    </row>
    <row r="133" ht="15.75" customHeight="1">
      <c r="A133" s="19" t="s">
        <v>125</v>
      </c>
      <c r="B133" s="20" t="str">
        <f t="shared" si="1"/>
        <v>05</v>
      </c>
      <c r="C133" s="19" t="s">
        <v>18</v>
      </c>
      <c r="D133" s="20" t="s">
        <v>126</v>
      </c>
      <c r="E133" s="19" t="s">
        <v>34</v>
      </c>
      <c r="F133" s="20" t="s">
        <v>35</v>
      </c>
      <c r="G133" s="21">
        <v>0.0</v>
      </c>
      <c r="H133" s="21">
        <f t="shared" si="2"/>
        <v>0</v>
      </c>
      <c r="I133" s="21">
        <v>0.0</v>
      </c>
      <c r="J133" s="21">
        <v>1830402.96</v>
      </c>
      <c r="K133" s="21">
        <v>3039171.64</v>
      </c>
      <c r="L133" s="21">
        <v>2.2986389353E8</v>
      </c>
      <c r="M133" s="21">
        <v>4.2740252927E8</v>
      </c>
      <c r="N133" s="21">
        <v>6.621359974E8</v>
      </c>
    </row>
    <row r="134" ht="15.75" customHeight="1">
      <c r="A134" s="19" t="s">
        <v>127</v>
      </c>
      <c r="B134" s="20" t="str">
        <f t="shared" si="1"/>
        <v>05</v>
      </c>
      <c r="C134" s="19" t="s">
        <v>18</v>
      </c>
      <c r="D134" s="20" t="s">
        <v>128</v>
      </c>
      <c r="E134" s="19" t="s">
        <v>20</v>
      </c>
      <c r="F134" s="20" t="s">
        <v>21</v>
      </c>
      <c r="G134" s="21">
        <v>0.0</v>
      </c>
      <c r="H134" s="21">
        <f t="shared" si="2"/>
        <v>0</v>
      </c>
      <c r="I134" s="21">
        <v>0.0</v>
      </c>
      <c r="J134" s="21">
        <v>3.7353167E7</v>
      </c>
      <c r="K134" s="21">
        <v>1.1028087E7</v>
      </c>
      <c r="L134" s="21">
        <v>1.27283778E8</v>
      </c>
      <c r="M134" s="21">
        <v>1.2474875495E8</v>
      </c>
      <c r="N134" s="21">
        <v>3.0041378695E8</v>
      </c>
    </row>
    <row r="135" ht="15.75" customHeight="1">
      <c r="A135" s="19" t="s">
        <v>127</v>
      </c>
      <c r="B135" s="20" t="str">
        <f t="shared" si="1"/>
        <v>05</v>
      </c>
      <c r="C135" s="19" t="s">
        <v>18</v>
      </c>
      <c r="D135" s="20" t="s">
        <v>128</v>
      </c>
      <c r="E135" s="19" t="s">
        <v>42</v>
      </c>
      <c r="F135" s="20" t="s">
        <v>43</v>
      </c>
      <c r="G135" s="21">
        <v>0.0</v>
      </c>
      <c r="H135" s="21">
        <f t="shared" si="2"/>
        <v>0</v>
      </c>
      <c r="I135" s="21">
        <v>0.0</v>
      </c>
      <c r="J135" s="21">
        <v>0.0</v>
      </c>
      <c r="K135" s="21">
        <v>0.0</v>
      </c>
      <c r="L135" s="21">
        <v>0.0</v>
      </c>
      <c r="M135" s="21">
        <v>-118071.21</v>
      </c>
      <c r="N135" s="21">
        <v>-118071.21</v>
      </c>
    </row>
    <row r="136" ht="15.75" customHeight="1">
      <c r="A136" s="19" t="s">
        <v>129</v>
      </c>
      <c r="B136" s="20" t="str">
        <f t="shared" si="1"/>
        <v>05</v>
      </c>
      <c r="C136" s="19" t="s">
        <v>18</v>
      </c>
      <c r="D136" s="20" t="s">
        <v>130</v>
      </c>
      <c r="E136" s="19" t="s">
        <v>20</v>
      </c>
      <c r="F136" s="20" t="s">
        <v>21</v>
      </c>
      <c r="G136" s="21">
        <v>0.0</v>
      </c>
      <c r="H136" s="21">
        <f t="shared" si="2"/>
        <v>0</v>
      </c>
      <c r="I136" s="21">
        <v>0.0</v>
      </c>
      <c r="J136" s="21">
        <v>5.8523585E7</v>
      </c>
      <c r="K136" s="21">
        <v>2119034.0</v>
      </c>
      <c r="L136" s="21">
        <v>1.63184878E8</v>
      </c>
      <c r="M136" s="21">
        <v>2.071916259E8</v>
      </c>
      <c r="N136" s="21">
        <v>4.310191229E8</v>
      </c>
    </row>
    <row r="137" ht="15.75" customHeight="1">
      <c r="A137" s="19" t="s">
        <v>129</v>
      </c>
      <c r="B137" s="20" t="str">
        <f t="shared" si="1"/>
        <v>05</v>
      </c>
      <c r="C137" s="19" t="s">
        <v>18</v>
      </c>
      <c r="D137" s="20" t="s">
        <v>130</v>
      </c>
      <c r="E137" s="19" t="s">
        <v>42</v>
      </c>
      <c r="F137" s="20" t="s">
        <v>43</v>
      </c>
      <c r="G137" s="21">
        <v>0.0</v>
      </c>
      <c r="H137" s="21">
        <f t="shared" si="2"/>
        <v>0</v>
      </c>
      <c r="I137" s="21">
        <v>0.0</v>
      </c>
      <c r="J137" s="21">
        <v>0.0</v>
      </c>
      <c r="K137" s="21">
        <v>0.0</v>
      </c>
      <c r="L137" s="21">
        <v>0.0</v>
      </c>
      <c r="M137" s="21">
        <v>-315353.7</v>
      </c>
      <c r="N137" s="21">
        <v>-315353.7</v>
      </c>
    </row>
    <row r="138" ht="15.75" customHeight="1">
      <c r="A138" s="19" t="s">
        <v>131</v>
      </c>
      <c r="B138" s="20" t="str">
        <f t="shared" si="1"/>
        <v>05</v>
      </c>
      <c r="C138" s="19" t="s">
        <v>18</v>
      </c>
      <c r="D138" s="20" t="s">
        <v>132</v>
      </c>
      <c r="E138" s="19" t="s">
        <v>20</v>
      </c>
      <c r="F138" s="20" t="s">
        <v>21</v>
      </c>
      <c r="G138" s="21">
        <v>0.0</v>
      </c>
      <c r="H138" s="21">
        <f t="shared" si="2"/>
        <v>0</v>
      </c>
      <c r="I138" s="21">
        <v>0.0</v>
      </c>
      <c r="J138" s="21">
        <v>1.256441961E7</v>
      </c>
      <c r="K138" s="21">
        <v>809119.18</v>
      </c>
      <c r="L138" s="21">
        <v>4.426265303E7</v>
      </c>
      <c r="M138" s="21">
        <v>5.543485943E7</v>
      </c>
      <c r="N138" s="21">
        <v>1.1307105125E8</v>
      </c>
    </row>
    <row r="139" ht="15.75" customHeight="1">
      <c r="A139" s="19" t="s">
        <v>131</v>
      </c>
      <c r="B139" s="20" t="str">
        <f t="shared" si="1"/>
        <v>05</v>
      </c>
      <c r="C139" s="19" t="s">
        <v>18</v>
      </c>
      <c r="D139" s="20" t="s">
        <v>132</v>
      </c>
      <c r="E139" s="19" t="s">
        <v>32</v>
      </c>
      <c r="F139" s="20" t="s">
        <v>33</v>
      </c>
      <c r="G139" s="21">
        <v>0.0</v>
      </c>
      <c r="H139" s="21">
        <f t="shared" si="2"/>
        <v>0</v>
      </c>
      <c r="I139" s="21">
        <v>0.0</v>
      </c>
      <c r="J139" s="21">
        <v>2.642989074E7</v>
      </c>
      <c r="K139" s="21">
        <v>1702023.02</v>
      </c>
      <c r="L139" s="21">
        <v>9.310872444E7</v>
      </c>
      <c r="M139" s="21">
        <v>1.1661002445E8</v>
      </c>
      <c r="N139" s="21">
        <v>2.3785066265E8</v>
      </c>
    </row>
    <row r="140" ht="15.75" customHeight="1">
      <c r="A140" s="19" t="s">
        <v>131</v>
      </c>
      <c r="B140" s="20" t="str">
        <f t="shared" si="1"/>
        <v>05</v>
      </c>
      <c r="C140" s="19" t="s">
        <v>18</v>
      </c>
      <c r="D140" s="20" t="s">
        <v>132</v>
      </c>
      <c r="E140" s="19" t="s">
        <v>61</v>
      </c>
      <c r="F140" s="20" t="s">
        <v>62</v>
      </c>
      <c r="G140" s="21">
        <v>0.0</v>
      </c>
      <c r="H140" s="21">
        <f t="shared" si="2"/>
        <v>0</v>
      </c>
      <c r="I140" s="21">
        <v>0.0</v>
      </c>
      <c r="J140" s="21">
        <v>5958231.92</v>
      </c>
      <c r="K140" s="21">
        <v>383696.17</v>
      </c>
      <c r="L140" s="21">
        <v>2.098999877E7</v>
      </c>
      <c r="M140" s="21">
        <v>2.628802278E7</v>
      </c>
      <c r="N140" s="21">
        <v>5.361994964E7</v>
      </c>
    </row>
    <row r="141" ht="15.75" customHeight="1">
      <c r="A141" s="19" t="s">
        <v>131</v>
      </c>
      <c r="B141" s="20" t="str">
        <f t="shared" si="1"/>
        <v>05</v>
      </c>
      <c r="C141" s="19" t="s">
        <v>18</v>
      </c>
      <c r="D141" s="20" t="s">
        <v>132</v>
      </c>
      <c r="E141" s="19" t="s">
        <v>34</v>
      </c>
      <c r="F141" s="20" t="s">
        <v>35</v>
      </c>
      <c r="G141" s="21">
        <v>0.0</v>
      </c>
      <c r="H141" s="21">
        <f t="shared" si="2"/>
        <v>0</v>
      </c>
      <c r="I141" s="21">
        <v>0.0</v>
      </c>
      <c r="J141" s="21">
        <v>1.7244939073E8</v>
      </c>
      <c r="K141" s="21">
        <v>1.110533663E7</v>
      </c>
      <c r="L141" s="21">
        <v>6.0751453576E8</v>
      </c>
      <c r="M141" s="21">
        <v>7.608554977E8</v>
      </c>
      <c r="N141" s="21">
        <v>1.55192476082E9</v>
      </c>
    </row>
    <row r="142" ht="15.75" customHeight="1">
      <c r="A142" s="19" t="s">
        <v>133</v>
      </c>
      <c r="B142" s="20" t="str">
        <f t="shared" si="1"/>
        <v>05</v>
      </c>
      <c r="C142" s="19" t="s">
        <v>18</v>
      </c>
      <c r="D142" s="20" t="s">
        <v>134</v>
      </c>
      <c r="E142" s="19" t="s">
        <v>20</v>
      </c>
      <c r="F142" s="20" t="s">
        <v>21</v>
      </c>
      <c r="G142" s="21">
        <v>0.0</v>
      </c>
      <c r="H142" s="21">
        <f t="shared" si="2"/>
        <v>0</v>
      </c>
      <c r="I142" s="21">
        <v>0.0</v>
      </c>
      <c r="J142" s="21">
        <v>2874173.0</v>
      </c>
      <c r="K142" s="21">
        <v>671933.0</v>
      </c>
      <c r="L142" s="21">
        <v>5.3265726E7</v>
      </c>
      <c r="M142" s="21">
        <v>6.258710144E7</v>
      </c>
      <c r="N142" s="21">
        <v>1.1939893344E8</v>
      </c>
    </row>
    <row r="143" ht="15.75" customHeight="1">
      <c r="A143" s="19" t="s">
        <v>135</v>
      </c>
      <c r="B143" s="20" t="str">
        <f t="shared" si="1"/>
        <v>05</v>
      </c>
      <c r="C143" s="19" t="s">
        <v>18</v>
      </c>
      <c r="D143" s="20" t="s">
        <v>136</v>
      </c>
      <c r="E143" s="19" t="s">
        <v>20</v>
      </c>
      <c r="F143" s="20" t="s">
        <v>21</v>
      </c>
      <c r="G143" s="21">
        <v>0.0</v>
      </c>
      <c r="H143" s="21">
        <f t="shared" si="2"/>
        <v>0</v>
      </c>
      <c r="I143" s="21">
        <v>0.0</v>
      </c>
      <c r="J143" s="21">
        <v>1653638.18</v>
      </c>
      <c r="K143" s="21">
        <v>3.534932651E7</v>
      </c>
      <c r="L143" s="21">
        <v>3.4038747826E8</v>
      </c>
      <c r="M143" s="21">
        <v>5.8845950968E8</v>
      </c>
      <c r="N143" s="21">
        <v>9.6584995263E8</v>
      </c>
    </row>
    <row r="144" ht="15.75" customHeight="1">
      <c r="A144" s="19" t="s">
        <v>135</v>
      </c>
      <c r="B144" s="20" t="str">
        <f t="shared" si="1"/>
        <v>05</v>
      </c>
      <c r="C144" s="19" t="s">
        <v>18</v>
      </c>
      <c r="D144" s="20" t="s">
        <v>136</v>
      </c>
      <c r="E144" s="19" t="s">
        <v>32</v>
      </c>
      <c r="F144" s="20" t="s">
        <v>33</v>
      </c>
      <c r="G144" s="21">
        <v>0.0</v>
      </c>
      <c r="H144" s="21">
        <f t="shared" si="2"/>
        <v>0</v>
      </c>
      <c r="I144" s="21">
        <v>0.0</v>
      </c>
      <c r="J144" s="21">
        <v>12636.82</v>
      </c>
      <c r="K144" s="21">
        <v>270133.49</v>
      </c>
      <c r="L144" s="21">
        <v>2601182.74</v>
      </c>
      <c r="M144" s="21">
        <v>4496906.68</v>
      </c>
      <c r="N144" s="21">
        <v>7380859.73</v>
      </c>
    </row>
    <row r="145" ht="15.75" customHeight="1">
      <c r="A145" s="19" t="s">
        <v>137</v>
      </c>
      <c r="B145" s="20" t="str">
        <f t="shared" si="1"/>
        <v>05</v>
      </c>
      <c r="C145" s="19" t="s">
        <v>18</v>
      </c>
      <c r="D145" s="20" t="s">
        <v>138</v>
      </c>
      <c r="E145" s="19" t="s">
        <v>20</v>
      </c>
      <c r="F145" s="20" t="s">
        <v>21</v>
      </c>
      <c r="G145" s="21">
        <v>0.0</v>
      </c>
      <c r="H145" s="21">
        <f t="shared" si="2"/>
        <v>0</v>
      </c>
      <c r="I145" s="21">
        <v>0.0</v>
      </c>
      <c r="J145" s="21">
        <v>3.880675288E7</v>
      </c>
      <c r="K145" s="21">
        <v>2739782.46</v>
      </c>
      <c r="L145" s="21">
        <v>1.5434920474E8</v>
      </c>
      <c r="M145" s="21">
        <v>2.0513007272E8</v>
      </c>
      <c r="N145" s="21">
        <v>4.010258128E8</v>
      </c>
    </row>
    <row r="146" ht="15.75" customHeight="1">
      <c r="A146" s="19" t="s">
        <v>137</v>
      </c>
      <c r="B146" s="20" t="str">
        <f t="shared" si="1"/>
        <v>05</v>
      </c>
      <c r="C146" s="19" t="s">
        <v>18</v>
      </c>
      <c r="D146" s="20" t="s">
        <v>138</v>
      </c>
      <c r="E146" s="19" t="s">
        <v>32</v>
      </c>
      <c r="F146" s="20" t="s">
        <v>33</v>
      </c>
      <c r="G146" s="21">
        <v>0.0</v>
      </c>
      <c r="H146" s="21">
        <f t="shared" si="2"/>
        <v>0</v>
      </c>
      <c r="I146" s="21">
        <v>0.0</v>
      </c>
      <c r="J146" s="21">
        <v>7342644.12</v>
      </c>
      <c r="K146" s="21">
        <v>518395.54</v>
      </c>
      <c r="L146" s="21">
        <v>2.920448626E7</v>
      </c>
      <c r="M146" s="21">
        <v>3.881275839E7</v>
      </c>
      <c r="N146" s="21">
        <v>7.587828431E7</v>
      </c>
    </row>
    <row r="147" ht="15.75" customHeight="1">
      <c r="A147" s="19" t="s">
        <v>137</v>
      </c>
      <c r="B147" s="20" t="str">
        <f t="shared" si="1"/>
        <v>05</v>
      </c>
      <c r="C147" s="19" t="s">
        <v>18</v>
      </c>
      <c r="D147" s="20" t="s">
        <v>138</v>
      </c>
      <c r="E147" s="19" t="s">
        <v>42</v>
      </c>
      <c r="F147" s="20" t="s">
        <v>43</v>
      </c>
      <c r="G147" s="21">
        <v>0.0</v>
      </c>
      <c r="H147" s="21">
        <f t="shared" si="2"/>
        <v>0</v>
      </c>
      <c r="I147" s="21">
        <v>0.0</v>
      </c>
      <c r="J147" s="21">
        <v>0.0</v>
      </c>
      <c r="K147" s="21">
        <v>0.0</v>
      </c>
      <c r="L147" s="21">
        <v>0.0</v>
      </c>
      <c r="M147" s="21">
        <v>-21086.61</v>
      </c>
      <c r="N147" s="21">
        <v>-21086.61</v>
      </c>
    </row>
    <row r="148" ht="15.75" customHeight="1">
      <c r="A148" s="19" t="s">
        <v>139</v>
      </c>
      <c r="B148" s="20" t="str">
        <f t="shared" si="1"/>
        <v>05</v>
      </c>
      <c r="C148" s="19" t="s">
        <v>18</v>
      </c>
      <c r="D148" s="20" t="s">
        <v>140</v>
      </c>
      <c r="E148" s="19" t="s">
        <v>20</v>
      </c>
      <c r="F148" s="20" t="s">
        <v>21</v>
      </c>
      <c r="G148" s="21">
        <v>0.0</v>
      </c>
      <c r="H148" s="21">
        <f t="shared" si="2"/>
        <v>0</v>
      </c>
      <c r="I148" s="21">
        <v>0.0</v>
      </c>
      <c r="J148" s="21">
        <v>831145.6</v>
      </c>
      <c r="K148" s="21">
        <v>611942.62</v>
      </c>
      <c r="L148" s="21">
        <v>4.880044395E7</v>
      </c>
      <c r="M148" s="21">
        <v>8.765906099E7</v>
      </c>
      <c r="N148" s="21">
        <v>1.3790259316E8</v>
      </c>
    </row>
    <row r="149" ht="15.75" customHeight="1">
      <c r="A149" s="19" t="s">
        <v>139</v>
      </c>
      <c r="B149" s="20" t="str">
        <f t="shared" si="1"/>
        <v>05</v>
      </c>
      <c r="C149" s="19" t="s">
        <v>18</v>
      </c>
      <c r="D149" s="20" t="s">
        <v>140</v>
      </c>
      <c r="E149" s="19" t="s">
        <v>32</v>
      </c>
      <c r="F149" s="20" t="s">
        <v>33</v>
      </c>
      <c r="G149" s="21">
        <v>0.0</v>
      </c>
      <c r="H149" s="21">
        <f t="shared" si="2"/>
        <v>0</v>
      </c>
      <c r="I149" s="21">
        <v>0.0</v>
      </c>
      <c r="J149" s="21">
        <v>282526.12</v>
      </c>
      <c r="K149" s="21">
        <v>208013.83</v>
      </c>
      <c r="L149" s="21">
        <v>1.658842959E7</v>
      </c>
      <c r="M149" s="21">
        <v>2.979739616E7</v>
      </c>
      <c r="N149" s="21">
        <v>4.68763657E7</v>
      </c>
    </row>
    <row r="150" ht="15.75" customHeight="1">
      <c r="A150" s="19" t="s">
        <v>139</v>
      </c>
      <c r="B150" s="20" t="str">
        <f t="shared" si="1"/>
        <v>05</v>
      </c>
      <c r="C150" s="19" t="s">
        <v>18</v>
      </c>
      <c r="D150" s="20" t="s">
        <v>140</v>
      </c>
      <c r="E150" s="19" t="s">
        <v>61</v>
      </c>
      <c r="F150" s="20" t="s">
        <v>62</v>
      </c>
      <c r="G150" s="21">
        <v>0.0</v>
      </c>
      <c r="H150" s="21">
        <f t="shared" si="2"/>
        <v>0</v>
      </c>
      <c r="I150" s="21">
        <v>0.0</v>
      </c>
      <c r="J150" s="21">
        <v>686003.42</v>
      </c>
      <c r="K150" s="21">
        <v>505079.64</v>
      </c>
      <c r="L150" s="21">
        <v>4.027846741E7</v>
      </c>
      <c r="M150" s="21">
        <v>7.235123996E7</v>
      </c>
      <c r="N150" s="21">
        <v>1.1382079043E8</v>
      </c>
    </row>
    <row r="151" ht="15.75" customHeight="1">
      <c r="A151" s="19" t="s">
        <v>139</v>
      </c>
      <c r="B151" s="20" t="str">
        <f t="shared" si="1"/>
        <v>05</v>
      </c>
      <c r="C151" s="19" t="s">
        <v>18</v>
      </c>
      <c r="D151" s="20" t="s">
        <v>140</v>
      </c>
      <c r="E151" s="19" t="s">
        <v>34</v>
      </c>
      <c r="F151" s="20" t="s">
        <v>35</v>
      </c>
      <c r="G151" s="21">
        <v>0.0</v>
      </c>
      <c r="H151" s="21">
        <f t="shared" si="2"/>
        <v>0</v>
      </c>
      <c r="I151" s="21">
        <v>0.0</v>
      </c>
      <c r="J151" s="21">
        <v>3141277.86</v>
      </c>
      <c r="K151" s="21">
        <v>2312809.91</v>
      </c>
      <c r="L151" s="21">
        <v>1.8443910805E8</v>
      </c>
      <c r="M151" s="21">
        <v>3.3130352332E8</v>
      </c>
      <c r="N151" s="21">
        <v>5.2119671914E8</v>
      </c>
    </row>
    <row r="152" ht="15.75" customHeight="1">
      <c r="A152" s="19" t="s">
        <v>141</v>
      </c>
      <c r="B152" s="20" t="str">
        <f t="shared" si="1"/>
        <v>05</v>
      </c>
      <c r="C152" s="19" t="s">
        <v>18</v>
      </c>
      <c r="D152" s="20" t="s">
        <v>142</v>
      </c>
      <c r="E152" s="19" t="s">
        <v>32</v>
      </c>
      <c r="F152" s="20" t="s">
        <v>33</v>
      </c>
      <c r="G152" s="21">
        <v>0.0</v>
      </c>
      <c r="H152" s="21">
        <f t="shared" si="2"/>
        <v>0</v>
      </c>
      <c r="I152" s="21">
        <v>0.0</v>
      </c>
      <c r="J152" s="21">
        <v>8379986.66</v>
      </c>
      <c r="K152" s="21">
        <v>644688.31</v>
      </c>
      <c r="L152" s="21">
        <v>5.320388321E7</v>
      </c>
      <c r="M152" s="21">
        <v>7.093476159E7</v>
      </c>
      <c r="N152" s="21">
        <v>1.3316331977E8</v>
      </c>
    </row>
    <row r="153" ht="15.75" customHeight="1">
      <c r="A153" s="19" t="s">
        <v>141</v>
      </c>
      <c r="B153" s="20" t="str">
        <f t="shared" si="1"/>
        <v>05</v>
      </c>
      <c r="C153" s="19" t="s">
        <v>18</v>
      </c>
      <c r="D153" s="20" t="s">
        <v>142</v>
      </c>
      <c r="E153" s="19" t="s">
        <v>26</v>
      </c>
      <c r="F153" s="20" t="s">
        <v>27</v>
      </c>
      <c r="G153" s="21">
        <v>0.0</v>
      </c>
      <c r="H153" s="21">
        <f t="shared" si="2"/>
        <v>0</v>
      </c>
      <c r="I153" s="21">
        <v>0.0</v>
      </c>
      <c r="J153" s="21">
        <v>2640.22</v>
      </c>
      <c r="K153" s="21">
        <v>203.12</v>
      </c>
      <c r="L153" s="21">
        <v>16762.59</v>
      </c>
      <c r="M153" s="21">
        <v>22348.95</v>
      </c>
      <c r="N153" s="21">
        <v>41954.88</v>
      </c>
    </row>
    <row r="154" ht="15.75" customHeight="1">
      <c r="A154" s="19" t="s">
        <v>141</v>
      </c>
      <c r="B154" s="20" t="str">
        <f t="shared" si="1"/>
        <v>05</v>
      </c>
      <c r="C154" s="19" t="s">
        <v>18</v>
      </c>
      <c r="D154" s="20" t="s">
        <v>142</v>
      </c>
      <c r="E154" s="19" t="s">
        <v>48</v>
      </c>
      <c r="F154" s="20" t="s">
        <v>49</v>
      </c>
      <c r="G154" s="21">
        <v>0.0</v>
      </c>
      <c r="H154" s="21">
        <f t="shared" si="2"/>
        <v>0</v>
      </c>
      <c r="I154" s="21">
        <v>0.0</v>
      </c>
      <c r="J154" s="21">
        <v>2198497.12</v>
      </c>
      <c r="K154" s="21">
        <v>169134.57</v>
      </c>
      <c r="L154" s="21">
        <v>1.39580872E7</v>
      </c>
      <c r="M154" s="21">
        <v>1.860979929E7</v>
      </c>
      <c r="N154" s="21">
        <v>3.493551818E7</v>
      </c>
    </row>
    <row r="155" ht="15.75" customHeight="1">
      <c r="A155" s="19" t="s">
        <v>143</v>
      </c>
      <c r="B155" s="20" t="str">
        <f t="shared" si="1"/>
        <v>05</v>
      </c>
      <c r="C155" s="19" t="s">
        <v>18</v>
      </c>
      <c r="D155" s="20" t="s">
        <v>144</v>
      </c>
      <c r="E155" s="19" t="s">
        <v>20</v>
      </c>
      <c r="F155" s="20" t="s">
        <v>21</v>
      </c>
      <c r="G155" s="21">
        <v>0.0</v>
      </c>
      <c r="H155" s="21">
        <f t="shared" si="2"/>
        <v>0</v>
      </c>
      <c r="I155" s="21">
        <v>0.0</v>
      </c>
      <c r="J155" s="21">
        <v>6.65842349E7</v>
      </c>
      <c r="K155" s="21">
        <v>9673424.89</v>
      </c>
      <c r="L155" s="21">
        <v>2.4364079861E8</v>
      </c>
      <c r="M155" s="21">
        <v>2.9481524952E8</v>
      </c>
      <c r="N155" s="21">
        <v>6.1471370792E8</v>
      </c>
    </row>
    <row r="156" ht="15.75" customHeight="1">
      <c r="A156" s="19" t="s">
        <v>143</v>
      </c>
      <c r="B156" s="20" t="str">
        <f t="shared" si="1"/>
        <v>05</v>
      </c>
      <c r="C156" s="19" t="s">
        <v>18</v>
      </c>
      <c r="D156" s="20" t="s">
        <v>144</v>
      </c>
      <c r="E156" s="19" t="s">
        <v>32</v>
      </c>
      <c r="F156" s="20" t="s">
        <v>33</v>
      </c>
      <c r="G156" s="21">
        <v>0.0</v>
      </c>
      <c r="H156" s="21">
        <f t="shared" si="2"/>
        <v>0</v>
      </c>
      <c r="I156" s="21">
        <v>0.0</v>
      </c>
      <c r="J156" s="21">
        <v>103889.1</v>
      </c>
      <c r="K156" s="21">
        <v>15093.11</v>
      </c>
      <c r="L156" s="21">
        <v>380144.39</v>
      </c>
      <c r="M156" s="21">
        <v>459990.14</v>
      </c>
      <c r="N156" s="21">
        <v>959116.74</v>
      </c>
    </row>
    <row r="157" ht="15.75" customHeight="1">
      <c r="A157" s="19" t="s">
        <v>143</v>
      </c>
      <c r="B157" s="20" t="str">
        <f t="shared" si="1"/>
        <v>05</v>
      </c>
      <c r="C157" s="19" t="s">
        <v>18</v>
      </c>
      <c r="D157" s="20" t="s">
        <v>144</v>
      </c>
      <c r="E157" s="19" t="s">
        <v>42</v>
      </c>
      <c r="F157" s="20" t="s">
        <v>43</v>
      </c>
      <c r="G157" s="21">
        <v>0.0</v>
      </c>
      <c r="H157" s="21">
        <f t="shared" si="2"/>
        <v>0</v>
      </c>
      <c r="I157" s="21">
        <v>0.0</v>
      </c>
      <c r="J157" s="21">
        <v>0.0</v>
      </c>
      <c r="K157" s="21">
        <v>0.0</v>
      </c>
      <c r="L157" s="21">
        <v>0.0</v>
      </c>
      <c r="M157" s="21">
        <v>-49818.6</v>
      </c>
      <c r="N157" s="21">
        <v>-49818.6</v>
      </c>
    </row>
    <row r="158" ht="15.75" customHeight="1">
      <c r="A158" s="19" t="s">
        <v>145</v>
      </c>
      <c r="B158" s="20" t="str">
        <f t="shared" si="1"/>
        <v>05</v>
      </c>
      <c r="C158" s="19" t="s">
        <v>18</v>
      </c>
      <c r="D158" s="20" t="s">
        <v>146</v>
      </c>
      <c r="E158" s="19" t="s">
        <v>20</v>
      </c>
      <c r="F158" s="20" t="s">
        <v>21</v>
      </c>
      <c r="G158" s="21">
        <v>0.0</v>
      </c>
      <c r="H158" s="21">
        <f t="shared" si="2"/>
        <v>0</v>
      </c>
      <c r="I158" s="21">
        <v>0.0</v>
      </c>
      <c r="J158" s="21">
        <v>5.129676E7</v>
      </c>
      <c r="K158" s="21">
        <v>1257967.0</v>
      </c>
      <c r="L158" s="21">
        <v>1.00160871E8</v>
      </c>
      <c r="M158" s="21">
        <v>1.1150801609E8</v>
      </c>
      <c r="N158" s="21">
        <v>2.6422361409E8</v>
      </c>
    </row>
    <row r="159" ht="15.75" customHeight="1">
      <c r="A159" s="19" t="s">
        <v>145</v>
      </c>
      <c r="B159" s="20" t="str">
        <f t="shared" si="1"/>
        <v>05</v>
      </c>
      <c r="C159" s="19" t="s">
        <v>18</v>
      </c>
      <c r="D159" s="20" t="s">
        <v>146</v>
      </c>
      <c r="E159" s="19" t="s">
        <v>42</v>
      </c>
      <c r="F159" s="20" t="s">
        <v>43</v>
      </c>
      <c r="G159" s="21">
        <v>0.0</v>
      </c>
      <c r="H159" s="21">
        <f t="shared" si="2"/>
        <v>0</v>
      </c>
      <c r="I159" s="21">
        <v>0.0</v>
      </c>
      <c r="J159" s="21">
        <v>0.0</v>
      </c>
      <c r="K159" s="21">
        <v>0.0</v>
      </c>
      <c r="L159" s="21">
        <v>0.0</v>
      </c>
      <c r="M159" s="21">
        <v>-29361.6</v>
      </c>
      <c r="N159" s="21">
        <v>-29361.6</v>
      </c>
    </row>
    <row r="160" ht="15.75" customHeight="1">
      <c r="A160" s="19" t="s">
        <v>147</v>
      </c>
      <c r="B160" s="20" t="str">
        <f t="shared" si="1"/>
        <v>05</v>
      </c>
      <c r="C160" s="19" t="s">
        <v>18</v>
      </c>
      <c r="D160" s="20" t="s">
        <v>148</v>
      </c>
      <c r="E160" s="19" t="s">
        <v>20</v>
      </c>
      <c r="F160" s="20" t="s">
        <v>21</v>
      </c>
      <c r="G160" s="21">
        <v>0.0</v>
      </c>
      <c r="H160" s="21">
        <f t="shared" si="2"/>
        <v>0</v>
      </c>
      <c r="I160" s="21">
        <v>0.0</v>
      </c>
      <c r="J160" s="21">
        <v>747880.86</v>
      </c>
      <c r="K160" s="21">
        <v>1099708.77</v>
      </c>
      <c r="L160" s="21">
        <v>9.018752814E7</v>
      </c>
      <c r="M160" s="21">
        <v>1.229100442E8</v>
      </c>
      <c r="N160" s="21">
        <v>2.1494516197E8</v>
      </c>
    </row>
    <row r="161" ht="15.75" customHeight="1">
      <c r="A161" s="19" t="s">
        <v>147</v>
      </c>
      <c r="B161" s="20" t="str">
        <f t="shared" si="1"/>
        <v>05</v>
      </c>
      <c r="C161" s="19" t="s">
        <v>18</v>
      </c>
      <c r="D161" s="20" t="s">
        <v>148</v>
      </c>
      <c r="E161" s="19" t="s">
        <v>48</v>
      </c>
      <c r="F161" s="20" t="s">
        <v>49</v>
      </c>
      <c r="G161" s="21">
        <v>0.0</v>
      </c>
      <c r="H161" s="21">
        <f t="shared" si="2"/>
        <v>0</v>
      </c>
      <c r="I161" s="21">
        <v>0.0</v>
      </c>
      <c r="J161" s="21">
        <v>405503.14</v>
      </c>
      <c r="K161" s="21">
        <v>596265.23</v>
      </c>
      <c r="L161" s="21">
        <v>4.889993486E7</v>
      </c>
      <c r="M161" s="21">
        <v>6.664217633E7</v>
      </c>
      <c r="N161" s="21">
        <v>1.1654387956E8</v>
      </c>
    </row>
    <row r="162" ht="15.75" customHeight="1">
      <c r="A162" s="19" t="s">
        <v>149</v>
      </c>
      <c r="B162" s="20" t="str">
        <f t="shared" si="1"/>
        <v>05</v>
      </c>
      <c r="C162" s="19" t="s">
        <v>18</v>
      </c>
      <c r="D162" s="20" t="s">
        <v>150</v>
      </c>
      <c r="E162" s="19" t="s">
        <v>20</v>
      </c>
      <c r="F162" s="20" t="s">
        <v>21</v>
      </c>
      <c r="G162" s="21">
        <v>0.0</v>
      </c>
      <c r="H162" s="21">
        <f t="shared" si="2"/>
        <v>0</v>
      </c>
      <c r="I162" s="21">
        <v>0.0</v>
      </c>
      <c r="J162" s="21">
        <v>4747381.62</v>
      </c>
      <c r="K162" s="21">
        <v>2023738.37</v>
      </c>
      <c r="L162" s="21">
        <v>5.319667374E7</v>
      </c>
      <c r="M162" s="21">
        <v>7.920295272E7</v>
      </c>
      <c r="N162" s="21">
        <v>1.3917074645E8</v>
      </c>
    </row>
    <row r="163" ht="15.75" customHeight="1">
      <c r="A163" s="19" t="s">
        <v>149</v>
      </c>
      <c r="B163" s="20" t="str">
        <f t="shared" si="1"/>
        <v>05</v>
      </c>
      <c r="C163" s="19" t="s">
        <v>18</v>
      </c>
      <c r="D163" s="20" t="s">
        <v>150</v>
      </c>
      <c r="E163" s="19" t="s">
        <v>32</v>
      </c>
      <c r="F163" s="20" t="s">
        <v>33</v>
      </c>
      <c r="G163" s="21">
        <v>0.0</v>
      </c>
      <c r="H163" s="21">
        <f t="shared" si="2"/>
        <v>0</v>
      </c>
      <c r="I163" s="21">
        <v>0.0</v>
      </c>
      <c r="J163" s="21">
        <v>1850537.38</v>
      </c>
      <c r="K163" s="21">
        <v>788856.63</v>
      </c>
      <c r="L163" s="21">
        <v>2.073615326E7</v>
      </c>
      <c r="M163" s="21">
        <v>3.087344471E7</v>
      </c>
      <c r="N163" s="21">
        <v>5.424899198E7</v>
      </c>
    </row>
    <row r="164" ht="15.75" customHeight="1">
      <c r="A164" s="19" t="s">
        <v>151</v>
      </c>
      <c r="B164" s="20" t="str">
        <f t="shared" si="1"/>
        <v>05</v>
      </c>
      <c r="C164" s="19" t="s">
        <v>18</v>
      </c>
      <c r="D164" s="20" t="s">
        <v>152</v>
      </c>
      <c r="E164" s="19" t="s">
        <v>20</v>
      </c>
      <c r="F164" s="20" t="s">
        <v>21</v>
      </c>
      <c r="G164" s="21">
        <v>0.0</v>
      </c>
      <c r="H164" s="21">
        <f t="shared" si="2"/>
        <v>0</v>
      </c>
      <c r="I164" s="21">
        <v>0.0</v>
      </c>
      <c r="J164" s="21">
        <v>8223027.37</v>
      </c>
      <c r="K164" s="21">
        <v>1.363637572E7</v>
      </c>
      <c r="L164" s="21">
        <v>1.8404257678E8</v>
      </c>
      <c r="M164" s="21">
        <v>2.9017563375E8</v>
      </c>
      <c r="N164" s="21">
        <v>4.9607761362E8</v>
      </c>
    </row>
    <row r="165" ht="15.75" customHeight="1">
      <c r="A165" s="19" t="s">
        <v>151</v>
      </c>
      <c r="B165" s="20" t="str">
        <f t="shared" si="1"/>
        <v>05</v>
      </c>
      <c r="C165" s="19" t="s">
        <v>18</v>
      </c>
      <c r="D165" s="20" t="s">
        <v>152</v>
      </c>
      <c r="E165" s="19" t="s">
        <v>32</v>
      </c>
      <c r="F165" s="20" t="s">
        <v>33</v>
      </c>
      <c r="G165" s="21">
        <v>0.0</v>
      </c>
      <c r="H165" s="21">
        <f t="shared" si="2"/>
        <v>0</v>
      </c>
      <c r="I165" s="21">
        <v>0.0</v>
      </c>
      <c r="J165" s="21">
        <v>1693598.63</v>
      </c>
      <c r="K165" s="21">
        <v>2808521.28</v>
      </c>
      <c r="L165" s="21">
        <v>3.790504922E7</v>
      </c>
      <c r="M165" s="21">
        <v>5.976400611E7</v>
      </c>
      <c r="N165" s="21">
        <v>1.0217117524E8</v>
      </c>
    </row>
    <row r="166" ht="15.75" customHeight="1">
      <c r="A166" s="19" t="s">
        <v>153</v>
      </c>
      <c r="B166" s="20" t="str">
        <f t="shared" si="1"/>
        <v>05</v>
      </c>
      <c r="C166" s="19" t="s">
        <v>18</v>
      </c>
      <c r="D166" s="20" t="s">
        <v>154</v>
      </c>
      <c r="E166" s="19" t="s">
        <v>20</v>
      </c>
      <c r="F166" s="20" t="s">
        <v>21</v>
      </c>
      <c r="G166" s="21">
        <v>0.0</v>
      </c>
      <c r="H166" s="21">
        <f t="shared" si="2"/>
        <v>0</v>
      </c>
      <c r="I166" s="21">
        <v>0.0</v>
      </c>
      <c r="J166" s="21">
        <v>0.0</v>
      </c>
      <c r="K166" s="21">
        <v>690468.0</v>
      </c>
      <c r="L166" s="21">
        <v>5.5417661E7</v>
      </c>
      <c r="M166" s="21">
        <v>7.787205391E7</v>
      </c>
      <c r="N166" s="21">
        <v>1.3398018291E8</v>
      </c>
    </row>
    <row r="167" ht="15.75" customHeight="1">
      <c r="A167" s="19" t="s">
        <v>155</v>
      </c>
      <c r="B167" s="20" t="str">
        <f t="shared" si="1"/>
        <v>05</v>
      </c>
      <c r="C167" s="19" t="s">
        <v>18</v>
      </c>
      <c r="D167" s="20" t="s">
        <v>156</v>
      </c>
      <c r="E167" s="19" t="s">
        <v>20</v>
      </c>
      <c r="F167" s="20" t="s">
        <v>21</v>
      </c>
      <c r="G167" s="21">
        <v>0.0</v>
      </c>
      <c r="H167" s="21">
        <f t="shared" si="2"/>
        <v>0</v>
      </c>
      <c r="I167" s="21">
        <v>0.0</v>
      </c>
      <c r="J167" s="21">
        <v>2.131691017E7</v>
      </c>
      <c r="K167" s="21">
        <v>727205.52</v>
      </c>
      <c r="L167" s="21">
        <v>5.921773167E7</v>
      </c>
      <c r="M167" s="21">
        <v>6.441159453E7</v>
      </c>
      <c r="N167" s="21">
        <v>1.4567344189E8</v>
      </c>
    </row>
    <row r="168" ht="15.75" customHeight="1">
      <c r="A168" s="19" t="s">
        <v>155</v>
      </c>
      <c r="B168" s="20" t="str">
        <f t="shared" si="1"/>
        <v>05</v>
      </c>
      <c r="C168" s="19" t="s">
        <v>18</v>
      </c>
      <c r="D168" s="20" t="s">
        <v>156</v>
      </c>
      <c r="E168" s="19" t="s">
        <v>32</v>
      </c>
      <c r="F168" s="20" t="s">
        <v>33</v>
      </c>
      <c r="G168" s="21">
        <v>0.0</v>
      </c>
      <c r="H168" s="21">
        <f t="shared" si="2"/>
        <v>0</v>
      </c>
      <c r="I168" s="21">
        <v>0.0</v>
      </c>
      <c r="J168" s="21">
        <v>7446469.73</v>
      </c>
      <c r="K168" s="21">
        <v>254029.02</v>
      </c>
      <c r="L168" s="21">
        <v>2.068606767E7</v>
      </c>
      <c r="M168" s="21">
        <v>2.250039922E7</v>
      </c>
      <c r="N168" s="21">
        <v>5.088696564E7</v>
      </c>
    </row>
    <row r="169" ht="15.75" customHeight="1">
      <c r="A169" s="19" t="s">
        <v>155</v>
      </c>
      <c r="B169" s="20" t="str">
        <f t="shared" si="1"/>
        <v>05</v>
      </c>
      <c r="C169" s="19" t="s">
        <v>18</v>
      </c>
      <c r="D169" s="20" t="s">
        <v>156</v>
      </c>
      <c r="E169" s="19" t="s">
        <v>67</v>
      </c>
      <c r="F169" s="20" t="s">
        <v>68</v>
      </c>
      <c r="G169" s="21">
        <v>0.0</v>
      </c>
      <c r="H169" s="21">
        <f t="shared" si="2"/>
        <v>0</v>
      </c>
      <c r="I169" s="21">
        <v>0.0</v>
      </c>
      <c r="J169" s="21">
        <v>2368072.1</v>
      </c>
      <c r="K169" s="21">
        <v>80784.46</v>
      </c>
      <c r="L169" s="21">
        <v>6578432.66</v>
      </c>
      <c r="M169" s="21">
        <v>7155413.16</v>
      </c>
      <c r="N169" s="21">
        <v>1.618270238E7</v>
      </c>
    </row>
    <row r="170" ht="15.75" customHeight="1">
      <c r="A170" s="19" t="s">
        <v>157</v>
      </c>
      <c r="B170" s="20" t="str">
        <f t="shared" si="1"/>
        <v>05</v>
      </c>
      <c r="C170" s="19" t="s">
        <v>18</v>
      </c>
      <c r="D170" s="20" t="s">
        <v>158</v>
      </c>
      <c r="E170" s="19" t="s">
        <v>20</v>
      </c>
      <c r="F170" s="20" t="s">
        <v>21</v>
      </c>
      <c r="G170" s="21">
        <v>0.0</v>
      </c>
      <c r="H170" s="21">
        <f t="shared" si="2"/>
        <v>0</v>
      </c>
      <c r="I170" s="21">
        <v>0.0</v>
      </c>
      <c r="J170" s="21">
        <v>1030351.1</v>
      </c>
      <c r="K170" s="21">
        <v>226338.07</v>
      </c>
      <c r="L170" s="21">
        <v>6573879.68</v>
      </c>
      <c r="M170" s="21">
        <v>9377579.0</v>
      </c>
      <c r="N170" s="21">
        <v>1.720814785E7</v>
      </c>
    </row>
    <row r="171" ht="15.75" customHeight="1">
      <c r="A171" s="19" t="s">
        <v>157</v>
      </c>
      <c r="B171" s="20" t="str">
        <f t="shared" si="1"/>
        <v>05</v>
      </c>
      <c r="C171" s="19" t="s">
        <v>18</v>
      </c>
      <c r="D171" s="20" t="s">
        <v>158</v>
      </c>
      <c r="E171" s="19" t="s">
        <v>34</v>
      </c>
      <c r="F171" s="20" t="s">
        <v>35</v>
      </c>
      <c r="G171" s="21">
        <v>0.0</v>
      </c>
      <c r="H171" s="21">
        <f t="shared" si="2"/>
        <v>0</v>
      </c>
      <c r="I171" s="21">
        <v>0.0</v>
      </c>
      <c r="J171" s="21">
        <v>8453607.9</v>
      </c>
      <c r="K171" s="21">
        <v>1857010.93</v>
      </c>
      <c r="L171" s="21">
        <v>5.393598432E7</v>
      </c>
      <c r="M171" s="21">
        <v>7.693918631E7</v>
      </c>
      <c r="N171" s="21">
        <v>1.4118578946E8</v>
      </c>
    </row>
    <row r="172" ht="15.75" customHeight="1">
      <c r="A172" s="19" t="s">
        <v>159</v>
      </c>
      <c r="B172" s="20" t="str">
        <f t="shared" si="1"/>
        <v>05</v>
      </c>
      <c r="C172" s="19" t="s">
        <v>18</v>
      </c>
      <c r="D172" s="20" t="s">
        <v>160</v>
      </c>
      <c r="E172" s="19" t="s">
        <v>20</v>
      </c>
      <c r="F172" s="20" t="s">
        <v>21</v>
      </c>
      <c r="G172" s="21">
        <v>0.0</v>
      </c>
      <c r="H172" s="21">
        <f t="shared" si="2"/>
        <v>0</v>
      </c>
      <c r="I172" s="21">
        <v>0.0</v>
      </c>
      <c r="J172" s="21">
        <v>3.1731285303E8</v>
      </c>
      <c r="K172" s="21">
        <v>6.326469339E7</v>
      </c>
      <c r="L172" s="21">
        <v>8.0410761356E8</v>
      </c>
      <c r="M172" s="21">
        <v>1.3131299976E9</v>
      </c>
      <c r="N172" s="21">
        <v>2.49781515758E9</v>
      </c>
    </row>
    <row r="173" ht="15.75" customHeight="1">
      <c r="A173" s="19" t="s">
        <v>159</v>
      </c>
      <c r="B173" s="20" t="str">
        <f t="shared" si="1"/>
        <v>05</v>
      </c>
      <c r="C173" s="19" t="s">
        <v>18</v>
      </c>
      <c r="D173" s="20" t="s">
        <v>160</v>
      </c>
      <c r="E173" s="19" t="s">
        <v>32</v>
      </c>
      <c r="F173" s="20" t="s">
        <v>33</v>
      </c>
      <c r="G173" s="21">
        <v>0.0</v>
      </c>
      <c r="H173" s="21">
        <f t="shared" si="2"/>
        <v>0</v>
      </c>
      <c r="I173" s="21">
        <v>0.0</v>
      </c>
      <c r="J173" s="21">
        <v>2.636355497E7</v>
      </c>
      <c r="K173" s="21">
        <v>5256270.61</v>
      </c>
      <c r="L173" s="21">
        <v>6.680830944E7</v>
      </c>
      <c r="M173" s="21">
        <v>1.0909981913E8</v>
      </c>
      <c r="N173" s="21">
        <v>2.0752795415E8</v>
      </c>
    </row>
    <row r="174" ht="15.75" customHeight="1">
      <c r="A174" s="19" t="s">
        <v>159</v>
      </c>
      <c r="B174" s="20" t="str">
        <f t="shared" si="1"/>
        <v>05</v>
      </c>
      <c r="C174" s="19" t="s">
        <v>18</v>
      </c>
      <c r="D174" s="20" t="s">
        <v>160</v>
      </c>
      <c r="E174" s="19" t="s">
        <v>42</v>
      </c>
      <c r="F174" s="20" t="s">
        <v>43</v>
      </c>
      <c r="G174" s="21">
        <v>0.0</v>
      </c>
      <c r="H174" s="21">
        <f t="shared" si="2"/>
        <v>0</v>
      </c>
      <c r="I174" s="21">
        <v>0.0</v>
      </c>
      <c r="J174" s="21">
        <v>0.0</v>
      </c>
      <c r="K174" s="21">
        <v>0.0</v>
      </c>
      <c r="L174" s="21">
        <v>0.0</v>
      </c>
      <c r="M174" s="21">
        <v>-4561614.66</v>
      </c>
      <c r="N174" s="21">
        <v>-4561614.66</v>
      </c>
    </row>
    <row r="175" ht="15.75" customHeight="1">
      <c r="A175" s="19" t="s">
        <v>161</v>
      </c>
      <c r="B175" s="20" t="str">
        <f t="shared" si="1"/>
        <v>05</v>
      </c>
      <c r="C175" s="19" t="s">
        <v>18</v>
      </c>
      <c r="D175" s="20" t="s">
        <v>162</v>
      </c>
      <c r="E175" s="19" t="s">
        <v>20</v>
      </c>
      <c r="F175" s="20" t="s">
        <v>21</v>
      </c>
      <c r="G175" s="21">
        <v>0.0</v>
      </c>
      <c r="H175" s="21">
        <f t="shared" si="2"/>
        <v>0</v>
      </c>
      <c r="I175" s="21">
        <v>0.0</v>
      </c>
      <c r="J175" s="21">
        <v>1.81579464E7</v>
      </c>
      <c r="K175" s="21">
        <v>5079669.87</v>
      </c>
      <c r="L175" s="21">
        <v>3.829565635E8</v>
      </c>
      <c r="M175" s="21">
        <v>5.3813304191E8</v>
      </c>
      <c r="N175" s="21">
        <v>9.4432722168E8</v>
      </c>
    </row>
    <row r="176" ht="15.75" customHeight="1">
      <c r="A176" s="19" t="s">
        <v>161</v>
      </c>
      <c r="B176" s="20" t="str">
        <f t="shared" si="1"/>
        <v>05</v>
      </c>
      <c r="C176" s="19" t="s">
        <v>18</v>
      </c>
      <c r="D176" s="20" t="s">
        <v>162</v>
      </c>
      <c r="E176" s="19" t="s">
        <v>32</v>
      </c>
      <c r="F176" s="20" t="s">
        <v>33</v>
      </c>
      <c r="G176" s="21">
        <v>0.0</v>
      </c>
      <c r="H176" s="21">
        <f t="shared" si="2"/>
        <v>0</v>
      </c>
      <c r="I176" s="21">
        <v>0.0</v>
      </c>
      <c r="J176" s="21">
        <v>153684.6</v>
      </c>
      <c r="K176" s="21">
        <v>42993.13</v>
      </c>
      <c r="L176" s="21">
        <v>3241254.5</v>
      </c>
      <c r="M176" s="21">
        <v>4554631.8</v>
      </c>
      <c r="N176" s="21">
        <v>7992564.03</v>
      </c>
    </row>
    <row r="177" ht="15.75" customHeight="1">
      <c r="A177" s="19" t="s">
        <v>163</v>
      </c>
      <c r="B177" s="20" t="str">
        <f t="shared" si="1"/>
        <v>05</v>
      </c>
      <c r="C177" s="19" t="s">
        <v>18</v>
      </c>
      <c r="D177" s="20" t="s">
        <v>164</v>
      </c>
      <c r="E177" s="19" t="s">
        <v>20</v>
      </c>
      <c r="F177" s="20" t="s">
        <v>21</v>
      </c>
      <c r="G177" s="21">
        <v>0.0</v>
      </c>
      <c r="H177" s="21">
        <f t="shared" si="2"/>
        <v>0</v>
      </c>
      <c r="I177" s="21">
        <v>0.0</v>
      </c>
      <c r="J177" s="21">
        <v>2.875122921E7</v>
      </c>
      <c r="K177" s="21">
        <v>8296526.52</v>
      </c>
      <c r="L177" s="21">
        <v>1.4444851332E8</v>
      </c>
      <c r="M177" s="21">
        <v>2.1388251188E8</v>
      </c>
      <c r="N177" s="21">
        <v>3.9537878093E8</v>
      </c>
    </row>
    <row r="178" ht="15.75" customHeight="1">
      <c r="A178" s="19" t="s">
        <v>163</v>
      </c>
      <c r="B178" s="20" t="str">
        <f t="shared" si="1"/>
        <v>05</v>
      </c>
      <c r="C178" s="19" t="s">
        <v>18</v>
      </c>
      <c r="D178" s="20" t="s">
        <v>164</v>
      </c>
      <c r="E178" s="19" t="s">
        <v>32</v>
      </c>
      <c r="F178" s="20" t="s">
        <v>33</v>
      </c>
      <c r="G178" s="21">
        <v>0.0</v>
      </c>
      <c r="H178" s="21">
        <f t="shared" si="2"/>
        <v>0</v>
      </c>
      <c r="I178" s="21">
        <v>0.0</v>
      </c>
      <c r="J178" s="21">
        <v>1477784.49</v>
      </c>
      <c r="K178" s="21">
        <v>426433.19</v>
      </c>
      <c r="L178" s="21">
        <v>7424509.45</v>
      </c>
      <c r="M178" s="21">
        <v>1.099334769E7</v>
      </c>
      <c r="N178" s="21">
        <v>2.032207482E7</v>
      </c>
    </row>
    <row r="179" ht="15.75" customHeight="1">
      <c r="A179" s="19" t="s">
        <v>163</v>
      </c>
      <c r="B179" s="20" t="str">
        <f t="shared" si="1"/>
        <v>05</v>
      </c>
      <c r="C179" s="19" t="s">
        <v>18</v>
      </c>
      <c r="D179" s="20" t="s">
        <v>164</v>
      </c>
      <c r="E179" s="19" t="s">
        <v>61</v>
      </c>
      <c r="F179" s="20" t="s">
        <v>62</v>
      </c>
      <c r="G179" s="21">
        <v>0.0</v>
      </c>
      <c r="H179" s="21">
        <f t="shared" si="2"/>
        <v>0</v>
      </c>
      <c r="I179" s="21">
        <v>0.0</v>
      </c>
      <c r="J179" s="21">
        <v>4732414.3</v>
      </c>
      <c r="K179" s="21">
        <v>1365597.29</v>
      </c>
      <c r="L179" s="21">
        <v>2.377603423E7</v>
      </c>
      <c r="M179" s="21">
        <v>3.520477854E7</v>
      </c>
      <c r="N179" s="21">
        <v>6.507882436E7</v>
      </c>
    </row>
    <row r="180" ht="15.75" customHeight="1">
      <c r="A180" s="19" t="s">
        <v>163</v>
      </c>
      <c r="B180" s="20" t="str">
        <f t="shared" si="1"/>
        <v>05</v>
      </c>
      <c r="C180" s="19" t="s">
        <v>18</v>
      </c>
      <c r="D180" s="20" t="s">
        <v>164</v>
      </c>
      <c r="E180" s="19" t="s">
        <v>42</v>
      </c>
      <c r="F180" s="20" t="s">
        <v>43</v>
      </c>
      <c r="G180" s="21">
        <v>0.0</v>
      </c>
      <c r="H180" s="21">
        <f t="shared" si="2"/>
        <v>0</v>
      </c>
      <c r="I180" s="21">
        <v>0.0</v>
      </c>
      <c r="J180" s="21">
        <v>0.0</v>
      </c>
      <c r="K180" s="21">
        <v>0.0</v>
      </c>
      <c r="L180" s="21">
        <v>0.0</v>
      </c>
      <c r="M180" s="21">
        <v>-99637.2</v>
      </c>
      <c r="N180" s="21">
        <v>-99637.2</v>
      </c>
    </row>
    <row r="181" ht="15.75" customHeight="1">
      <c r="A181" s="19" t="s">
        <v>165</v>
      </c>
      <c r="B181" s="20" t="str">
        <f t="shared" si="1"/>
        <v>05</v>
      </c>
      <c r="C181" s="19" t="s">
        <v>18</v>
      </c>
      <c r="D181" s="20" t="s">
        <v>166</v>
      </c>
      <c r="E181" s="19" t="s">
        <v>42</v>
      </c>
      <c r="F181" s="20" t="s">
        <v>43</v>
      </c>
      <c r="G181" s="21">
        <v>0.0</v>
      </c>
      <c r="H181" s="21">
        <f t="shared" si="2"/>
        <v>0</v>
      </c>
      <c r="I181" s="21">
        <v>0.0</v>
      </c>
      <c r="J181" s="21">
        <v>0.0</v>
      </c>
      <c r="K181" s="21">
        <v>0.0</v>
      </c>
      <c r="L181" s="21">
        <v>0.0</v>
      </c>
      <c r="M181" s="21">
        <v>-26451.9</v>
      </c>
      <c r="N181" s="21">
        <v>-26451.9</v>
      </c>
    </row>
    <row r="182" ht="15.75" customHeight="1">
      <c r="A182" s="19" t="s">
        <v>165</v>
      </c>
      <c r="B182" s="20" t="str">
        <f t="shared" si="1"/>
        <v>05</v>
      </c>
      <c r="C182" s="19" t="s">
        <v>18</v>
      </c>
      <c r="D182" s="20" t="s">
        <v>166</v>
      </c>
      <c r="E182" s="19" t="s">
        <v>34</v>
      </c>
      <c r="F182" s="20" t="s">
        <v>35</v>
      </c>
      <c r="G182" s="21">
        <v>0.0</v>
      </c>
      <c r="H182" s="21">
        <f t="shared" si="2"/>
        <v>0</v>
      </c>
      <c r="I182" s="21">
        <v>0.0</v>
      </c>
      <c r="J182" s="21">
        <v>3.3721827E7</v>
      </c>
      <c r="K182" s="21">
        <v>3509274.0</v>
      </c>
      <c r="L182" s="21">
        <v>1.33846116E8</v>
      </c>
      <c r="M182" s="21">
        <v>1.8456744119E8</v>
      </c>
      <c r="N182" s="21">
        <v>3.5564465819E8</v>
      </c>
    </row>
    <row r="183" ht="15.75" customHeight="1">
      <c r="A183" s="19" t="s">
        <v>167</v>
      </c>
      <c r="B183" s="20" t="str">
        <f t="shared" si="1"/>
        <v>05</v>
      </c>
      <c r="C183" s="19" t="s">
        <v>18</v>
      </c>
      <c r="D183" s="20" t="s">
        <v>168</v>
      </c>
      <c r="E183" s="19" t="s">
        <v>20</v>
      </c>
      <c r="F183" s="20" t="s">
        <v>21</v>
      </c>
      <c r="G183" s="21">
        <v>0.0</v>
      </c>
      <c r="H183" s="21">
        <f t="shared" si="2"/>
        <v>0</v>
      </c>
      <c r="I183" s="21">
        <v>0.0</v>
      </c>
      <c r="J183" s="21">
        <v>1.65367115E7</v>
      </c>
      <c r="K183" s="21">
        <v>6937292.68</v>
      </c>
      <c r="L183" s="21">
        <v>8.25021358E7</v>
      </c>
      <c r="M183" s="21">
        <v>1.121651873E8</v>
      </c>
      <c r="N183" s="21">
        <v>2.1814132728E8</v>
      </c>
    </row>
    <row r="184" ht="15.75" customHeight="1">
      <c r="A184" s="19" t="s">
        <v>167</v>
      </c>
      <c r="B184" s="20" t="str">
        <f t="shared" si="1"/>
        <v>05</v>
      </c>
      <c r="C184" s="19" t="s">
        <v>18</v>
      </c>
      <c r="D184" s="20" t="s">
        <v>168</v>
      </c>
      <c r="E184" s="19" t="s">
        <v>32</v>
      </c>
      <c r="F184" s="20" t="s">
        <v>33</v>
      </c>
      <c r="G184" s="21">
        <v>0.0</v>
      </c>
      <c r="H184" s="21">
        <f t="shared" si="2"/>
        <v>0</v>
      </c>
      <c r="I184" s="21">
        <v>0.0</v>
      </c>
      <c r="J184" s="21">
        <v>8738332.93</v>
      </c>
      <c r="K184" s="21">
        <v>3665805.81</v>
      </c>
      <c r="L184" s="21">
        <v>4.359579779E7</v>
      </c>
      <c r="M184" s="21">
        <v>5.927035436E7</v>
      </c>
      <c r="N184" s="21">
        <v>1.1527029089E8</v>
      </c>
    </row>
    <row r="185" ht="15.75" customHeight="1">
      <c r="A185" s="19" t="s">
        <v>167</v>
      </c>
      <c r="B185" s="20" t="str">
        <f t="shared" si="1"/>
        <v>05</v>
      </c>
      <c r="C185" s="19" t="s">
        <v>18</v>
      </c>
      <c r="D185" s="20" t="s">
        <v>168</v>
      </c>
      <c r="E185" s="19" t="s">
        <v>67</v>
      </c>
      <c r="F185" s="20" t="s">
        <v>68</v>
      </c>
      <c r="G185" s="21">
        <v>0.0</v>
      </c>
      <c r="H185" s="21">
        <f t="shared" si="2"/>
        <v>0</v>
      </c>
      <c r="I185" s="21">
        <v>0.0</v>
      </c>
      <c r="J185" s="21">
        <v>0.0</v>
      </c>
      <c r="K185" s="21">
        <v>0.0</v>
      </c>
      <c r="L185" s="21">
        <v>0.0</v>
      </c>
      <c r="M185" s="21">
        <v>-1.825412306E7</v>
      </c>
      <c r="N185" s="21">
        <v>-1.825412306E7</v>
      </c>
    </row>
    <row r="186" ht="15.75" customHeight="1">
      <c r="A186" s="19" t="s">
        <v>167</v>
      </c>
      <c r="B186" s="20" t="str">
        <f t="shared" si="1"/>
        <v>05</v>
      </c>
      <c r="C186" s="19" t="s">
        <v>18</v>
      </c>
      <c r="D186" s="20" t="s">
        <v>168</v>
      </c>
      <c r="E186" s="19" t="s">
        <v>48</v>
      </c>
      <c r="F186" s="20" t="s">
        <v>49</v>
      </c>
      <c r="G186" s="21">
        <v>0.0</v>
      </c>
      <c r="H186" s="21">
        <f t="shared" si="2"/>
        <v>0</v>
      </c>
      <c r="I186" s="21">
        <v>0.0</v>
      </c>
      <c r="J186" s="21">
        <v>1.638920757E7</v>
      </c>
      <c r="K186" s="21">
        <v>6875413.51</v>
      </c>
      <c r="L186" s="21">
        <v>8.176623441E7</v>
      </c>
      <c r="M186" s="21">
        <v>1.1116469785E8</v>
      </c>
      <c r="N186" s="21">
        <v>2.1619555334E8</v>
      </c>
    </row>
    <row r="187" ht="15.75" customHeight="1">
      <c r="A187" s="19" t="s">
        <v>169</v>
      </c>
      <c r="B187" s="20" t="str">
        <f t="shared" si="1"/>
        <v>05</v>
      </c>
      <c r="C187" s="19" t="s">
        <v>18</v>
      </c>
      <c r="D187" s="20" t="s">
        <v>170</v>
      </c>
      <c r="E187" s="19" t="s">
        <v>20</v>
      </c>
      <c r="F187" s="20" t="s">
        <v>21</v>
      </c>
      <c r="G187" s="21">
        <v>0.0</v>
      </c>
      <c r="H187" s="21">
        <f t="shared" si="2"/>
        <v>0</v>
      </c>
      <c r="I187" s="21">
        <v>0.0</v>
      </c>
      <c r="J187" s="21">
        <v>9.801404931E7</v>
      </c>
      <c r="K187" s="21">
        <v>1605346.06</v>
      </c>
      <c r="L187" s="21">
        <v>1.1757968404E8</v>
      </c>
      <c r="M187" s="21">
        <v>2.060587818E8</v>
      </c>
      <c r="N187" s="21">
        <v>4.2325786121E8</v>
      </c>
    </row>
    <row r="188" ht="15.75" customHeight="1">
      <c r="A188" s="19" t="s">
        <v>169</v>
      </c>
      <c r="B188" s="20" t="str">
        <f t="shared" si="1"/>
        <v>05</v>
      </c>
      <c r="C188" s="19" t="s">
        <v>18</v>
      </c>
      <c r="D188" s="20" t="s">
        <v>170</v>
      </c>
      <c r="E188" s="19" t="s">
        <v>32</v>
      </c>
      <c r="F188" s="20" t="s">
        <v>33</v>
      </c>
      <c r="G188" s="21">
        <v>0.0</v>
      </c>
      <c r="H188" s="21">
        <f t="shared" si="2"/>
        <v>0</v>
      </c>
      <c r="I188" s="21">
        <v>0.0</v>
      </c>
      <c r="J188" s="21">
        <v>3.011276269E7</v>
      </c>
      <c r="K188" s="21">
        <v>493208.94</v>
      </c>
      <c r="L188" s="21">
        <v>3.612389396E7</v>
      </c>
      <c r="M188" s="21">
        <v>6.330724261E7</v>
      </c>
      <c r="N188" s="21">
        <v>1.300371082E8</v>
      </c>
    </row>
    <row r="189" ht="15.75" customHeight="1">
      <c r="A189" s="19" t="s">
        <v>169</v>
      </c>
      <c r="B189" s="20" t="str">
        <f t="shared" si="1"/>
        <v>05</v>
      </c>
      <c r="C189" s="19" t="s">
        <v>18</v>
      </c>
      <c r="D189" s="20" t="s">
        <v>170</v>
      </c>
      <c r="E189" s="19" t="s">
        <v>42</v>
      </c>
      <c r="F189" s="20" t="s">
        <v>43</v>
      </c>
      <c r="G189" s="21">
        <v>0.0</v>
      </c>
      <c r="H189" s="21">
        <f t="shared" si="2"/>
        <v>0</v>
      </c>
      <c r="I189" s="21">
        <v>0.0</v>
      </c>
      <c r="J189" s="21">
        <v>0.0</v>
      </c>
      <c r="K189" s="21">
        <v>0.0</v>
      </c>
      <c r="L189" s="21">
        <v>0.0</v>
      </c>
      <c r="M189" s="21">
        <v>-339821.7</v>
      </c>
      <c r="N189" s="21">
        <v>-339821.7</v>
      </c>
    </row>
    <row r="190" ht="15.75" customHeight="1">
      <c r="A190" s="19" t="s">
        <v>171</v>
      </c>
      <c r="B190" s="20" t="str">
        <f t="shared" si="1"/>
        <v>05</v>
      </c>
      <c r="C190" s="19" t="s">
        <v>18</v>
      </c>
      <c r="D190" s="20" t="s">
        <v>172</v>
      </c>
      <c r="E190" s="19" t="s">
        <v>20</v>
      </c>
      <c r="F190" s="20" t="s">
        <v>21</v>
      </c>
      <c r="G190" s="21">
        <v>0.0</v>
      </c>
      <c r="H190" s="21">
        <f t="shared" si="2"/>
        <v>0</v>
      </c>
      <c r="I190" s="21">
        <v>0.0</v>
      </c>
      <c r="J190" s="21">
        <v>0.0</v>
      </c>
      <c r="K190" s="21">
        <v>0.0</v>
      </c>
      <c r="L190" s="21">
        <v>0.0</v>
      </c>
      <c r="M190" s="21">
        <v>-978.72</v>
      </c>
      <c r="N190" s="21">
        <v>-978.72</v>
      </c>
    </row>
    <row r="191" ht="15.75" customHeight="1">
      <c r="A191" s="19" t="s">
        <v>171</v>
      </c>
      <c r="B191" s="20" t="str">
        <f t="shared" si="1"/>
        <v>05</v>
      </c>
      <c r="C191" s="19" t="s">
        <v>18</v>
      </c>
      <c r="D191" s="20" t="s">
        <v>172</v>
      </c>
      <c r="E191" s="19" t="s">
        <v>42</v>
      </c>
      <c r="F191" s="20" t="s">
        <v>43</v>
      </c>
      <c r="G191" s="21">
        <v>0.0</v>
      </c>
      <c r="H191" s="21">
        <f t="shared" si="2"/>
        <v>0</v>
      </c>
      <c r="I191" s="21">
        <v>0.0</v>
      </c>
      <c r="J191" s="21">
        <v>0.0</v>
      </c>
      <c r="K191" s="21">
        <v>0.0</v>
      </c>
      <c r="L191" s="21">
        <v>0.0</v>
      </c>
      <c r="M191" s="21">
        <v>-514628.1</v>
      </c>
      <c r="N191" s="21">
        <v>-514628.1</v>
      </c>
    </row>
    <row r="192" ht="15.75" customHeight="1">
      <c r="A192" s="19" t="s">
        <v>171</v>
      </c>
      <c r="B192" s="20" t="str">
        <f t="shared" si="1"/>
        <v>05</v>
      </c>
      <c r="C192" s="19" t="s">
        <v>18</v>
      </c>
      <c r="D192" s="20" t="s">
        <v>172</v>
      </c>
      <c r="E192" s="19" t="s">
        <v>67</v>
      </c>
      <c r="F192" s="20" t="s">
        <v>68</v>
      </c>
      <c r="G192" s="21">
        <v>0.0</v>
      </c>
      <c r="H192" s="21">
        <f t="shared" si="2"/>
        <v>0</v>
      </c>
      <c r="I192" s="21">
        <v>0.0</v>
      </c>
      <c r="J192" s="21">
        <v>1.0922994937E8</v>
      </c>
      <c r="K192" s="21">
        <v>3538979.0</v>
      </c>
      <c r="L192" s="21">
        <v>9.3236326E7</v>
      </c>
      <c r="M192" s="21">
        <v>0.0</v>
      </c>
      <c r="N192" s="21">
        <v>2.0600525437E8</v>
      </c>
    </row>
    <row r="193" ht="15.75" customHeight="1">
      <c r="A193" s="19" t="s">
        <v>173</v>
      </c>
      <c r="B193" s="20" t="str">
        <f t="shared" si="1"/>
        <v>05</v>
      </c>
      <c r="C193" s="19" t="s">
        <v>18</v>
      </c>
      <c r="D193" s="20" t="s">
        <v>174</v>
      </c>
      <c r="E193" s="19" t="s">
        <v>20</v>
      </c>
      <c r="F193" s="20" t="s">
        <v>21</v>
      </c>
      <c r="G193" s="21">
        <v>0.0</v>
      </c>
      <c r="H193" s="21">
        <f t="shared" si="2"/>
        <v>0</v>
      </c>
      <c r="I193" s="21">
        <v>0.0</v>
      </c>
      <c r="J193" s="21">
        <v>6929563.59</v>
      </c>
      <c r="K193" s="21">
        <v>6761318.25</v>
      </c>
      <c r="L193" s="21">
        <v>1.1153481901E8</v>
      </c>
      <c r="M193" s="21">
        <v>1.2728097546E8</v>
      </c>
      <c r="N193" s="21">
        <v>2.5250667631E8</v>
      </c>
    </row>
    <row r="194" ht="15.75" customHeight="1">
      <c r="A194" s="19" t="s">
        <v>173</v>
      </c>
      <c r="B194" s="20" t="str">
        <f t="shared" si="1"/>
        <v>05</v>
      </c>
      <c r="C194" s="19" t="s">
        <v>18</v>
      </c>
      <c r="D194" s="20" t="s">
        <v>174</v>
      </c>
      <c r="E194" s="19" t="s">
        <v>32</v>
      </c>
      <c r="F194" s="20" t="s">
        <v>33</v>
      </c>
      <c r="G194" s="21">
        <v>0.0</v>
      </c>
      <c r="H194" s="21">
        <f t="shared" si="2"/>
        <v>0</v>
      </c>
      <c r="I194" s="21">
        <v>0.0</v>
      </c>
      <c r="J194" s="21">
        <v>4146183.41</v>
      </c>
      <c r="K194" s="21">
        <v>4045516.75</v>
      </c>
      <c r="L194" s="21">
        <v>6.673491199E7</v>
      </c>
      <c r="M194" s="21">
        <v>7.615634985E7</v>
      </c>
      <c r="N194" s="21">
        <v>1.51082962E8</v>
      </c>
    </row>
    <row r="195" ht="15.75" customHeight="1">
      <c r="A195" s="19" t="s">
        <v>173</v>
      </c>
      <c r="B195" s="20" t="str">
        <f t="shared" si="1"/>
        <v>05</v>
      </c>
      <c r="C195" s="19" t="s">
        <v>18</v>
      </c>
      <c r="D195" s="20" t="s">
        <v>174</v>
      </c>
      <c r="E195" s="19" t="s">
        <v>42</v>
      </c>
      <c r="F195" s="20" t="s">
        <v>43</v>
      </c>
      <c r="G195" s="21">
        <v>0.0</v>
      </c>
      <c r="H195" s="21">
        <f t="shared" si="2"/>
        <v>0</v>
      </c>
      <c r="I195" s="21">
        <v>0.0</v>
      </c>
      <c r="J195" s="21">
        <v>0.0</v>
      </c>
      <c r="K195" s="21">
        <v>0.0</v>
      </c>
      <c r="L195" s="21">
        <v>0.0</v>
      </c>
      <c r="M195" s="21">
        <v>-315353.7</v>
      </c>
      <c r="N195" s="21">
        <v>-315353.7</v>
      </c>
    </row>
    <row r="196" ht="15.75" customHeight="1">
      <c r="A196" s="19" t="s">
        <v>175</v>
      </c>
      <c r="B196" s="20" t="str">
        <f t="shared" si="1"/>
        <v>05</v>
      </c>
      <c r="C196" s="19" t="s">
        <v>18</v>
      </c>
      <c r="D196" s="20" t="s">
        <v>176</v>
      </c>
      <c r="E196" s="19" t="s">
        <v>20</v>
      </c>
      <c r="F196" s="20" t="s">
        <v>21</v>
      </c>
      <c r="G196" s="21">
        <v>0.0</v>
      </c>
      <c r="H196" s="21">
        <f t="shared" si="2"/>
        <v>0</v>
      </c>
      <c r="I196" s="21">
        <v>0.0</v>
      </c>
      <c r="J196" s="21">
        <v>4.390252284E7</v>
      </c>
      <c r="K196" s="21">
        <v>2115135.05</v>
      </c>
      <c r="L196" s="21">
        <v>1.0079940722E8</v>
      </c>
      <c r="M196" s="21">
        <v>1.3856577436E8</v>
      </c>
      <c r="N196" s="21">
        <v>2.8538283947E8</v>
      </c>
    </row>
    <row r="197" ht="15.75" customHeight="1">
      <c r="A197" s="19" t="s">
        <v>175</v>
      </c>
      <c r="B197" s="20" t="str">
        <f t="shared" si="1"/>
        <v>05</v>
      </c>
      <c r="C197" s="19" t="s">
        <v>18</v>
      </c>
      <c r="D197" s="20" t="s">
        <v>176</v>
      </c>
      <c r="E197" s="19" t="s">
        <v>32</v>
      </c>
      <c r="F197" s="20" t="s">
        <v>33</v>
      </c>
      <c r="G197" s="21">
        <v>0.0</v>
      </c>
      <c r="H197" s="21">
        <f t="shared" si="2"/>
        <v>0</v>
      </c>
      <c r="I197" s="21">
        <v>0.0</v>
      </c>
      <c r="J197" s="21">
        <v>1.146085616E7</v>
      </c>
      <c r="K197" s="21">
        <v>552160.95</v>
      </c>
      <c r="L197" s="21">
        <v>2.631392078E7</v>
      </c>
      <c r="M197" s="21">
        <v>3.617291917E7</v>
      </c>
      <c r="N197" s="21">
        <v>7.449985706E7</v>
      </c>
    </row>
    <row r="198" ht="15.75" customHeight="1">
      <c r="A198" s="19" t="s">
        <v>177</v>
      </c>
      <c r="B198" s="20" t="str">
        <f t="shared" si="1"/>
        <v>05</v>
      </c>
      <c r="C198" s="19" t="s">
        <v>18</v>
      </c>
      <c r="D198" s="20" t="s">
        <v>178</v>
      </c>
      <c r="E198" s="19" t="s">
        <v>20</v>
      </c>
      <c r="F198" s="20" t="s">
        <v>21</v>
      </c>
      <c r="G198" s="21">
        <v>0.0</v>
      </c>
      <c r="H198" s="21">
        <f t="shared" si="2"/>
        <v>0</v>
      </c>
      <c r="I198" s="21">
        <v>0.0</v>
      </c>
      <c r="J198" s="21">
        <v>5.659777876E7</v>
      </c>
      <c r="K198" s="21">
        <v>3880573.33</v>
      </c>
      <c r="L198" s="21">
        <v>1.1937930067E8</v>
      </c>
      <c r="M198" s="21">
        <v>1.3364979487E8</v>
      </c>
      <c r="N198" s="21">
        <v>3.1350744763E8</v>
      </c>
    </row>
    <row r="199" ht="15.75" customHeight="1">
      <c r="A199" s="19" t="s">
        <v>177</v>
      </c>
      <c r="B199" s="20" t="str">
        <f t="shared" si="1"/>
        <v>05</v>
      </c>
      <c r="C199" s="19" t="s">
        <v>18</v>
      </c>
      <c r="D199" s="20" t="s">
        <v>178</v>
      </c>
      <c r="E199" s="19" t="s">
        <v>32</v>
      </c>
      <c r="F199" s="20" t="s">
        <v>33</v>
      </c>
      <c r="G199" s="21">
        <v>0.0</v>
      </c>
      <c r="H199" s="21">
        <f t="shared" si="2"/>
        <v>0</v>
      </c>
      <c r="I199" s="21">
        <v>0.0</v>
      </c>
      <c r="J199" s="21">
        <v>201952.24</v>
      </c>
      <c r="K199" s="21">
        <v>13846.67</v>
      </c>
      <c r="L199" s="21">
        <v>425969.33</v>
      </c>
      <c r="M199" s="21">
        <v>476889.32</v>
      </c>
      <c r="N199" s="21">
        <v>1118657.56</v>
      </c>
    </row>
    <row r="200" ht="15.75" customHeight="1">
      <c r="A200" s="19" t="s">
        <v>179</v>
      </c>
      <c r="B200" s="20" t="str">
        <f t="shared" si="1"/>
        <v>05</v>
      </c>
      <c r="C200" s="19" t="s">
        <v>18</v>
      </c>
      <c r="D200" s="20" t="s">
        <v>180</v>
      </c>
      <c r="E200" s="19" t="s">
        <v>32</v>
      </c>
      <c r="F200" s="20" t="s">
        <v>33</v>
      </c>
      <c r="G200" s="21">
        <v>0.0</v>
      </c>
      <c r="H200" s="21">
        <f t="shared" si="2"/>
        <v>0</v>
      </c>
      <c r="I200" s="21">
        <v>0.0</v>
      </c>
      <c r="J200" s="21">
        <v>4.432660286E7</v>
      </c>
      <c r="K200" s="21">
        <v>8614798.8</v>
      </c>
      <c r="L200" s="21">
        <v>1.7119006733E8</v>
      </c>
      <c r="M200" s="21">
        <v>1.692676103E8</v>
      </c>
      <c r="N200" s="21">
        <v>3.9339907929E8</v>
      </c>
    </row>
    <row r="201" ht="15.75" customHeight="1">
      <c r="A201" s="19" t="s">
        <v>179</v>
      </c>
      <c r="B201" s="20" t="str">
        <f t="shared" si="1"/>
        <v>05</v>
      </c>
      <c r="C201" s="19" t="s">
        <v>18</v>
      </c>
      <c r="D201" s="20" t="s">
        <v>180</v>
      </c>
      <c r="E201" s="19" t="s">
        <v>67</v>
      </c>
      <c r="F201" s="20" t="s">
        <v>68</v>
      </c>
      <c r="G201" s="21">
        <v>0.0</v>
      </c>
      <c r="H201" s="21">
        <f t="shared" si="2"/>
        <v>0</v>
      </c>
      <c r="I201" s="21">
        <v>0.0</v>
      </c>
      <c r="J201" s="21">
        <v>4.340286114E7</v>
      </c>
      <c r="K201" s="21">
        <v>8435271.2</v>
      </c>
      <c r="L201" s="21">
        <v>1.6762256167E8</v>
      </c>
      <c r="M201" s="21">
        <v>1.6574016756E8</v>
      </c>
      <c r="N201" s="21">
        <v>3.8520086157E8</v>
      </c>
    </row>
    <row r="202" ht="15.75" customHeight="1">
      <c r="A202" s="19" t="s">
        <v>181</v>
      </c>
      <c r="B202" s="20" t="str">
        <f t="shared" si="1"/>
        <v>05</v>
      </c>
      <c r="C202" s="19" t="s">
        <v>18</v>
      </c>
      <c r="D202" s="20" t="s">
        <v>182</v>
      </c>
      <c r="E202" s="19" t="s">
        <v>32</v>
      </c>
      <c r="F202" s="20" t="s">
        <v>33</v>
      </c>
      <c r="G202" s="21">
        <v>0.0</v>
      </c>
      <c r="H202" s="21">
        <f t="shared" si="2"/>
        <v>0</v>
      </c>
      <c r="I202" s="21">
        <v>0.0</v>
      </c>
      <c r="J202" s="21">
        <v>1.9569513E7</v>
      </c>
      <c r="K202" s="21">
        <v>2188917.0</v>
      </c>
      <c r="L202" s="21">
        <v>9.7369747E7</v>
      </c>
      <c r="M202" s="21">
        <v>1.2911059602E8</v>
      </c>
      <c r="N202" s="21">
        <v>2.4823877302E8</v>
      </c>
    </row>
    <row r="203" ht="15.75" customHeight="1">
      <c r="A203" s="19" t="s">
        <v>183</v>
      </c>
      <c r="B203" s="20" t="str">
        <f t="shared" si="1"/>
        <v>05</v>
      </c>
      <c r="C203" s="19" t="s">
        <v>18</v>
      </c>
      <c r="D203" s="20" t="s">
        <v>184</v>
      </c>
      <c r="E203" s="19" t="s">
        <v>20</v>
      </c>
      <c r="F203" s="20" t="s">
        <v>21</v>
      </c>
      <c r="G203" s="21">
        <v>0.0</v>
      </c>
      <c r="H203" s="21">
        <f t="shared" si="2"/>
        <v>0</v>
      </c>
      <c r="I203" s="21">
        <v>0.0</v>
      </c>
      <c r="J203" s="21">
        <v>5840266.81</v>
      </c>
      <c r="K203" s="21">
        <v>356794.26</v>
      </c>
      <c r="L203" s="21">
        <v>2.49547238E7</v>
      </c>
      <c r="M203" s="21">
        <v>6.451382409E7</v>
      </c>
      <c r="N203" s="21">
        <v>9.566560896E7</v>
      </c>
    </row>
    <row r="204" ht="15.75" customHeight="1">
      <c r="A204" s="19" t="s">
        <v>183</v>
      </c>
      <c r="B204" s="20" t="str">
        <f t="shared" si="1"/>
        <v>05</v>
      </c>
      <c r="C204" s="19" t="s">
        <v>18</v>
      </c>
      <c r="D204" s="20" t="s">
        <v>184</v>
      </c>
      <c r="E204" s="19" t="s">
        <v>61</v>
      </c>
      <c r="F204" s="20" t="s">
        <v>62</v>
      </c>
      <c r="G204" s="21">
        <v>0.0</v>
      </c>
      <c r="H204" s="21">
        <f t="shared" si="2"/>
        <v>0</v>
      </c>
      <c r="I204" s="21">
        <v>0.0</v>
      </c>
      <c r="J204" s="21">
        <v>3180144.19</v>
      </c>
      <c r="K204" s="21">
        <v>194281.74</v>
      </c>
      <c r="L204" s="21">
        <v>1.35883552E7</v>
      </c>
      <c r="M204" s="21">
        <v>3.512909075E7</v>
      </c>
      <c r="N204" s="21">
        <v>5.209187188E7</v>
      </c>
    </row>
    <row r="205" ht="15.75" customHeight="1">
      <c r="A205" s="19" t="s">
        <v>185</v>
      </c>
      <c r="B205" s="20" t="str">
        <f t="shared" si="1"/>
        <v>05</v>
      </c>
      <c r="C205" s="19" t="s">
        <v>18</v>
      </c>
      <c r="D205" s="20" t="s">
        <v>186</v>
      </c>
      <c r="E205" s="19" t="s">
        <v>20</v>
      </c>
      <c r="F205" s="20" t="s">
        <v>21</v>
      </c>
      <c r="G205" s="21">
        <v>0.0</v>
      </c>
      <c r="H205" s="21">
        <f t="shared" si="2"/>
        <v>0</v>
      </c>
      <c r="I205" s="21">
        <v>0.0</v>
      </c>
      <c r="J205" s="21">
        <v>4.715617162E7</v>
      </c>
      <c r="K205" s="21">
        <v>3077472.31</v>
      </c>
      <c r="L205" s="21">
        <v>2.4111306153E8</v>
      </c>
      <c r="M205" s="21">
        <v>2.8967441596E8</v>
      </c>
      <c r="N205" s="21">
        <v>5.8102112142E8</v>
      </c>
    </row>
    <row r="206" ht="15.75" customHeight="1">
      <c r="A206" s="19" t="s">
        <v>185</v>
      </c>
      <c r="B206" s="20" t="str">
        <f t="shared" si="1"/>
        <v>05</v>
      </c>
      <c r="C206" s="19" t="s">
        <v>18</v>
      </c>
      <c r="D206" s="20" t="s">
        <v>186</v>
      </c>
      <c r="E206" s="19" t="s">
        <v>32</v>
      </c>
      <c r="F206" s="20" t="s">
        <v>33</v>
      </c>
      <c r="G206" s="21">
        <v>0.0</v>
      </c>
      <c r="H206" s="21">
        <f t="shared" si="2"/>
        <v>0</v>
      </c>
      <c r="I206" s="21">
        <v>0.0</v>
      </c>
      <c r="J206" s="21">
        <v>5500846.02</v>
      </c>
      <c r="K206" s="21">
        <v>358992.27</v>
      </c>
      <c r="L206" s="21">
        <v>2.812624049E7</v>
      </c>
      <c r="M206" s="21">
        <v>3.379100341E7</v>
      </c>
      <c r="N206" s="21">
        <v>6.777708219E7</v>
      </c>
    </row>
    <row r="207" ht="15.75" customHeight="1">
      <c r="A207" s="19" t="s">
        <v>185</v>
      </c>
      <c r="B207" s="20" t="str">
        <f t="shared" si="1"/>
        <v>05</v>
      </c>
      <c r="C207" s="19" t="s">
        <v>18</v>
      </c>
      <c r="D207" s="20" t="s">
        <v>186</v>
      </c>
      <c r="E207" s="19" t="s">
        <v>61</v>
      </c>
      <c r="F207" s="20" t="s">
        <v>62</v>
      </c>
      <c r="G207" s="21">
        <v>0.0</v>
      </c>
      <c r="H207" s="21">
        <f t="shared" si="2"/>
        <v>0</v>
      </c>
      <c r="I207" s="21">
        <v>0.0</v>
      </c>
      <c r="J207" s="21">
        <v>6331325.36</v>
      </c>
      <c r="K207" s="21">
        <v>413190.42</v>
      </c>
      <c r="L207" s="21">
        <v>3.237254398E7</v>
      </c>
      <c r="M207" s="21">
        <v>3.889253328E7</v>
      </c>
      <c r="N207" s="21">
        <v>7.800959304E7</v>
      </c>
    </row>
    <row r="208" ht="15.75" customHeight="1">
      <c r="A208" s="19" t="s">
        <v>185</v>
      </c>
      <c r="B208" s="20" t="str">
        <f t="shared" si="1"/>
        <v>05</v>
      </c>
      <c r="C208" s="19" t="s">
        <v>18</v>
      </c>
      <c r="D208" s="20" t="s">
        <v>186</v>
      </c>
      <c r="E208" s="19" t="s">
        <v>28</v>
      </c>
      <c r="F208" s="20" t="s">
        <v>29</v>
      </c>
      <c r="G208" s="21">
        <v>0.0</v>
      </c>
      <c r="H208" s="21">
        <f t="shared" si="2"/>
        <v>0</v>
      </c>
      <c r="I208" s="21">
        <v>0.0</v>
      </c>
      <c r="J208" s="21">
        <v>0.0</v>
      </c>
      <c r="K208" s="21">
        <v>0.0</v>
      </c>
      <c r="L208" s="21">
        <v>0.0</v>
      </c>
      <c r="M208" s="21">
        <v>-982680.6</v>
      </c>
      <c r="N208" s="21">
        <v>-982680.6</v>
      </c>
    </row>
    <row r="209" ht="15.75" customHeight="1">
      <c r="A209" s="19" t="s">
        <v>187</v>
      </c>
      <c r="B209" s="20" t="str">
        <f t="shared" si="1"/>
        <v>05</v>
      </c>
      <c r="C209" s="19" t="s">
        <v>18</v>
      </c>
      <c r="D209" s="20" t="s">
        <v>188</v>
      </c>
      <c r="E209" s="19" t="s">
        <v>20</v>
      </c>
      <c r="F209" s="20" t="s">
        <v>21</v>
      </c>
      <c r="G209" s="21">
        <v>0.0</v>
      </c>
      <c r="H209" s="21">
        <f t="shared" si="2"/>
        <v>0</v>
      </c>
      <c r="I209" s="21">
        <v>0.0</v>
      </c>
      <c r="J209" s="21">
        <v>4.785352281E7</v>
      </c>
      <c r="K209" s="21">
        <v>2264245.38</v>
      </c>
      <c r="L209" s="21">
        <v>1.7907764437E8</v>
      </c>
      <c r="M209" s="21">
        <v>2.1684580575E8</v>
      </c>
      <c r="N209" s="21">
        <v>4.4604121831E8</v>
      </c>
    </row>
    <row r="210" ht="15.75" customHeight="1">
      <c r="A210" s="19" t="s">
        <v>187</v>
      </c>
      <c r="B210" s="20" t="str">
        <f t="shared" si="1"/>
        <v>05</v>
      </c>
      <c r="C210" s="19" t="s">
        <v>18</v>
      </c>
      <c r="D210" s="20" t="s">
        <v>188</v>
      </c>
      <c r="E210" s="19" t="s">
        <v>67</v>
      </c>
      <c r="F210" s="20" t="s">
        <v>68</v>
      </c>
      <c r="G210" s="21">
        <v>0.0</v>
      </c>
      <c r="H210" s="21">
        <f t="shared" si="2"/>
        <v>0</v>
      </c>
      <c r="I210" s="21">
        <v>0.0</v>
      </c>
      <c r="J210" s="21">
        <v>0.0</v>
      </c>
      <c r="K210" s="21">
        <v>0.0</v>
      </c>
      <c r="L210" s="21">
        <v>0.0</v>
      </c>
      <c r="M210" s="21">
        <v>-2.501077439E7</v>
      </c>
      <c r="N210" s="21">
        <v>-2.501077439E7</v>
      </c>
    </row>
    <row r="211" ht="15.75" customHeight="1">
      <c r="A211" s="19" t="s">
        <v>187</v>
      </c>
      <c r="B211" s="20" t="str">
        <f t="shared" si="1"/>
        <v>05</v>
      </c>
      <c r="C211" s="19" t="s">
        <v>18</v>
      </c>
      <c r="D211" s="20" t="s">
        <v>188</v>
      </c>
      <c r="E211" s="19" t="s">
        <v>48</v>
      </c>
      <c r="F211" s="20" t="s">
        <v>49</v>
      </c>
      <c r="G211" s="21">
        <v>0.0</v>
      </c>
      <c r="H211" s="21">
        <f t="shared" si="2"/>
        <v>0</v>
      </c>
      <c r="I211" s="21">
        <v>0.0</v>
      </c>
      <c r="J211" s="21">
        <v>1207486.19</v>
      </c>
      <c r="K211" s="21">
        <v>57133.62</v>
      </c>
      <c r="L211" s="21">
        <v>4518659.63</v>
      </c>
      <c r="M211" s="21">
        <v>5471662.26</v>
      </c>
      <c r="N211" s="21">
        <v>1.12549417E7</v>
      </c>
    </row>
    <row r="212" ht="15.75" customHeight="1">
      <c r="A212" s="19" t="s">
        <v>189</v>
      </c>
      <c r="B212" s="20" t="str">
        <f t="shared" si="1"/>
        <v>05</v>
      </c>
      <c r="C212" s="19" t="s">
        <v>18</v>
      </c>
      <c r="D212" s="20" t="s">
        <v>190</v>
      </c>
      <c r="E212" s="19" t="s">
        <v>20</v>
      </c>
      <c r="F212" s="20" t="s">
        <v>21</v>
      </c>
      <c r="G212" s="21">
        <v>0.0</v>
      </c>
      <c r="H212" s="21">
        <f t="shared" si="2"/>
        <v>0</v>
      </c>
      <c r="I212" s="21">
        <v>0.0</v>
      </c>
      <c r="J212" s="21">
        <v>4.7217796447E8</v>
      </c>
      <c r="K212" s="21">
        <v>5120209.67</v>
      </c>
      <c r="L212" s="21">
        <v>3.7422846679E8</v>
      </c>
      <c r="M212" s="21">
        <v>3.2370816009E8</v>
      </c>
      <c r="N212" s="21">
        <v>1.17523480102E9</v>
      </c>
    </row>
    <row r="213" ht="15.75" customHeight="1">
      <c r="A213" s="19" t="s">
        <v>189</v>
      </c>
      <c r="B213" s="20" t="str">
        <f t="shared" si="1"/>
        <v>05</v>
      </c>
      <c r="C213" s="19" t="s">
        <v>18</v>
      </c>
      <c r="D213" s="20" t="s">
        <v>190</v>
      </c>
      <c r="E213" s="19" t="s">
        <v>32</v>
      </c>
      <c r="F213" s="20" t="s">
        <v>33</v>
      </c>
      <c r="G213" s="21">
        <v>0.0</v>
      </c>
      <c r="H213" s="21">
        <f t="shared" si="2"/>
        <v>0</v>
      </c>
      <c r="I213" s="21">
        <v>0.0</v>
      </c>
      <c r="J213" s="21">
        <v>3.443136378E7</v>
      </c>
      <c r="K213" s="21">
        <v>373367.28</v>
      </c>
      <c r="L213" s="21">
        <v>2.7288856E7</v>
      </c>
      <c r="M213" s="21">
        <v>2.360489955E7</v>
      </c>
      <c r="N213" s="21">
        <v>8.569848661E7</v>
      </c>
    </row>
    <row r="214" ht="15.75" customHeight="1">
      <c r="A214" s="19" t="s">
        <v>189</v>
      </c>
      <c r="B214" s="20" t="str">
        <f t="shared" si="1"/>
        <v>05</v>
      </c>
      <c r="C214" s="19" t="s">
        <v>18</v>
      </c>
      <c r="D214" s="20" t="s">
        <v>190</v>
      </c>
      <c r="E214" s="19" t="s">
        <v>61</v>
      </c>
      <c r="F214" s="20" t="s">
        <v>62</v>
      </c>
      <c r="G214" s="21">
        <v>0.0</v>
      </c>
      <c r="H214" s="21">
        <f t="shared" si="2"/>
        <v>0</v>
      </c>
      <c r="I214" s="21">
        <v>0.0</v>
      </c>
      <c r="J214" s="21">
        <v>3.877005416E7</v>
      </c>
      <c r="K214" s="21">
        <v>420415.23</v>
      </c>
      <c r="L214" s="21">
        <v>3.072752018E7</v>
      </c>
      <c r="M214" s="21">
        <v>2.657934899E7</v>
      </c>
      <c r="N214" s="21">
        <v>9.649733856E7</v>
      </c>
    </row>
    <row r="215" ht="15.75" customHeight="1">
      <c r="A215" s="19" t="s">
        <v>189</v>
      </c>
      <c r="B215" s="20" t="str">
        <f t="shared" si="1"/>
        <v>05</v>
      </c>
      <c r="C215" s="19" t="s">
        <v>18</v>
      </c>
      <c r="D215" s="20" t="s">
        <v>190</v>
      </c>
      <c r="E215" s="19" t="s">
        <v>28</v>
      </c>
      <c r="F215" s="20" t="s">
        <v>29</v>
      </c>
      <c r="G215" s="21">
        <v>0.0</v>
      </c>
      <c r="H215" s="21">
        <f t="shared" si="2"/>
        <v>0</v>
      </c>
      <c r="I215" s="21">
        <v>0.0</v>
      </c>
      <c r="J215" s="21">
        <v>3.7925928069E8</v>
      </c>
      <c r="K215" s="21">
        <v>4112616.82</v>
      </c>
      <c r="L215" s="21">
        <v>3.0058501203E8</v>
      </c>
      <c r="M215" s="21">
        <v>2.6000646619E8</v>
      </c>
      <c r="N215" s="21">
        <v>9.4396337573E8</v>
      </c>
    </row>
    <row r="216" ht="15.75" customHeight="1">
      <c r="A216" s="19" t="s">
        <v>191</v>
      </c>
      <c r="B216" s="20" t="str">
        <f t="shared" si="1"/>
        <v>05</v>
      </c>
      <c r="C216" s="19" t="s">
        <v>18</v>
      </c>
      <c r="D216" s="20" t="s">
        <v>192</v>
      </c>
      <c r="E216" s="19" t="s">
        <v>32</v>
      </c>
      <c r="F216" s="20" t="s">
        <v>33</v>
      </c>
      <c r="G216" s="21">
        <v>0.0</v>
      </c>
      <c r="H216" s="21">
        <f t="shared" si="2"/>
        <v>0</v>
      </c>
      <c r="I216" s="21">
        <v>0.0</v>
      </c>
      <c r="J216" s="21">
        <v>2.217594995E7</v>
      </c>
      <c r="K216" s="21">
        <v>2083429.02</v>
      </c>
      <c r="L216" s="21">
        <v>1.667851596E8</v>
      </c>
      <c r="M216" s="21">
        <v>2.0487593073E8</v>
      </c>
      <c r="N216" s="21">
        <v>3.959204693E8</v>
      </c>
    </row>
    <row r="217" ht="15.75" customHeight="1">
      <c r="A217" s="19" t="s">
        <v>191</v>
      </c>
      <c r="B217" s="20" t="str">
        <f t="shared" si="1"/>
        <v>05</v>
      </c>
      <c r="C217" s="19" t="s">
        <v>18</v>
      </c>
      <c r="D217" s="20" t="s">
        <v>192</v>
      </c>
      <c r="E217" s="19" t="s">
        <v>34</v>
      </c>
      <c r="F217" s="20" t="s">
        <v>35</v>
      </c>
      <c r="G217" s="21">
        <v>0.0</v>
      </c>
      <c r="H217" s="21">
        <f t="shared" si="2"/>
        <v>0</v>
      </c>
      <c r="I217" s="21">
        <v>0.0</v>
      </c>
      <c r="J217" s="21">
        <v>3.497232905E7</v>
      </c>
      <c r="K217" s="21">
        <v>3285647.98</v>
      </c>
      <c r="L217" s="21">
        <v>2.630266344E8</v>
      </c>
      <c r="M217" s="21">
        <v>3.2309725074E8</v>
      </c>
      <c r="N217" s="21">
        <v>6.2438186217E8</v>
      </c>
    </row>
    <row r="218" ht="15.75" customHeight="1">
      <c r="A218" s="19" t="s">
        <v>193</v>
      </c>
      <c r="B218" s="20" t="str">
        <f t="shared" si="1"/>
        <v>05</v>
      </c>
      <c r="C218" s="19" t="s">
        <v>18</v>
      </c>
      <c r="D218" s="20" t="s">
        <v>194</v>
      </c>
      <c r="E218" s="19" t="s">
        <v>20</v>
      </c>
      <c r="F218" s="20" t="s">
        <v>21</v>
      </c>
      <c r="G218" s="21">
        <v>0.0</v>
      </c>
      <c r="H218" s="21">
        <f t="shared" si="2"/>
        <v>0</v>
      </c>
      <c r="I218" s="21">
        <v>0.0</v>
      </c>
      <c r="J218" s="21">
        <v>1484289.0</v>
      </c>
      <c r="K218" s="21">
        <v>437192.0</v>
      </c>
      <c r="L218" s="21">
        <v>3.4580109E7</v>
      </c>
      <c r="M218" s="21">
        <v>6.516702378E7</v>
      </c>
      <c r="N218" s="21">
        <v>1.0166861378E8</v>
      </c>
    </row>
    <row r="219" ht="15.75" customHeight="1">
      <c r="A219" s="19" t="s">
        <v>195</v>
      </c>
      <c r="B219" s="20" t="str">
        <f t="shared" si="1"/>
        <v>05</v>
      </c>
      <c r="C219" s="19" t="s">
        <v>18</v>
      </c>
      <c r="D219" s="20" t="s">
        <v>196</v>
      </c>
      <c r="E219" s="19" t="s">
        <v>20</v>
      </c>
      <c r="F219" s="20" t="s">
        <v>21</v>
      </c>
      <c r="G219" s="21">
        <v>0.0</v>
      </c>
      <c r="H219" s="21">
        <f t="shared" si="2"/>
        <v>0</v>
      </c>
      <c r="I219" s="21">
        <v>0.0</v>
      </c>
      <c r="J219" s="21">
        <v>3.046792598E7</v>
      </c>
      <c r="K219" s="21">
        <v>8128740.65</v>
      </c>
      <c r="L219" s="21">
        <v>1.3702509208E8</v>
      </c>
      <c r="M219" s="21">
        <v>1.5995130279E8</v>
      </c>
      <c r="N219" s="21">
        <v>3.355730615E8</v>
      </c>
    </row>
    <row r="220" ht="15.75" customHeight="1">
      <c r="A220" s="19" t="s">
        <v>195</v>
      </c>
      <c r="B220" s="20" t="str">
        <f t="shared" si="1"/>
        <v>05</v>
      </c>
      <c r="C220" s="19" t="s">
        <v>18</v>
      </c>
      <c r="D220" s="20" t="s">
        <v>196</v>
      </c>
      <c r="E220" s="19" t="s">
        <v>32</v>
      </c>
      <c r="F220" s="20" t="s">
        <v>33</v>
      </c>
      <c r="G220" s="21">
        <v>0.0</v>
      </c>
      <c r="H220" s="21">
        <f t="shared" si="2"/>
        <v>0</v>
      </c>
      <c r="I220" s="21">
        <v>0.0</v>
      </c>
      <c r="J220" s="21">
        <v>145204.08</v>
      </c>
      <c r="K220" s="21">
        <v>38739.96</v>
      </c>
      <c r="L220" s="21">
        <v>653034.35</v>
      </c>
      <c r="M220" s="21">
        <v>762296.11</v>
      </c>
      <c r="N220" s="21">
        <v>1599274.5</v>
      </c>
    </row>
    <row r="221" ht="15.75" customHeight="1">
      <c r="A221" s="19" t="s">
        <v>195</v>
      </c>
      <c r="B221" s="20" t="str">
        <f t="shared" si="1"/>
        <v>05</v>
      </c>
      <c r="C221" s="19" t="s">
        <v>18</v>
      </c>
      <c r="D221" s="20" t="s">
        <v>196</v>
      </c>
      <c r="E221" s="19" t="s">
        <v>48</v>
      </c>
      <c r="F221" s="20" t="s">
        <v>49</v>
      </c>
      <c r="G221" s="21">
        <v>0.0</v>
      </c>
      <c r="H221" s="21">
        <f t="shared" si="2"/>
        <v>0</v>
      </c>
      <c r="I221" s="21">
        <v>0.0</v>
      </c>
      <c r="J221" s="21">
        <v>1.983667094E7</v>
      </c>
      <c r="K221" s="21">
        <v>5292357.39</v>
      </c>
      <c r="L221" s="21">
        <v>8.921255957E7</v>
      </c>
      <c r="M221" s="21">
        <v>1.0413906614E8</v>
      </c>
      <c r="N221" s="21">
        <v>2.1848065404E8</v>
      </c>
    </row>
    <row r="222" ht="15.75" customHeight="1">
      <c r="A222" s="19" t="s">
        <v>197</v>
      </c>
      <c r="B222" s="20" t="str">
        <f t="shared" si="1"/>
        <v>05</v>
      </c>
      <c r="C222" s="19" t="s">
        <v>18</v>
      </c>
      <c r="D222" s="20" t="s">
        <v>198</v>
      </c>
      <c r="E222" s="19" t="s">
        <v>20</v>
      </c>
      <c r="F222" s="20" t="s">
        <v>21</v>
      </c>
      <c r="G222" s="21">
        <v>0.0</v>
      </c>
      <c r="H222" s="21">
        <f t="shared" si="2"/>
        <v>0</v>
      </c>
      <c r="I222" s="21">
        <v>0.0</v>
      </c>
      <c r="J222" s="21">
        <v>893066.52</v>
      </c>
      <c r="K222" s="21">
        <v>474303.4</v>
      </c>
      <c r="L222" s="21">
        <v>3.752080523E7</v>
      </c>
      <c r="M222" s="21">
        <v>5.711798943E7</v>
      </c>
      <c r="N222" s="21">
        <v>9.600616458E7</v>
      </c>
    </row>
    <row r="223" ht="15.75" customHeight="1">
      <c r="A223" s="19" t="s">
        <v>197</v>
      </c>
      <c r="B223" s="20" t="str">
        <f t="shared" si="1"/>
        <v>05</v>
      </c>
      <c r="C223" s="19" t="s">
        <v>18</v>
      </c>
      <c r="D223" s="20" t="s">
        <v>198</v>
      </c>
      <c r="E223" s="19" t="s">
        <v>32</v>
      </c>
      <c r="F223" s="20" t="s">
        <v>33</v>
      </c>
      <c r="G223" s="21">
        <v>0.0</v>
      </c>
      <c r="H223" s="21">
        <f t="shared" si="2"/>
        <v>0</v>
      </c>
      <c r="I223" s="21">
        <v>0.0</v>
      </c>
      <c r="J223" s="21">
        <v>636396.42</v>
      </c>
      <c r="K223" s="21">
        <v>337987.12</v>
      </c>
      <c r="L223" s="21">
        <v>2.673720863E7</v>
      </c>
      <c r="M223" s="21">
        <v>4.070210089E7</v>
      </c>
      <c r="N223" s="21">
        <v>6.841369306E7</v>
      </c>
    </row>
    <row r="224" ht="15.75" customHeight="1">
      <c r="A224" s="19" t="s">
        <v>197</v>
      </c>
      <c r="B224" s="20" t="str">
        <f t="shared" si="1"/>
        <v>05</v>
      </c>
      <c r="C224" s="19" t="s">
        <v>18</v>
      </c>
      <c r="D224" s="20" t="s">
        <v>198</v>
      </c>
      <c r="E224" s="19" t="s">
        <v>34</v>
      </c>
      <c r="F224" s="20" t="s">
        <v>35</v>
      </c>
      <c r="G224" s="21">
        <v>0.0</v>
      </c>
      <c r="H224" s="21">
        <f t="shared" si="2"/>
        <v>0</v>
      </c>
      <c r="I224" s="21">
        <v>0.0</v>
      </c>
      <c r="J224" s="21">
        <v>1609166.06</v>
      </c>
      <c r="K224" s="21">
        <v>854620.48</v>
      </c>
      <c r="L224" s="21">
        <v>6.760661714E7</v>
      </c>
      <c r="M224" s="21">
        <v>1.0291767516E8</v>
      </c>
      <c r="N224" s="21">
        <v>1.7298807884E8</v>
      </c>
    </row>
    <row r="225" ht="15.75" customHeight="1">
      <c r="A225" s="19" t="s">
        <v>199</v>
      </c>
      <c r="B225" s="20" t="str">
        <f t="shared" si="1"/>
        <v>05</v>
      </c>
      <c r="C225" s="19" t="s">
        <v>18</v>
      </c>
      <c r="D225" s="20" t="s">
        <v>200</v>
      </c>
      <c r="E225" s="19" t="s">
        <v>20</v>
      </c>
      <c r="F225" s="20" t="s">
        <v>21</v>
      </c>
      <c r="G225" s="21">
        <v>0.0</v>
      </c>
      <c r="H225" s="21">
        <f t="shared" si="2"/>
        <v>0</v>
      </c>
      <c r="I225" s="21">
        <v>0.0</v>
      </c>
      <c r="J225" s="21">
        <v>4481401.88</v>
      </c>
      <c r="K225" s="21">
        <v>231054.49</v>
      </c>
      <c r="L225" s="21">
        <v>1.880894035E7</v>
      </c>
      <c r="M225" s="21">
        <v>2.118868558E7</v>
      </c>
      <c r="N225" s="21">
        <v>4.47100823E7</v>
      </c>
    </row>
    <row r="226" ht="15.75" customHeight="1">
      <c r="A226" s="19" t="s">
        <v>199</v>
      </c>
      <c r="B226" s="20" t="str">
        <f t="shared" si="1"/>
        <v>05</v>
      </c>
      <c r="C226" s="19" t="s">
        <v>18</v>
      </c>
      <c r="D226" s="20" t="s">
        <v>200</v>
      </c>
      <c r="E226" s="19" t="s">
        <v>32</v>
      </c>
      <c r="F226" s="20" t="s">
        <v>33</v>
      </c>
      <c r="G226" s="21">
        <v>0.0</v>
      </c>
      <c r="H226" s="21">
        <f t="shared" si="2"/>
        <v>0</v>
      </c>
      <c r="I226" s="21">
        <v>0.0</v>
      </c>
      <c r="J226" s="21">
        <v>6702078.71</v>
      </c>
      <c r="K226" s="21">
        <v>345549.32</v>
      </c>
      <c r="L226" s="21">
        <v>2.812936709E7</v>
      </c>
      <c r="M226" s="21">
        <v>3.168835156E7</v>
      </c>
      <c r="N226" s="21">
        <v>6.686534668E7</v>
      </c>
    </row>
    <row r="227" ht="15.75" customHeight="1">
      <c r="A227" s="19" t="s">
        <v>199</v>
      </c>
      <c r="B227" s="20" t="str">
        <f t="shared" si="1"/>
        <v>05</v>
      </c>
      <c r="C227" s="19" t="s">
        <v>18</v>
      </c>
      <c r="D227" s="20" t="s">
        <v>200</v>
      </c>
      <c r="E227" s="19" t="s">
        <v>34</v>
      </c>
      <c r="F227" s="20" t="s">
        <v>35</v>
      </c>
      <c r="G227" s="21">
        <v>0.0</v>
      </c>
      <c r="H227" s="21">
        <f t="shared" si="2"/>
        <v>0</v>
      </c>
      <c r="I227" s="21">
        <v>0.0</v>
      </c>
      <c r="J227" s="21">
        <v>1.65654988E7</v>
      </c>
      <c r="K227" s="21">
        <v>854092.73</v>
      </c>
      <c r="L227" s="21">
        <v>6.952723426E7</v>
      </c>
      <c r="M227" s="21">
        <v>7.832396072E7</v>
      </c>
      <c r="N227" s="21">
        <v>1.6527078651E8</v>
      </c>
    </row>
    <row r="228" ht="15.75" customHeight="1">
      <c r="A228" s="19" t="s">
        <v>199</v>
      </c>
      <c r="B228" s="20" t="str">
        <f t="shared" si="1"/>
        <v>05</v>
      </c>
      <c r="C228" s="19" t="s">
        <v>18</v>
      </c>
      <c r="D228" s="20" t="s">
        <v>200</v>
      </c>
      <c r="E228" s="19" t="s">
        <v>48</v>
      </c>
      <c r="F228" s="20" t="s">
        <v>49</v>
      </c>
      <c r="G228" s="21">
        <v>0.0</v>
      </c>
      <c r="H228" s="21">
        <f t="shared" si="2"/>
        <v>0</v>
      </c>
      <c r="I228" s="21">
        <v>0.0</v>
      </c>
      <c r="J228" s="21">
        <v>1303362.61</v>
      </c>
      <c r="K228" s="21">
        <v>67199.46</v>
      </c>
      <c r="L228" s="21">
        <v>5470357.3</v>
      </c>
      <c r="M228" s="21">
        <v>6162477.98</v>
      </c>
      <c r="N228" s="21">
        <v>1.300339735E7</v>
      </c>
    </row>
    <row r="229" ht="15.75" customHeight="1">
      <c r="A229" s="19" t="s">
        <v>201</v>
      </c>
      <c r="B229" s="20" t="str">
        <f t="shared" si="1"/>
        <v>05</v>
      </c>
      <c r="C229" s="19" t="s">
        <v>18</v>
      </c>
      <c r="D229" s="20" t="s">
        <v>202</v>
      </c>
      <c r="E229" s="19" t="s">
        <v>20</v>
      </c>
      <c r="F229" s="20" t="s">
        <v>21</v>
      </c>
      <c r="G229" s="21">
        <v>0.0</v>
      </c>
      <c r="H229" s="21">
        <f t="shared" si="2"/>
        <v>0</v>
      </c>
      <c r="I229" s="21">
        <v>0.0</v>
      </c>
      <c r="J229" s="21">
        <v>3.2077762523E8</v>
      </c>
      <c r="K229" s="21">
        <v>2.82662237E7</v>
      </c>
      <c r="L229" s="21">
        <v>4.0980334224E8</v>
      </c>
      <c r="M229" s="21">
        <v>4.2646605567E8</v>
      </c>
      <c r="N229" s="21">
        <v>1.18531324684E9</v>
      </c>
    </row>
    <row r="230" ht="15.75" customHeight="1">
      <c r="A230" s="19" t="s">
        <v>201</v>
      </c>
      <c r="B230" s="20" t="str">
        <f t="shared" si="1"/>
        <v>05</v>
      </c>
      <c r="C230" s="19" t="s">
        <v>18</v>
      </c>
      <c r="D230" s="20" t="s">
        <v>202</v>
      </c>
      <c r="E230" s="19" t="s">
        <v>32</v>
      </c>
      <c r="F230" s="20" t="s">
        <v>33</v>
      </c>
      <c r="G230" s="21">
        <v>0.0</v>
      </c>
      <c r="H230" s="21">
        <f t="shared" si="2"/>
        <v>0</v>
      </c>
      <c r="I230" s="21">
        <v>0.0</v>
      </c>
      <c r="J230" s="21">
        <v>2102835.77</v>
      </c>
      <c r="K230" s="21">
        <v>185297.3</v>
      </c>
      <c r="L230" s="21">
        <v>2686437.76</v>
      </c>
      <c r="M230" s="21">
        <v>2795669.04</v>
      </c>
      <c r="N230" s="21">
        <v>7770239.87</v>
      </c>
    </row>
    <row r="231" ht="15.75" customHeight="1">
      <c r="A231" s="19" t="s">
        <v>201</v>
      </c>
      <c r="B231" s="20" t="str">
        <f t="shared" si="1"/>
        <v>05</v>
      </c>
      <c r="C231" s="19" t="s">
        <v>18</v>
      </c>
      <c r="D231" s="20" t="s">
        <v>202</v>
      </c>
      <c r="E231" s="19" t="s">
        <v>28</v>
      </c>
      <c r="F231" s="20" t="s">
        <v>29</v>
      </c>
      <c r="G231" s="21">
        <v>0.0</v>
      </c>
      <c r="H231" s="21">
        <f t="shared" si="2"/>
        <v>0</v>
      </c>
      <c r="I231" s="21">
        <v>0.0</v>
      </c>
      <c r="J231" s="21">
        <v>0.0</v>
      </c>
      <c r="K231" s="21">
        <v>0.0</v>
      </c>
      <c r="L231" s="21">
        <v>0.0</v>
      </c>
      <c r="M231" s="21">
        <v>-962563.87</v>
      </c>
      <c r="N231" s="21">
        <v>-962563.87</v>
      </c>
    </row>
    <row r="232" ht="15.75" customHeight="1">
      <c r="A232" s="19" t="s">
        <v>203</v>
      </c>
      <c r="B232" s="20" t="str">
        <f t="shared" si="1"/>
        <v>05</v>
      </c>
      <c r="C232" s="19" t="s">
        <v>18</v>
      </c>
      <c r="D232" s="20" t="s">
        <v>204</v>
      </c>
      <c r="E232" s="19" t="s">
        <v>20</v>
      </c>
      <c r="F232" s="20" t="s">
        <v>21</v>
      </c>
      <c r="G232" s="21">
        <v>0.0</v>
      </c>
      <c r="H232" s="21">
        <f t="shared" si="2"/>
        <v>0</v>
      </c>
      <c r="I232" s="21">
        <v>0.0</v>
      </c>
      <c r="J232" s="21">
        <v>5.285451024E7</v>
      </c>
      <c r="K232" s="21">
        <v>2267282.03</v>
      </c>
      <c r="L232" s="21">
        <v>1.2190782665E8</v>
      </c>
      <c r="M232" s="21">
        <v>1.0950474469E8</v>
      </c>
      <c r="N232" s="21">
        <v>2.8653436361E8</v>
      </c>
    </row>
    <row r="233" ht="15.75" customHeight="1">
      <c r="A233" s="19" t="s">
        <v>203</v>
      </c>
      <c r="B233" s="20" t="str">
        <f t="shared" si="1"/>
        <v>05</v>
      </c>
      <c r="C233" s="19" t="s">
        <v>18</v>
      </c>
      <c r="D233" s="20" t="s">
        <v>204</v>
      </c>
      <c r="E233" s="19" t="s">
        <v>48</v>
      </c>
      <c r="F233" s="20" t="s">
        <v>49</v>
      </c>
      <c r="G233" s="21">
        <v>0.0</v>
      </c>
      <c r="H233" s="21">
        <f t="shared" si="2"/>
        <v>0</v>
      </c>
      <c r="I233" s="21">
        <v>0.0</v>
      </c>
      <c r="J233" s="21">
        <v>1.647354242E7</v>
      </c>
      <c r="K233" s="21">
        <v>706659.97</v>
      </c>
      <c r="L233" s="21">
        <v>3.799588235E7</v>
      </c>
      <c r="M233" s="21">
        <v>3.413012528E7</v>
      </c>
      <c r="N233" s="21">
        <v>8.930621002E7</v>
      </c>
    </row>
    <row r="234" ht="15.75" customHeight="1">
      <c r="A234" s="19" t="s">
        <v>205</v>
      </c>
      <c r="B234" s="20" t="str">
        <f t="shared" si="1"/>
        <v>05</v>
      </c>
      <c r="C234" s="19" t="s">
        <v>18</v>
      </c>
      <c r="D234" s="20" t="s">
        <v>206</v>
      </c>
      <c r="E234" s="19" t="s">
        <v>20</v>
      </c>
      <c r="F234" s="20" t="s">
        <v>21</v>
      </c>
      <c r="G234" s="21">
        <v>0.0</v>
      </c>
      <c r="H234" s="21">
        <f t="shared" si="2"/>
        <v>0</v>
      </c>
      <c r="I234" s="21">
        <v>0.0</v>
      </c>
      <c r="J234" s="21">
        <v>6.422274487E7</v>
      </c>
      <c r="K234" s="21">
        <v>1819071.1</v>
      </c>
      <c r="L234" s="21">
        <v>1.4430962203E8</v>
      </c>
      <c r="M234" s="21">
        <v>1.511237315E8</v>
      </c>
      <c r="N234" s="21">
        <v>3.614751695E8</v>
      </c>
    </row>
    <row r="235" ht="15.75" customHeight="1">
      <c r="A235" s="19" t="s">
        <v>205</v>
      </c>
      <c r="B235" s="20" t="str">
        <f t="shared" si="1"/>
        <v>05</v>
      </c>
      <c r="C235" s="19" t="s">
        <v>18</v>
      </c>
      <c r="D235" s="20" t="s">
        <v>206</v>
      </c>
      <c r="E235" s="19" t="s">
        <v>48</v>
      </c>
      <c r="F235" s="20" t="s">
        <v>49</v>
      </c>
      <c r="G235" s="21">
        <v>0.0</v>
      </c>
      <c r="H235" s="21">
        <f t="shared" si="2"/>
        <v>0</v>
      </c>
      <c r="I235" s="21">
        <v>0.0</v>
      </c>
      <c r="J235" s="21">
        <v>1.828041513E7</v>
      </c>
      <c r="K235" s="21">
        <v>517781.9</v>
      </c>
      <c r="L235" s="21">
        <v>4.107640997E7</v>
      </c>
      <c r="M235" s="21">
        <v>4.301598372E7</v>
      </c>
      <c r="N235" s="21">
        <v>1.0289059072E8</v>
      </c>
    </row>
    <row r="236" ht="15.75" customHeight="1">
      <c r="A236" s="19" t="s">
        <v>207</v>
      </c>
      <c r="B236" s="20" t="str">
        <f t="shared" si="1"/>
        <v>05</v>
      </c>
      <c r="C236" s="19" t="s">
        <v>18</v>
      </c>
      <c r="D236" s="20" t="s">
        <v>208</v>
      </c>
      <c r="E236" s="19" t="s">
        <v>20</v>
      </c>
      <c r="F236" s="20" t="s">
        <v>21</v>
      </c>
      <c r="G236" s="21">
        <v>0.0</v>
      </c>
      <c r="H236" s="21">
        <f t="shared" si="2"/>
        <v>0</v>
      </c>
      <c r="I236" s="21">
        <v>0.0</v>
      </c>
      <c r="J236" s="21">
        <v>1.978659792E7</v>
      </c>
      <c r="K236" s="21">
        <v>706754.9</v>
      </c>
      <c r="L236" s="21">
        <v>5.148513343E7</v>
      </c>
      <c r="M236" s="21">
        <v>5.542009746E7</v>
      </c>
      <c r="N236" s="21">
        <v>1.2739858371E8</v>
      </c>
    </row>
    <row r="237" ht="15.75" customHeight="1">
      <c r="A237" s="19" t="s">
        <v>207</v>
      </c>
      <c r="B237" s="20" t="str">
        <f t="shared" si="1"/>
        <v>05</v>
      </c>
      <c r="C237" s="19" t="s">
        <v>18</v>
      </c>
      <c r="D237" s="20" t="s">
        <v>208</v>
      </c>
      <c r="E237" s="19" t="s">
        <v>32</v>
      </c>
      <c r="F237" s="20" t="s">
        <v>33</v>
      </c>
      <c r="G237" s="21">
        <v>0.0</v>
      </c>
      <c r="H237" s="21">
        <f t="shared" si="2"/>
        <v>0</v>
      </c>
      <c r="I237" s="21">
        <v>0.0</v>
      </c>
      <c r="J237" s="21">
        <v>2.847068881E7</v>
      </c>
      <c r="K237" s="21">
        <v>1016940.81</v>
      </c>
      <c r="L237" s="21">
        <v>7.408131596E7</v>
      </c>
      <c r="M237" s="21">
        <v>7.974328658E7</v>
      </c>
      <c r="N237" s="21">
        <v>1.8331223216E8</v>
      </c>
    </row>
    <row r="238" ht="15.75" customHeight="1">
      <c r="A238" s="19" t="s">
        <v>207</v>
      </c>
      <c r="B238" s="20" t="str">
        <f t="shared" si="1"/>
        <v>05</v>
      </c>
      <c r="C238" s="19" t="s">
        <v>18</v>
      </c>
      <c r="D238" s="20" t="s">
        <v>208</v>
      </c>
      <c r="E238" s="19" t="s">
        <v>42</v>
      </c>
      <c r="F238" s="20" t="s">
        <v>43</v>
      </c>
      <c r="G238" s="21">
        <v>0.0</v>
      </c>
      <c r="H238" s="21">
        <f t="shared" si="2"/>
        <v>0</v>
      </c>
      <c r="I238" s="21">
        <v>0.0</v>
      </c>
      <c r="J238" s="21">
        <v>0.0</v>
      </c>
      <c r="K238" s="21">
        <v>0.0</v>
      </c>
      <c r="L238" s="21">
        <v>0.0</v>
      </c>
      <c r="M238" s="21">
        <v>-315353.7</v>
      </c>
      <c r="N238" s="21">
        <v>-315353.7</v>
      </c>
    </row>
    <row r="239" ht="15.75" customHeight="1">
      <c r="A239" s="19" t="s">
        <v>207</v>
      </c>
      <c r="B239" s="20" t="str">
        <f t="shared" si="1"/>
        <v>05</v>
      </c>
      <c r="C239" s="19" t="s">
        <v>18</v>
      </c>
      <c r="D239" s="20" t="s">
        <v>208</v>
      </c>
      <c r="E239" s="19" t="s">
        <v>34</v>
      </c>
      <c r="F239" s="20" t="s">
        <v>35</v>
      </c>
      <c r="G239" s="21">
        <v>0.0</v>
      </c>
      <c r="H239" s="21">
        <f t="shared" si="2"/>
        <v>0</v>
      </c>
      <c r="I239" s="21">
        <v>0.0</v>
      </c>
      <c r="J239" s="21">
        <v>8.334609527E7</v>
      </c>
      <c r="K239" s="21">
        <v>2977028.29</v>
      </c>
      <c r="L239" s="21">
        <v>2.1686824861E8</v>
      </c>
      <c r="M239" s="21">
        <v>2.3344330044E8</v>
      </c>
      <c r="N239" s="21">
        <v>5.3663467261E8</v>
      </c>
    </row>
    <row r="240" ht="15.75" customHeight="1">
      <c r="A240" s="19" t="s">
        <v>209</v>
      </c>
      <c r="B240" s="20" t="str">
        <f t="shared" si="1"/>
        <v>05</v>
      </c>
      <c r="C240" s="19" t="s">
        <v>18</v>
      </c>
      <c r="D240" s="20" t="s">
        <v>210</v>
      </c>
      <c r="E240" s="19" t="s">
        <v>20</v>
      </c>
      <c r="F240" s="20" t="s">
        <v>21</v>
      </c>
      <c r="G240" s="21">
        <v>0.0</v>
      </c>
      <c r="H240" s="21">
        <f t="shared" si="2"/>
        <v>0</v>
      </c>
      <c r="I240" s="21">
        <v>0.0</v>
      </c>
      <c r="J240" s="21">
        <v>6138557.64</v>
      </c>
      <c r="K240" s="21">
        <v>1.147656037E7</v>
      </c>
      <c r="L240" s="21">
        <v>7.011275998E7</v>
      </c>
      <c r="M240" s="21">
        <v>9.329612755E7</v>
      </c>
      <c r="N240" s="21">
        <v>1.8102400554E8</v>
      </c>
    </row>
    <row r="241" ht="15.75" customHeight="1">
      <c r="A241" s="19" t="s">
        <v>209</v>
      </c>
      <c r="B241" s="20" t="str">
        <f t="shared" si="1"/>
        <v>05</v>
      </c>
      <c r="C241" s="19" t="s">
        <v>18</v>
      </c>
      <c r="D241" s="20" t="s">
        <v>210</v>
      </c>
      <c r="E241" s="19" t="s">
        <v>42</v>
      </c>
      <c r="F241" s="20" t="s">
        <v>43</v>
      </c>
      <c r="G241" s="21">
        <v>0.0</v>
      </c>
      <c r="H241" s="21">
        <f t="shared" si="2"/>
        <v>0</v>
      </c>
      <c r="I241" s="21">
        <v>0.0</v>
      </c>
      <c r="J241" s="21">
        <v>0.0</v>
      </c>
      <c r="K241" s="21">
        <v>0.0</v>
      </c>
      <c r="L241" s="21">
        <v>0.0</v>
      </c>
      <c r="M241" s="21">
        <v>-17616.96</v>
      </c>
      <c r="N241" s="21">
        <v>-17616.96</v>
      </c>
    </row>
    <row r="242" ht="15.75" customHeight="1">
      <c r="A242" s="19" t="s">
        <v>209</v>
      </c>
      <c r="B242" s="20" t="str">
        <f t="shared" si="1"/>
        <v>05</v>
      </c>
      <c r="C242" s="19" t="s">
        <v>18</v>
      </c>
      <c r="D242" s="20" t="s">
        <v>210</v>
      </c>
      <c r="E242" s="19" t="s">
        <v>48</v>
      </c>
      <c r="F242" s="20" t="s">
        <v>49</v>
      </c>
      <c r="G242" s="21">
        <v>0.0</v>
      </c>
      <c r="H242" s="21">
        <f t="shared" si="2"/>
        <v>0</v>
      </c>
      <c r="I242" s="21">
        <v>0.0</v>
      </c>
      <c r="J242" s="21">
        <v>685156.36</v>
      </c>
      <c r="K242" s="21">
        <v>1280958.63</v>
      </c>
      <c r="L242" s="21">
        <v>7825650.02</v>
      </c>
      <c r="M242" s="21">
        <v>1.041326633E7</v>
      </c>
      <c r="N242" s="21">
        <v>2.020503134E7</v>
      </c>
    </row>
    <row r="243" ht="15.75" customHeight="1">
      <c r="A243" s="19" t="s">
        <v>211</v>
      </c>
      <c r="B243" s="20" t="str">
        <f t="shared" si="1"/>
        <v>05</v>
      </c>
      <c r="C243" s="19" t="s">
        <v>18</v>
      </c>
      <c r="D243" s="20" t="s">
        <v>212</v>
      </c>
      <c r="E243" s="19" t="s">
        <v>20</v>
      </c>
      <c r="F243" s="20" t="s">
        <v>21</v>
      </c>
      <c r="G243" s="21">
        <v>0.0</v>
      </c>
      <c r="H243" s="21">
        <f t="shared" si="2"/>
        <v>0</v>
      </c>
      <c r="I243" s="21">
        <v>0.0</v>
      </c>
      <c r="J243" s="21">
        <v>0.0</v>
      </c>
      <c r="K243" s="21">
        <v>2.627607468E7</v>
      </c>
      <c r="L243" s="21">
        <v>2.7652770765E8</v>
      </c>
      <c r="M243" s="21">
        <v>5.725526404E8</v>
      </c>
      <c r="N243" s="21">
        <v>8.7535642273E8</v>
      </c>
    </row>
    <row r="244" ht="15.75" customHeight="1">
      <c r="A244" s="19" t="s">
        <v>211</v>
      </c>
      <c r="B244" s="20" t="str">
        <f t="shared" si="1"/>
        <v>05</v>
      </c>
      <c r="C244" s="19" t="s">
        <v>18</v>
      </c>
      <c r="D244" s="20" t="s">
        <v>212</v>
      </c>
      <c r="E244" s="19" t="s">
        <v>48</v>
      </c>
      <c r="F244" s="20" t="s">
        <v>49</v>
      </c>
      <c r="G244" s="21">
        <v>0.0</v>
      </c>
      <c r="H244" s="21">
        <f t="shared" si="2"/>
        <v>0</v>
      </c>
      <c r="I244" s="21">
        <v>0.0</v>
      </c>
      <c r="J244" s="21">
        <v>0.0</v>
      </c>
      <c r="K244" s="21">
        <v>3466669.32</v>
      </c>
      <c r="L244" s="21">
        <v>3.648300335E7</v>
      </c>
      <c r="M244" s="21">
        <v>7.553832518E7</v>
      </c>
      <c r="N244" s="21">
        <v>1.1548799785E8</v>
      </c>
    </row>
    <row r="245" ht="15.75" customHeight="1">
      <c r="A245" s="19" t="s">
        <v>213</v>
      </c>
      <c r="B245" s="20" t="str">
        <f t="shared" si="1"/>
        <v>05</v>
      </c>
      <c r="C245" s="19" t="s">
        <v>18</v>
      </c>
      <c r="D245" s="20" t="s">
        <v>214</v>
      </c>
      <c r="E245" s="19" t="s">
        <v>20</v>
      </c>
      <c r="F245" s="20" t="s">
        <v>21</v>
      </c>
      <c r="G245" s="21">
        <v>0.0</v>
      </c>
      <c r="H245" s="21">
        <f t="shared" si="2"/>
        <v>0</v>
      </c>
      <c r="I245" s="21">
        <v>0.0</v>
      </c>
      <c r="J245" s="21">
        <v>2.579479019E7</v>
      </c>
      <c r="K245" s="21">
        <v>1409569.25</v>
      </c>
      <c r="L245" s="21">
        <v>1.1280303682E8</v>
      </c>
      <c r="M245" s="21">
        <v>1.4627325826E8</v>
      </c>
      <c r="N245" s="21">
        <v>2.8628065452E8</v>
      </c>
    </row>
    <row r="246" ht="15.75" customHeight="1">
      <c r="A246" s="19" t="s">
        <v>213</v>
      </c>
      <c r="B246" s="20" t="str">
        <f t="shared" si="1"/>
        <v>05</v>
      </c>
      <c r="C246" s="19" t="s">
        <v>18</v>
      </c>
      <c r="D246" s="20" t="s">
        <v>214</v>
      </c>
      <c r="E246" s="19" t="s">
        <v>32</v>
      </c>
      <c r="F246" s="20" t="s">
        <v>33</v>
      </c>
      <c r="G246" s="21">
        <v>0.0</v>
      </c>
      <c r="H246" s="21">
        <f t="shared" si="2"/>
        <v>0</v>
      </c>
      <c r="I246" s="21">
        <v>0.0</v>
      </c>
      <c r="J246" s="21">
        <v>3266018.67</v>
      </c>
      <c r="K246" s="21">
        <v>178473.23</v>
      </c>
      <c r="L246" s="21">
        <v>1.428260599E7</v>
      </c>
      <c r="M246" s="21">
        <v>1.852045276E7</v>
      </c>
      <c r="N246" s="21">
        <v>3.624755065E7</v>
      </c>
    </row>
    <row r="247" ht="15.75" customHeight="1">
      <c r="A247" s="19" t="s">
        <v>213</v>
      </c>
      <c r="B247" s="20" t="str">
        <f t="shared" si="1"/>
        <v>05</v>
      </c>
      <c r="C247" s="19" t="s">
        <v>18</v>
      </c>
      <c r="D247" s="20" t="s">
        <v>214</v>
      </c>
      <c r="E247" s="19" t="s">
        <v>48</v>
      </c>
      <c r="F247" s="20" t="s">
        <v>49</v>
      </c>
      <c r="G247" s="21">
        <v>0.0</v>
      </c>
      <c r="H247" s="21">
        <f t="shared" si="2"/>
        <v>0</v>
      </c>
      <c r="I247" s="21">
        <v>0.0</v>
      </c>
      <c r="J247" s="21">
        <v>464311.14</v>
      </c>
      <c r="K247" s="21">
        <v>25372.52</v>
      </c>
      <c r="L247" s="21">
        <v>2030476.19</v>
      </c>
      <c r="M247" s="21">
        <v>2632946.57</v>
      </c>
      <c r="N247" s="21">
        <v>5153106.42</v>
      </c>
    </row>
    <row r="248" ht="15.75" customHeight="1">
      <c r="A248" s="19" t="s">
        <v>215</v>
      </c>
      <c r="B248" s="20" t="str">
        <f t="shared" si="1"/>
        <v>05</v>
      </c>
      <c r="C248" s="19" t="s">
        <v>18</v>
      </c>
      <c r="D248" s="20" t="s">
        <v>216</v>
      </c>
      <c r="E248" s="19" t="s">
        <v>20</v>
      </c>
      <c r="F248" s="20" t="s">
        <v>21</v>
      </c>
      <c r="G248" s="21">
        <v>0.0</v>
      </c>
      <c r="H248" s="21">
        <f t="shared" si="2"/>
        <v>0</v>
      </c>
      <c r="I248" s="21">
        <v>0.0</v>
      </c>
      <c r="J248" s="21">
        <v>0.0</v>
      </c>
      <c r="K248" s="21">
        <v>4.4102763E7</v>
      </c>
      <c r="L248" s="21">
        <v>9.788480351E7</v>
      </c>
      <c r="M248" s="21">
        <v>1.2129737425E8</v>
      </c>
      <c r="N248" s="21">
        <v>2.6328494076E8</v>
      </c>
    </row>
    <row r="249" ht="15.75" customHeight="1">
      <c r="A249" s="19" t="s">
        <v>215</v>
      </c>
      <c r="B249" s="20" t="str">
        <f t="shared" si="1"/>
        <v>05</v>
      </c>
      <c r="C249" s="19" t="s">
        <v>18</v>
      </c>
      <c r="D249" s="20" t="s">
        <v>216</v>
      </c>
      <c r="E249" s="19" t="s">
        <v>32</v>
      </c>
      <c r="F249" s="20" t="s">
        <v>33</v>
      </c>
      <c r="G249" s="21">
        <v>0.0</v>
      </c>
      <c r="H249" s="21">
        <f t="shared" si="2"/>
        <v>0</v>
      </c>
      <c r="I249" s="21">
        <v>0.0</v>
      </c>
      <c r="J249" s="21">
        <v>0.0</v>
      </c>
      <c r="K249" s="21">
        <v>478316.0</v>
      </c>
      <c r="L249" s="21">
        <v>1061608.49</v>
      </c>
      <c r="M249" s="21">
        <v>1315529.24</v>
      </c>
      <c r="N249" s="21">
        <v>2855453.73</v>
      </c>
    </row>
    <row r="250" ht="15.75" customHeight="1">
      <c r="A250" s="19" t="s">
        <v>217</v>
      </c>
      <c r="B250" s="20" t="str">
        <f t="shared" si="1"/>
        <v>05</v>
      </c>
      <c r="C250" s="19" t="s">
        <v>18</v>
      </c>
      <c r="D250" s="20" t="s">
        <v>218</v>
      </c>
      <c r="E250" s="19" t="s">
        <v>20</v>
      </c>
      <c r="F250" s="20" t="s">
        <v>21</v>
      </c>
      <c r="G250" s="21">
        <v>0.0</v>
      </c>
      <c r="H250" s="21">
        <f t="shared" si="2"/>
        <v>0</v>
      </c>
      <c r="I250" s="21">
        <v>0.0</v>
      </c>
      <c r="J250" s="21">
        <v>2.272695279E7</v>
      </c>
      <c r="K250" s="21">
        <v>1612705.13</v>
      </c>
      <c r="L250" s="21">
        <v>1.3116075649E8</v>
      </c>
      <c r="M250" s="21">
        <v>1.2851357678E8</v>
      </c>
      <c r="N250" s="21">
        <v>2.8401399119E8</v>
      </c>
    </row>
    <row r="251" ht="15.75" customHeight="1">
      <c r="A251" s="19" t="s">
        <v>217</v>
      </c>
      <c r="B251" s="20" t="str">
        <f t="shared" si="1"/>
        <v>05</v>
      </c>
      <c r="C251" s="19" t="s">
        <v>18</v>
      </c>
      <c r="D251" s="20" t="s">
        <v>218</v>
      </c>
      <c r="E251" s="19" t="s">
        <v>48</v>
      </c>
      <c r="F251" s="20" t="s">
        <v>49</v>
      </c>
      <c r="G251" s="21">
        <v>0.0</v>
      </c>
      <c r="H251" s="21">
        <f t="shared" si="2"/>
        <v>0</v>
      </c>
      <c r="I251" s="21">
        <v>0.0</v>
      </c>
      <c r="J251" s="21">
        <v>2.722021126E7</v>
      </c>
      <c r="K251" s="21">
        <v>1931546.87</v>
      </c>
      <c r="L251" s="21">
        <v>1.5709204551E8</v>
      </c>
      <c r="M251" s="21">
        <v>1.539215021E8</v>
      </c>
      <c r="N251" s="21">
        <v>3.4016530574E8</v>
      </c>
    </row>
    <row r="252" ht="15.75" customHeight="1">
      <c r="A252" s="19" t="s">
        <v>219</v>
      </c>
      <c r="B252" s="20" t="str">
        <f t="shared" si="1"/>
        <v>05</v>
      </c>
      <c r="C252" s="19" t="s">
        <v>18</v>
      </c>
      <c r="D252" s="20" t="s">
        <v>220</v>
      </c>
      <c r="E252" s="19" t="s">
        <v>20</v>
      </c>
      <c r="F252" s="20" t="s">
        <v>21</v>
      </c>
      <c r="G252" s="21">
        <v>0.0</v>
      </c>
      <c r="H252" s="21">
        <f t="shared" si="2"/>
        <v>0</v>
      </c>
      <c r="I252" s="21">
        <v>0.0</v>
      </c>
      <c r="J252" s="21">
        <v>1.111639133E7</v>
      </c>
      <c r="K252" s="21">
        <v>884522.35</v>
      </c>
      <c r="L252" s="21">
        <v>7.031515052E7</v>
      </c>
      <c r="M252" s="21">
        <v>7.576177417E7</v>
      </c>
      <c r="N252" s="21">
        <v>1.5807783837E8</v>
      </c>
    </row>
    <row r="253" ht="15.75" customHeight="1">
      <c r="A253" s="19" t="s">
        <v>219</v>
      </c>
      <c r="B253" s="20" t="str">
        <f t="shared" si="1"/>
        <v>05</v>
      </c>
      <c r="C253" s="19" t="s">
        <v>18</v>
      </c>
      <c r="D253" s="20" t="s">
        <v>220</v>
      </c>
      <c r="E253" s="19" t="s">
        <v>32</v>
      </c>
      <c r="F253" s="20" t="s">
        <v>33</v>
      </c>
      <c r="G253" s="21">
        <v>0.0</v>
      </c>
      <c r="H253" s="21">
        <f t="shared" si="2"/>
        <v>0</v>
      </c>
      <c r="I253" s="21">
        <v>0.0</v>
      </c>
      <c r="J253" s="21">
        <v>3960535.67</v>
      </c>
      <c r="K253" s="21">
        <v>315136.65</v>
      </c>
      <c r="L253" s="21">
        <v>2.505180448E7</v>
      </c>
      <c r="M253" s="21">
        <v>2.699232158E7</v>
      </c>
      <c r="N253" s="21">
        <v>5.631979838E7</v>
      </c>
    </row>
    <row r="254" ht="15.75" customHeight="1">
      <c r="A254" s="19" t="s">
        <v>221</v>
      </c>
      <c r="B254" s="20" t="str">
        <f t="shared" si="1"/>
        <v>05</v>
      </c>
      <c r="C254" s="19" t="s">
        <v>18</v>
      </c>
      <c r="D254" s="20" t="s">
        <v>222</v>
      </c>
      <c r="E254" s="19" t="s">
        <v>20</v>
      </c>
      <c r="F254" s="20" t="s">
        <v>21</v>
      </c>
      <c r="G254" s="21">
        <v>0.0</v>
      </c>
      <c r="H254" s="21">
        <f t="shared" si="2"/>
        <v>0</v>
      </c>
      <c r="I254" s="21">
        <v>0.0</v>
      </c>
      <c r="J254" s="21">
        <v>0.0</v>
      </c>
      <c r="K254" s="21">
        <v>2717527.03</v>
      </c>
      <c r="L254" s="21">
        <v>1.224657971E8</v>
      </c>
      <c r="M254" s="21">
        <v>1.7196453118E8</v>
      </c>
      <c r="N254" s="21">
        <v>2.9714785531E8</v>
      </c>
    </row>
    <row r="255" ht="15.75" customHeight="1">
      <c r="A255" s="19" t="s">
        <v>221</v>
      </c>
      <c r="B255" s="20" t="str">
        <f t="shared" si="1"/>
        <v>05</v>
      </c>
      <c r="C255" s="19" t="s">
        <v>18</v>
      </c>
      <c r="D255" s="20" t="s">
        <v>222</v>
      </c>
      <c r="E255" s="19" t="s">
        <v>48</v>
      </c>
      <c r="F255" s="20" t="s">
        <v>49</v>
      </c>
      <c r="G255" s="21">
        <v>0.0</v>
      </c>
      <c r="H255" s="21">
        <f t="shared" si="2"/>
        <v>0</v>
      </c>
      <c r="I255" s="21">
        <v>0.0</v>
      </c>
      <c r="J255" s="21">
        <v>0.0</v>
      </c>
      <c r="K255" s="21">
        <v>1703990.97</v>
      </c>
      <c r="L255" s="21">
        <v>7.67906299E7</v>
      </c>
      <c r="M255" s="21">
        <v>1.0782818534E8</v>
      </c>
      <c r="N255" s="21">
        <v>1.8632280621E8</v>
      </c>
    </row>
    <row r="256" ht="15.75" customHeight="1">
      <c r="A256" s="19" t="s">
        <v>223</v>
      </c>
      <c r="B256" s="20" t="str">
        <f t="shared" si="1"/>
        <v>05</v>
      </c>
      <c r="C256" s="19" t="s">
        <v>18</v>
      </c>
      <c r="D256" s="20" t="s">
        <v>224</v>
      </c>
      <c r="E256" s="19" t="s">
        <v>20</v>
      </c>
      <c r="F256" s="20" t="s">
        <v>21</v>
      </c>
      <c r="G256" s="21">
        <v>0.0</v>
      </c>
      <c r="H256" s="21">
        <f t="shared" si="2"/>
        <v>0</v>
      </c>
      <c r="I256" s="21">
        <v>0.0</v>
      </c>
      <c r="J256" s="21">
        <v>918455.51</v>
      </c>
      <c r="K256" s="21">
        <v>1300586.67</v>
      </c>
      <c r="L256" s="21">
        <v>1.0313791807E8</v>
      </c>
      <c r="M256" s="21">
        <v>1.3654098832E8</v>
      </c>
      <c r="N256" s="21">
        <v>2.4189794857E8</v>
      </c>
    </row>
    <row r="257" ht="15.75" customHeight="1">
      <c r="A257" s="19" t="s">
        <v>223</v>
      </c>
      <c r="B257" s="20" t="str">
        <f t="shared" si="1"/>
        <v>05</v>
      </c>
      <c r="C257" s="19" t="s">
        <v>18</v>
      </c>
      <c r="D257" s="20" t="s">
        <v>224</v>
      </c>
      <c r="E257" s="19" t="s">
        <v>32</v>
      </c>
      <c r="F257" s="20" t="s">
        <v>33</v>
      </c>
      <c r="G257" s="21">
        <v>0.0</v>
      </c>
      <c r="H257" s="21">
        <f t="shared" si="2"/>
        <v>0</v>
      </c>
      <c r="I257" s="21">
        <v>0.0</v>
      </c>
      <c r="J257" s="21">
        <v>8969.49</v>
      </c>
      <c r="K257" s="21">
        <v>12701.33</v>
      </c>
      <c r="L257" s="21">
        <v>1007228.93</v>
      </c>
      <c r="M257" s="21">
        <v>1333438.15</v>
      </c>
      <c r="N257" s="21">
        <v>2362337.9</v>
      </c>
    </row>
    <row r="258" ht="15.75" customHeight="1">
      <c r="A258" s="19" t="s">
        <v>225</v>
      </c>
      <c r="B258" s="20" t="str">
        <f t="shared" si="1"/>
        <v>05</v>
      </c>
      <c r="C258" s="19" t="s">
        <v>18</v>
      </c>
      <c r="D258" s="20" t="s">
        <v>226</v>
      </c>
      <c r="E258" s="19" t="s">
        <v>20</v>
      </c>
      <c r="F258" s="20" t="s">
        <v>21</v>
      </c>
      <c r="G258" s="21">
        <v>0.0</v>
      </c>
      <c r="H258" s="21">
        <f t="shared" si="2"/>
        <v>0</v>
      </c>
      <c r="I258" s="21">
        <v>0.0</v>
      </c>
      <c r="J258" s="21">
        <v>1.197637719E7</v>
      </c>
      <c r="K258" s="21">
        <v>669698.5</v>
      </c>
      <c r="L258" s="21">
        <v>3.076200004E7</v>
      </c>
      <c r="M258" s="21">
        <v>3.166191874E7</v>
      </c>
      <c r="N258" s="21">
        <v>7.506999447E7</v>
      </c>
    </row>
    <row r="259" ht="15.75" customHeight="1">
      <c r="A259" s="19" t="s">
        <v>225</v>
      </c>
      <c r="B259" s="20" t="str">
        <f t="shared" si="1"/>
        <v>05</v>
      </c>
      <c r="C259" s="19" t="s">
        <v>18</v>
      </c>
      <c r="D259" s="20" t="s">
        <v>226</v>
      </c>
      <c r="E259" s="19" t="s">
        <v>32</v>
      </c>
      <c r="F259" s="20" t="s">
        <v>33</v>
      </c>
      <c r="G259" s="21">
        <v>0.0</v>
      </c>
      <c r="H259" s="21">
        <f t="shared" si="2"/>
        <v>0</v>
      </c>
      <c r="I259" s="21">
        <v>0.0</v>
      </c>
      <c r="J259" s="21">
        <v>3.345589422E7</v>
      </c>
      <c r="K259" s="21">
        <v>1870796.29</v>
      </c>
      <c r="L259" s="21">
        <v>8.593335047E7</v>
      </c>
      <c r="M259" s="21">
        <v>8.844726467E7</v>
      </c>
      <c r="N259" s="21">
        <v>2.0970730565E8</v>
      </c>
    </row>
    <row r="260" ht="15.75" customHeight="1">
      <c r="A260" s="19" t="s">
        <v>225</v>
      </c>
      <c r="B260" s="20" t="str">
        <f t="shared" si="1"/>
        <v>05</v>
      </c>
      <c r="C260" s="19" t="s">
        <v>18</v>
      </c>
      <c r="D260" s="20" t="s">
        <v>226</v>
      </c>
      <c r="E260" s="19" t="s">
        <v>48</v>
      </c>
      <c r="F260" s="20" t="s">
        <v>49</v>
      </c>
      <c r="G260" s="21">
        <v>0.0</v>
      </c>
      <c r="H260" s="21">
        <f t="shared" si="2"/>
        <v>0</v>
      </c>
      <c r="I260" s="21">
        <v>0.0</v>
      </c>
      <c r="J260" s="21">
        <v>3599738.59</v>
      </c>
      <c r="K260" s="21">
        <v>201291.21</v>
      </c>
      <c r="L260" s="21">
        <v>9246131.49</v>
      </c>
      <c r="M260" s="21">
        <v>9516619.97</v>
      </c>
      <c r="N260" s="21">
        <v>2.256378126E7</v>
      </c>
    </row>
    <row r="261" ht="15.75" customHeight="1">
      <c r="A261" s="19" t="s">
        <v>227</v>
      </c>
      <c r="B261" s="20" t="str">
        <f t="shared" si="1"/>
        <v>05</v>
      </c>
      <c r="C261" s="19" t="s">
        <v>18</v>
      </c>
      <c r="D261" s="20" t="s">
        <v>228</v>
      </c>
      <c r="E261" s="19" t="s">
        <v>20</v>
      </c>
      <c r="F261" s="20" t="s">
        <v>21</v>
      </c>
      <c r="G261" s="21">
        <v>0.0</v>
      </c>
      <c r="H261" s="21">
        <f t="shared" si="2"/>
        <v>0</v>
      </c>
      <c r="I261" s="21">
        <v>0.0</v>
      </c>
      <c r="J261" s="21">
        <v>862697.98</v>
      </c>
      <c r="K261" s="21">
        <v>409107.18</v>
      </c>
      <c r="L261" s="21">
        <v>3.257321617E7</v>
      </c>
      <c r="M261" s="21">
        <v>4.102413591E7</v>
      </c>
      <c r="N261" s="21">
        <v>7.486915724E7</v>
      </c>
    </row>
    <row r="262" ht="15.75" customHeight="1">
      <c r="A262" s="19" t="s">
        <v>227</v>
      </c>
      <c r="B262" s="20" t="str">
        <f t="shared" si="1"/>
        <v>05</v>
      </c>
      <c r="C262" s="19" t="s">
        <v>18</v>
      </c>
      <c r="D262" s="20" t="s">
        <v>228</v>
      </c>
      <c r="E262" s="19" t="s">
        <v>32</v>
      </c>
      <c r="F262" s="20" t="s">
        <v>33</v>
      </c>
      <c r="G262" s="21">
        <v>0.0</v>
      </c>
      <c r="H262" s="21">
        <f t="shared" si="2"/>
        <v>0</v>
      </c>
      <c r="I262" s="21">
        <v>0.0</v>
      </c>
      <c r="J262" s="21">
        <v>150211.02</v>
      </c>
      <c r="K262" s="21">
        <v>71232.82</v>
      </c>
      <c r="L262" s="21">
        <v>5671574.83</v>
      </c>
      <c r="M262" s="21">
        <v>7143029.9</v>
      </c>
      <c r="N262" s="21">
        <v>1.303604857E7</v>
      </c>
    </row>
    <row r="263" ht="15.75" customHeight="1">
      <c r="A263" s="19" t="s">
        <v>229</v>
      </c>
      <c r="B263" s="20" t="str">
        <f t="shared" si="1"/>
        <v>05</v>
      </c>
      <c r="C263" s="19" t="s">
        <v>18</v>
      </c>
      <c r="D263" s="20" t="s">
        <v>230</v>
      </c>
      <c r="E263" s="19" t="s">
        <v>20</v>
      </c>
      <c r="F263" s="20" t="s">
        <v>21</v>
      </c>
      <c r="G263" s="21">
        <v>0.0</v>
      </c>
      <c r="H263" s="21">
        <f t="shared" si="2"/>
        <v>0</v>
      </c>
      <c r="I263" s="21">
        <v>0.0</v>
      </c>
      <c r="J263" s="21">
        <v>4.907108012E7</v>
      </c>
      <c r="K263" s="21">
        <v>4479053.2</v>
      </c>
      <c r="L263" s="21">
        <v>3.6224052833E8</v>
      </c>
      <c r="M263" s="21">
        <v>3.9574719186E8</v>
      </c>
      <c r="N263" s="21">
        <v>8.1153785351E8</v>
      </c>
    </row>
    <row r="264" ht="15.75" customHeight="1">
      <c r="A264" s="19" t="s">
        <v>229</v>
      </c>
      <c r="B264" s="20" t="str">
        <f t="shared" si="1"/>
        <v>05</v>
      </c>
      <c r="C264" s="19" t="s">
        <v>18</v>
      </c>
      <c r="D264" s="20" t="s">
        <v>230</v>
      </c>
      <c r="E264" s="19" t="s">
        <v>32</v>
      </c>
      <c r="F264" s="20" t="s">
        <v>33</v>
      </c>
      <c r="G264" s="21">
        <v>0.0</v>
      </c>
      <c r="H264" s="21">
        <f t="shared" si="2"/>
        <v>0</v>
      </c>
      <c r="I264" s="21">
        <v>0.0</v>
      </c>
      <c r="J264" s="21">
        <v>817925.96</v>
      </c>
      <c r="K264" s="21">
        <v>74657.7</v>
      </c>
      <c r="L264" s="21">
        <v>6037893.04</v>
      </c>
      <c r="M264" s="21">
        <v>6596388.39</v>
      </c>
      <c r="N264" s="21">
        <v>1.352686509E7</v>
      </c>
    </row>
    <row r="265" ht="15.75" customHeight="1">
      <c r="A265" s="19" t="s">
        <v>229</v>
      </c>
      <c r="B265" s="20" t="str">
        <f t="shared" si="1"/>
        <v>05</v>
      </c>
      <c r="C265" s="19" t="s">
        <v>18</v>
      </c>
      <c r="D265" s="20" t="s">
        <v>230</v>
      </c>
      <c r="E265" s="19" t="s">
        <v>61</v>
      </c>
      <c r="F265" s="20" t="s">
        <v>62</v>
      </c>
      <c r="G265" s="21">
        <v>0.0</v>
      </c>
      <c r="H265" s="21">
        <f t="shared" si="2"/>
        <v>0</v>
      </c>
      <c r="I265" s="21">
        <v>0.0</v>
      </c>
      <c r="J265" s="21">
        <v>3322201.92</v>
      </c>
      <c r="K265" s="21">
        <v>303240.1</v>
      </c>
      <c r="L265" s="21">
        <v>2.452434663E7</v>
      </c>
      <c r="M265" s="21">
        <v>2.679280907E7</v>
      </c>
      <c r="N265" s="21">
        <v>5.494259772E7</v>
      </c>
    </row>
    <row r="266" ht="15.75" customHeight="1">
      <c r="A266" s="19" t="s">
        <v>229</v>
      </c>
      <c r="B266" s="20" t="str">
        <f t="shared" si="1"/>
        <v>05</v>
      </c>
      <c r="C266" s="19" t="s">
        <v>18</v>
      </c>
      <c r="D266" s="20" t="s">
        <v>230</v>
      </c>
      <c r="E266" s="19" t="s">
        <v>42</v>
      </c>
      <c r="F266" s="20" t="s">
        <v>43</v>
      </c>
      <c r="G266" s="21">
        <v>0.0</v>
      </c>
      <c r="H266" s="21">
        <f t="shared" si="2"/>
        <v>0</v>
      </c>
      <c r="I266" s="21">
        <v>0.0</v>
      </c>
      <c r="J266" s="21">
        <v>0.0</v>
      </c>
      <c r="K266" s="21">
        <v>0.0</v>
      </c>
      <c r="L266" s="21">
        <v>0.0</v>
      </c>
      <c r="M266" s="21">
        <v>-306126.84</v>
      </c>
      <c r="N266" s="21">
        <v>-306126.84</v>
      </c>
    </row>
    <row r="267" ht="15.75" customHeight="1">
      <c r="A267" s="19" t="s">
        <v>229</v>
      </c>
      <c r="B267" s="20" t="str">
        <f t="shared" si="1"/>
        <v>05</v>
      </c>
      <c r="C267" s="19" t="s">
        <v>18</v>
      </c>
      <c r="D267" s="20" t="s">
        <v>230</v>
      </c>
      <c r="E267" s="19" t="s">
        <v>28</v>
      </c>
      <c r="F267" s="20" t="s">
        <v>29</v>
      </c>
      <c r="G267" s="21">
        <v>0.0</v>
      </c>
      <c r="H267" s="21">
        <f t="shared" si="2"/>
        <v>0</v>
      </c>
      <c r="I267" s="21">
        <v>0.0</v>
      </c>
      <c r="J267" s="21">
        <v>0.0</v>
      </c>
      <c r="K267" s="21">
        <v>0.0</v>
      </c>
      <c r="L267" s="21">
        <v>0.0</v>
      </c>
      <c r="M267" s="21">
        <v>-1472678.1</v>
      </c>
      <c r="N267" s="21">
        <v>-1472678.1</v>
      </c>
    </row>
    <row r="268" ht="15.75" customHeight="1">
      <c r="A268" s="19" t="s">
        <v>231</v>
      </c>
      <c r="B268" s="20" t="str">
        <f t="shared" si="1"/>
        <v>05</v>
      </c>
      <c r="C268" s="19" t="s">
        <v>18</v>
      </c>
      <c r="D268" s="20" t="s">
        <v>232</v>
      </c>
      <c r="E268" s="19" t="s">
        <v>20</v>
      </c>
      <c r="F268" s="20" t="s">
        <v>21</v>
      </c>
      <c r="G268" s="21">
        <v>0.0</v>
      </c>
      <c r="H268" s="21">
        <f t="shared" si="2"/>
        <v>0</v>
      </c>
      <c r="I268" s="21">
        <v>0.0</v>
      </c>
      <c r="J268" s="21">
        <v>1.95551529E7</v>
      </c>
      <c r="K268" s="21">
        <v>6759126.52</v>
      </c>
      <c r="L268" s="21">
        <v>1.4897391217E8</v>
      </c>
      <c r="M268" s="21">
        <v>2.5659459202E8</v>
      </c>
      <c r="N268" s="21">
        <v>4.3188278361E8</v>
      </c>
    </row>
    <row r="269" ht="15.75" customHeight="1">
      <c r="A269" s="19" t="s">
        <v>231</v>
      </c>
      <c r="B269" s="20" t="str">
        <f t="shared" si="1"/>
        <v>05</v>
      </c>
      <c r="C269" s="19" t="s">
        <v>18</v>
      </c>
      <c r="D269" s="20" t="s">
        <v>232</v>
      </c>
      <c r="E269" s="19" t="s">
        <v>32</v>
      </c>
      <c r="F269" s="20" t="s">
        <v>33</v>
      </c>
      <c r="G269" s="21">
        <v>0.0</v>
      </c>
      <c r="H269" s="21">
        <f t="shared" si="2"/>
        <v>0</v>
      </c>
      <c r="I269" s="21">
        <v>0.0</v>
      </c>
      <c r="J269" s="21">
        <v>304806.1</v>
      </c>
      <c r="K269" s="21">
        <v>105354.48</v>
      </c>
      <c r="L269" s="21">
        <v>2322055.83</v>
      </c>
      <c r="M269" s="21">
        <v>3999538.99</v>
      </c>
      <c r="N269" s="21">
        <v>6731755.4</v>
      </c>
    </row>
    <row r="270" ht="15.75" customHeight="1">
      <c r="A270" s="19" t="s">
        <v>231</v>
      </c>
      <c r="B270" s="20" t="str">
        <f t="shared" si="1"/>
        <v>05</v>
      </c>
      <c r="C270" s="19" t="s">
        <v>18</v>
      </c>
      <c r="D270" s="20" t="s">
        <v>232</v>
      </c>
      <c r="E270" s="19" t="s">
        <v>42</v>
      </c>
      <c r="F270" s="20" t="s">
        <v>43</v>
      </c>
      <c r="G270" s="21">
        <v>0.0</v>
      </c>
      <c r="H270" s="21">
        <f t="shared" si="2"/>
        <v>0</v>
      </c>
      <c r="I270" s="21">
        <v>0.0</v>
      </c>
      <c r="J270" s="21">
        <v>0.0</v>
      </c>
      <c r="K270" s="21">
        <v>0.0</v>
      </c>
      <c r="L270" s="21">
        <v>0.0</v>
      </c>
      <c r="M270" s="21">
        <v>-630707.4</v>
      </c>
      <c r="N270" s="21">
        <v>-630707.4</v>
      </c>
    </row>
    <row r="271" ht="15.75" customHeight="1">
      <c r="A271" s="19" t="s">
        <v>233</v>
      </c>
      <c r="B271" s="20" t="str">
        <f t="shared" si="1"/>
        <v>05</v>
      </c>
      <c r="C271" s="19" t="s">
        <v>18</v>
      </c>
      <c r="D271" s="20" t="s">
        <v>234</v>
      </c>
      <c r="E271" s="19" t="s">
        <v>20</v>
      </c>
      <c r="F271" s="20" t="s">
        <v>21</v>
      </c>
      <c r="G271" s="21">
        <v>0.0</v>
      </c>
      <c r="H271" s="21">
        <f t="shared" si="2"/>
        <v>0</v>
      </c>
      <c r="I271" s="21">
        <v>0.0</v>
      </c>
      <c r="J271" s="21">
        <v>0.0</v>
      </c>
      <c r="K271" s="21">
        <v>9701832.0</v>
      </c>
      <c r="L271" s="21">
        <v>1.54896731E8</v>
      </c>
      <c r="M271" s="21">
        <v>2.5289388657E8</v>
      </c>
      <c r="N271" s="21">
        <v>4.1749244957E8</v>
      </c>
    </row>
    <row r="272" ht="15.75" customHeight="1">
      <c r="A272" s="19" t="s">
        <v>235</v>
      </c>
      <c r="B272" s="20" t="str">
        <f t="shared" si="1"/>
        <v>05</v>
      </c>
      <c r="C272" s="19" t="s">
        <v>18</v>
      </c>
      <c r="D272" s="20" t="s">
        <v>236</v>
      </c>
      <c r="E272" s="19" t="s">
        <v>20</v>
      </c>
      <c r="F272" s="20" t="s">
        <v>21</v>
      </c>
      <c r="G272" s="21">
        <v>0.0</v>
      </c>
      <c r="H272" s="21">
        <f t="shared" si="2"/>
        <v>0</v>
      </c>
      <c r="I272" s="21">
        <v>0.0</v>
      </c>
      <c r="J272" s="21">
        <v>1.1165156608E8</v>
      </c>
      <c r="K272" s="21">
        <v>7075838.56</v>
      </c>
      <c r="L272" s="21">
        <v>5.6934475546E8</v>
      </c>
      <c r="M272" s="21">
        <v>6.6372240853E8</v>
      </c>
      <c r="N272" s="21">
        <v>1.35179456863E9</v>
      </c>
    </row>
    <row r="273" ht="15.75" customHeight="1">
      <c r="A273" s="19" t="s">
        <v>235</v>
      </c>
      <c r="B273" s="20" t="str">
        <f t="shared" si="1"/>
        <v>05</v>
      </c>
      <c r="C273" s="19" t="s">
        <v>18</v>
      </c>
      <c r="D273" s="20" t="s">
        <v>236</v>
      </c>
      <c r="E273" s="19" t="s">
        <v>32</v>
      </c>
      <c r="F273" s="20" t="s">
        <v>33</v>
      </c>
      <c r="G273" s="21">
        <v>0.0</v>
      </c>
      <c r="H273" s="21">
        <f t="shared" si="2"/>
        <v>0</v>
      </c>
      <c r="I273" s="21">
        <v>0.0</v>
      </c>
      <c r="J273" s="21">
        <v>911243.92</v>
      </c>
      <c r="K273" s="21">
        <v>57749.44</v>
      </c>
      <c r="L273" s="21">
        <v>4646705.54</v>
      </c>
      <c r="M273" s="21">
        <v>5416968.48</v>
      </c>
      <c r="N273" s="21">
        <v>1.103266738E7</v>
      </c>
    </row>
    <row r="274" ht="15.75" customHeight="1">
      <c r="A274" s="19" t="s">
        <v>235</v>
      </c>
      <c r="B274" s="20" t="str">
        <f t="shared" si="1"/>
        <v>05</v>
      </c>
      <c r="C274" s="19" t="s">
        <v>18</v>
      </c>
      <c r="D274" s="20" t="s">
        <v>236</v>
      </c>
      <c r="E274" s="19" t="s">
        <v>42</v>
      </c>
      <c r="F274" s="20" t="s">
        <v>43</v>
      </c>
      <c r="G274" s="21">
        <v>0.0</v>
      </c>
      <c r="H274" s="21">
        <f t="shared" si="2"/>
        <v>0</v>
      </c>
      <c r="I274" s="21">
        <v>0.0</v>
      </c>
      <c r="J274" s="21">
        <v>0.0</v>
      </c>
      <c r="K274" s="21">
        <v>0.0</v>
      </c>
      <c r="L274" s="21">
        <v>0.0</v>
      </c>
      <c r="M274" s="21">
        <v>-32729.4</v>
      </c>
      <c r="N274" s="21">
        <v>-32729.4</v>
      </c>
    </row>
    <row r="275" ht="15.75" customHeight="1">
      <c r="A275" s="19" t="s">
        <v>235</v>
      </c>
      <c r="B275" s="20" t="str">
        <f t="shared" si="1"/>
        <v>05</v>
      </c>
      <c r="C275" s="19" t="s">
        <v>18</v>
      </c>
      <c r="D275" s="20" t="s">
        <v>236</v>
      </c>
      <c r="E275" s="19" t="s">
        <v>28</v>
      </c>
      <c r="F275" s="20" t="s">
        <v>29</v>
      </c>
      <c r="G275" s="21">
        <v>0.0</v>
      </c>
      <c r="H275" s="21">
        <f t="shared" si="2"/>
        <v>0</v>
      </c>
      <c r="I275" s="21">
        <v>0.0</v>
      </c>
      <c r="J275" s="21">
        <v>0.0</v>
      </c>
      <c r="K275" s="21">
        <v>0.0</v>
      </c>
      <c r="L275" s="21">
        <v>0.0</v>
      </c>
      <c r="M275" s="21">
        <v>-492323.16</v>
      </c>
      <c r="N275" s="21">
        <v>-492323.16</v>
      </c>
    </row>
    <row r="276" ht="15.75" customHeight="1">
      <c r="A276" s="19" t="s">
        <v>237</v>
      </c>
      <c r="B276" s="20" t="str">
        <f t="shared" si="1"/>
        <v>05</v>
      </c>
      <c r="C276" s="19" t="s">
        <v>18</v>
      </c>
      <c r="D276" s="20" t="s">
        <v>238</v>
      </c>
      <c r="E276" s="19" t="s">
        <v>20</v>
      </c>
      <c r="F276" s="20" t="s">
        <v>21</v>
      </c>
      <c r="G276" s="21">
        <v>0.0</v>
      </c>
      <c r="H276" s="21">
        <f t="shared" si="2"/>
        <v>0</v>
      </c>
      <c r="I276" s="21">
        <v>0.0</v>
      </c>
      <c r="J276" s="21">
        <v>3.568078865E7</v>
      </c>
      <c r="K276" s="21">
        <v>1.018681424E7</v>
      </c>
      <c r="L276" s="21">
        <v>1.4966767059E8</v>
      </c>
      <c r="M276" s="21">
        <v>2.2916037218E8</v>
      </c>
      <c r="N276" s="21">
        <v>4.2469564566E8</v>
      </c>
    </row>
    <row r="277" ht="15.75" customHeight="1">
      <c r="A277" s="19" t="s">
        <v>237</v>
      </c>
      <c r="B277" s="20" t="str">
        <f t="shared" si="1"/>
        <v>05</v>
      </c>
      <c r="C277" s="19" t="s">
        <v>18</v>
      </c>
      <c r="D277" s="20" t="s">
        <v>238</v>
      </c>
      <c r="E277" s="19" t="s">
        <v>48</v>
      </c>
      <c r="F277" s="20" t="s">
        <v>49</v>
      </c>
      <c r="G277" s="21">
        <v>0.0</v>
      </c>
      <c r="H277" s="21">
        <f t="shared" si="2"/>
        <v>0</v>
      </c>
      <c r="I277" s="21">
        <v>0.0</v>
      </c>
      <c r="J277" s="21">
        <v>2846626.35</v>
      </c>
      <c r="K277" s="21">
        <v>812707.76</v>
      </c>
      <c r="L277" s="21">
        <v>1.194054141E7</v>
      </c>
      <c r="M277" s="21">
        <v>1.828249817E7</v>
      </c>
      <c r="N277" s="21">
        <v>3.388237369E7</v>
      </c>
    </row>
    <row r="278" ht="15.75" customHeight="1">
      <c r="A278" s="19" t="s">
        <v>239</v>
      </c>
      <c r="B278" s="20" t="str">
        <f t="shared" si="1"/>
        <v>05</v>
      </c>
      <c r="C278" s="19" t="s">
        <v>18</v>
      </c>
      <c r="D278" s="20" t="s">
        <v>240</v>
      </c>
      <c r="E278" s="19" t="s">
        <v>20</v>
      </c>
      <c r="F278" s="20" t="s">
        <v>21</v>
      </c>
      <c r="G278" s="21">
        <v>0.0</v>
      </c>
      <c r="H278" s="21">
        <f t="shared" si="2"/>
        <v>0</v>
      </c>
      <c r="I278" s="21">
        <v>0.0</v>
      </c>
      <c r="J278" s="21">
        <v>7.062304259E7</v>
      </c>
      <c r="K278" s="21">
        <v>9433420.34</v>
      </c>
      <c r="L278" s="21">
        <v>2.6757858626E8</v>
      </c>
      <c r="M278" s="21">
        <v>3.28369177E8</v>
      </c>
      <c r="N278" s="21">
        <v>6.7600422619E8</v>
      </c>
    </row>
    <row r="279" ht="15.75" customHeight="1">
      <c r="A279" s="19" t="s">
        <v>239</v>
      </c>
      <c r="B279" s="20" t="str">
        <f t="shared" si="1"/>
        <v>05</v>
      </c>
      <c r="C279" s="19" t="s">
        <v>18</v>
      </c>
      <c r="D279" s="20" t="s">
        <v>240</v>
      </c>
      <c r="E279" s="19" t="s">
        <v>32</v>
      </c>
      <c r="F279" s="20" t="s">
        <v>33</v>
      </c>
      <c r="G279" s="21">
        <v>0.0</v>
      </c>
      <c r="H279" s="21">
        <f t="shared" si="2"/>
        <v>0</v>
      </c>
      <c r="I279" s="21">
        <v>0.0</v>
      </c>
      <c r="J279" s="21">
        <v>148087.41</v>
      </c>
      <c r="K279" s="21">
        <v>19780.66</v>
      </c>
      <c r="L279" s="21">
        <v>561077.74</v>
      </c>
      <c r="M279" s="21">
        <v>688547.76</v>
      </c>
      <c r="N279" s="21">
        <v>1417493.57</v>
      </c>
    </row>
    <row r="280" ht="15.75" customHeight="1">
      <c r="A280" s="19" t="s">
        <v>239</v>
      </c>
      <c r="B280" s="20" t="str">
        <f t="shared" si="1"/>
        <v>05</v>
      </c>
      <c r="C280" s="19" t="s">
        <v>18</v>
      </c>
      <c r="D280" s="20" t="s">
        <v>240</v>
      </c>
      <c r="E280" s="19" t="s">
        <v>42</v>
      </c>
      <c r="F280" s="20" t="s">
        <v>43</v>
      </c>
      <c r="G280" s="21">
        <v>0.0</v>
      </c>
      <c r="H280" s="21">
        <f t="shared" si="2"/>
        <v>0</v>
      </c>
      <c r="I280" s="21">
        <v>0.0</v>
      </c>
      <c r="J280" s="21">
        <v>0.0</v>
      </c>
      <c r="K280" s="21">
        <v>0.0</v>
      </c>
      <c r="L280" s="21">
        <v>0.0</v>
      </c>
      <c r="M280" s="21">
        <v>-290444.4</v>
      </c>
      <c r="N280" s="21">
        <v>-290444.4</v>
      </c>
    </row>
    <row r="281" ht="15.75" customHeight="1">
      <c r="A281" s="19" t="s">
        <v>239</v>
      </c>
      <c r="B281" s="20" t="str">
        <f t="shared" si="1"/>
        <v>05</v>
      </c>
      <c r="C281" s="19" t="s">
        <v>18</v>
      </c>
      <c r="D281" s="20" t="s">
        <v>240</v>
      </c>
      <c r="E281" s="19" t="s">
        <v>28</v>
      </c>
      <c r="F281" s="20" t="s">
        <v>29</v>
      </c>
      <c r="G281" s="21">
        <v>0.0</v>
      </c>
      <c r="H281" s="21">
        <f t="shared" si="2"/>
        <v>0</v>
      </c>
      <c r="I281" s="21">
        <v>0.0</v>
      </c>
      <c r="J281" s="21">
        <v>0.0</v>
      </c>
      <c r="K281" s="21">
        <v>0.0</v>
      </c>
      <c r="L281" s="21">
        <v>0.0</v>
      </c>
      <c r="M281" s="21">
        <v>-440782.03</v>
      </c>
      <c r="N281" s="21">
        <v>-440782.03</v>
      </c>
    </row>
    <row r="282" ht="15.75" customHeight="1">
      <c r="A282" s="19" t="s">
        <v>239</v>
      </c>
      <c r="B282" s="20" t="str">
        <f t="shared" si="1"/>
        <v>05</v>
      </c>
      <c r="C282" s="19" t="s">
        <v>18</v>
      </c>
      <c r="D282" s="20" t="s">
        <v>240</v>
      </c>
      <c r="E282" s="19" t="s">
        <v>67</v>
      </c>
      <c r="F282" s="20" t="s">
        <v>68</v>
      </c>
      <c r="G282" s="21">
        <v>0.0</v>
      </c>
      <c r="H282" s="21">
        <f t="shared" si="2"/>
        <v>0</v>
      </c>
      <c r="I282" s="21">
        <v>0.0</v>
      </c>
      <c r="J282" s="21">
        <v>0.0</v>
      </c>
      <c r="K282" s="21">
        <v>0.0</v>
      </c>
      <c r="L282" s="21">
        <v>0.0</v>
      </c>
      <c r="M282" s="21">
        <v>-4.599941841E7</v>
      </c>
      <c r="N282" s="21">
        <v>-4.599941841E7</v>
      </c>
    </row>
    <row r="283" ht="15.75" customHeight="1">
      <c r="A283" s="19" t="s">
        <v>241</v>
      </c>
      <c r="B283" s="20" t="str">
        <f t="shared" si="1"/>
        <v>05</v>
      </c>
      <c r="C283" s="19" t="s">
        <v>18</v>
      </c>
      <c r="D283" s="20" t="s">
        <v>242</v>
      </c>
      <c r="E283" s="19" t="s">
        <v>20</v>
      </c>
      <c r="F283" s="20" t="s">
        <v>21</v>
      </c>
      <c r="G283" s="21">
        <v>0.0</v>
      </c>
      <c r="H283" s="21">
        <f t="shared" si="2"/>
        <v>0</v>
      </c>
      <c r="I283" s="21">
        <v>0.0</v>
      </c>
      <c r="J283" s="21">
        <v>1.3443697074E8</v>
      </c>
      <c r="K283" s="21">
        <v>5229636.05</v>
      </c>
      <c r="L283" s="21">
        <v>2.6253787624E8</v>
      </c>
      <c r="M283" s="21">
        <v>2.2003693217E8</v>
      </c>
      <c r="N283" s="21">
        <v>6.222414152E8</v>
      </c>
    </row>
    <row r="284" ht="15.75" customHeight="1">
      <c r="A284" s="19" t="s">
        <v>241</v>
      </c>
      <c r="B284" s="20" t="str">
        <f t="shared" si="1"/>
        <v>05</v>
      </c>
      <c r="C284" s="19" t="s">
        <v>18</v>
      </c>
      <c r="D284" s="20" t="s">
        <v>242</v>
      </c>
      <c r="E284" s="19" t="s">
        <v>32</v>
      </c>
      <c r="F284" s="20" t="s">
        <v>33</v>
      </c>
      <c r="G284" s="21">
        <v>0.0</v>
      </c>
      <c r="H284" s="21">
        <f t="shared" si="2"/>
        <v>0</v>
      </c>
      <c r="I284" s="21">
        <v>0.0</v>
      </c>
      <c r="J284" s="21">
        <v>5912449.36</v>
      </c>
      <c r="K284" s="21">
        <v>229995.95</v>
      </c>
      <c r="L284" s="21">
        <v>1.154624276E7</v>
      </c>
      <c r="M284" s="21">
        <v>9677079.25</v>
      </c>
      <c r="N284" s="21">
        <v>2.736576732E7</v>
      </c>
    </row>
    <row r="285" ht="15.75" customHeight="1">
      <c r="A285" s="19" t="s">
        <v>241</v>
      </c>
      <c r="B285" s="20" t="str">
        <f t="shared" si="1"/>
        <v>05</v>
      </c>
      <c r="C285" s="19" t="s">
        <v>18</v>
      </c>
      <c r="D285" s="20" t="s">
        <v>242</v>
      </c>
      <c r="E285" s="19" t="s">
        <v>42</v>
      </c>
      <c r="F285" s="20" t="s">
        <v>43</v>
      </c>
      <c r="G285" s="21">
        <v>0.0</v>
      </c>
      <c r="H285" s="21">
        <f t="shared" si="2"/>
        <v>0</v>
      </c>
      <c r="I285" s="21">
        <v>0.0</v>
      </c>
      <c r="J285" s="21">
        <v>0.0</v>
      </c>
      <c r="K285" s="21">
        <v>0.0</v>
      </c>
      <c r="L285" s="21">
        <v>0.0</v>
      </c>
      <c r="M285" s="21">
        <v>-315353.7</v>
      </c>
      <c r="N285" s="21">
        <v>-315353.7</v>
      </c>
    </row>
    <row r="286" ht="15.75" customHeight="1">
      <c r="A286" s="19" t="s">
        <v>243</v>
      </c>
      <c r="B286" s="20" t="str">
        <f t="shared" si="1"/>
        <v>05</v>
      </c>
      <c r="C286" s="19" t="s">
        <v>18</v>
      </c>
      <c r="D286" s="20" t="s">
        <v>244</v>
      </c>
      <c r="E286" s="19" t="s">
        <v>20</v>
      </c>
      <c r="F286" s="20" t="s">
        <v>21</v>
      </c>
      <c r="G286" s="21">
        <v>0.0</v>
      </c>
      <c r="H286" s="21">
        <f t="shared" si="2"/>
        <v>0</v>
      </c>
      <c r="I286" s="21">
        <v>0.0</v>
      </c>
      <c r="J286" s="21">
        <v>4.996221586E7</v>
      </c>
      <c r="K286" s="21">
        <v>3400866.02</v>
      </c>
      <c r="L286" s="21">
        <v>1.6204205128E8</v>
      </c>
      <c r="M286" s="21">
        <v>2.1423164259E8</v>
      </c>
      <c r="N286" s="21">
        <v>4.2963677575E8</v>
      </c>
    </row>
    <row r="287" ht="15.75" customHeight="1">
      <c r="A287" s="19" t="s">
        <v>243</v>
      </c>
      <c r="B287" s="20" t="str">
        <f t="shared" si="1"/>
        <v>05</v>
      </c>
      <c r="C287" s="19" t="s">
        <v>18</v>
      </c>
      <c r="D287" s="20" t="s">
        <v>244</v>
      </c>
      <c r="E287" s="19" t="s">
        <v>34</v>
      </c>
      <c r="F287" s="20" t="s">
        <v>35</v>
      </c>
      <c r="G287" s="21">
        <v>0.0</v>
      </c>
      <c r="H287" s="21">
        <f t="shared" si="2"/>
        <v>0</v>
      </c>
      <c r="I287" s="21">
        <v>0.0</v>
      </c>
      <c r="J287" s="21">
        <v>2.851057089E7</v>
      </c>
      <c r="K287" s="21">
        <v>1940679.18</v>
      </c>
      <c r="L287" s="21">
        <v>9.246810441E7</v>
      </c>
      <c r="M287" s="21">
        <v>1.2224971073E8</v>
      </c>
      <c r="N287" s="21">
        <v>2.4516906521E8</v>
      </c>
    </row>
    <row r="288" ht="15.75" customHeight="1">
      <c r="A288" s="19" t="s">
        <v>243</v>
      </c>
      <c r="B288" s="20" t="str">
        <f t="shared" si="1"/>
        <v>05</v>
      </c>
      <c r="C288" s="19" t="s">
        <v>18</v>
      </c>
      <c r="D288" s="20" t="s">
        <v>244</v>
      </c>
      <c r="E288" s="19" t="s">
        <v>48</v>
      </c>
      <c r="F288" s="20" t="s">
        <v>49</v>
      </c>
      <c r="G288" s="21">
        <v>0.0</v>
      </c>
      <c r="H288" s="21">
        <f t="shared" si="2"/>
        <v>0</v>
      </c>
      <c r="I288" s="21">
        <v>0.0</v>
      </c>
      <c r="J288" s="21">
        <v>8012586.25</v>
      </c>
      <c r="K288" s="21">
        <v>545406.8</v>
      </c>
      <c r="L288" s="21">
        <v>2.598715631E7</v>
      </c>
      <c r="M288" s="21">
        <v>3.435695326E7</v>
      </c>
      <c r="N288" s="21">
        <v>6.890210262E7</v>
      </c>
    </row>
    <row r="289" ht="15.75" customHeight="1">
      <c r="A289" s="19" t="s">
        <v>245</v>
      </c>
      <c r="B289" s="20" t="str">
        <f t="shared" si="1"/>
        <v>05</v>
      </c>
      <c r="C289" s="19" t="s">
        <v>18</v>
      </c>
      <c r="D289" s="20" t="s">
        <v>246</v>
      </c>
      <c r="E289" s="19" t="s">
        <v>20</v>
      </c>
      <c r="F289" s="20" t="s">
        <v>21</v>
      </c>
      <c r="G289" s="21">
        <v>0.0</v>
      </c>
      <c r="H289" s="21">
        <f t="shared" si="2"/>
        <v>0</v>
      </c>
      <c r="I289" s="21">
        <v>0.0</v>
      </c>
      <c r="J289" s="21">
        <v>1.0529825776E8</v>
      </c>
      <c r="K289" s="21">
        <v>1.936692164E7</v>
      </c>
      <c r="L289" s="21">
        <v>2.6393205841E8</v>
      </c>
      <c r="M289" s="21">
        <v>3.3849432898E8</v>
      </c>
      <c r="N289" s="21">
        <v>7.2709156679E8</v>
      </c>
    </row>
    <row r="290" ht="15.75" customHeight="1">
      <c r="A290" s="19" t="s">
        <v>245</v>
      </c>
      <c r="B290" s="20" t="str">
        <f t="shared" si="1"/>
        <v>05</v>
      </c>
      <c r="C290" s="19" t="s">
        <v>18</v>
      </c>
      <c r="D290" s="20" t="s">
        <v>246</v>
      </c>
      <c r="E290" s="19" t="s">
        <v>32</v>
      </c>
      <c r="F290" s="20" t="s">
        <v>33</v>
      </c>
      <c r="G290" s="21">
        <v>0.0</v>
      </c>
      <c r="H290" s="21">
        <f t="shared" si="2"/>
        <v>0</v>
      </c>
      <c r="I290" s="21">
        <v>0.0</v>
      </c>
      <c r="J290" s="21">
        <v>650122.24</v>
      </c>
      <c r="K290" s="21">
        <v>119573.36</v>
      </c>
      <c r="L290" s="21">
        <v>1629543.59</v>
      </c>
      <c r="M290" s="21">
        <v>2089898.7</v>
      </c>
      <c r="N290" s="21">
        <v>4489137.89</v>
      </c>
    </row>
    <row r="291" ht="15.75" customHeight="1">
      <c r="A291" s="19" t="s">
        <v>245</v>
      </c>
      <c r="B291" s="20" t="str">
        <f t="shared" si="1"/>
        <v>05</v>
      </c>
      <c r="C291" s="19" t="s">
        <v>18</v>
      </c>
      <c r="D291" s="20" t="s">
        <v>246</v>
      </c>
      <c r="E291" s="19" t="s">
        <v>42</v>
      </c>
      <c r="F291" s="20" t="s">
        <v>43</v>
      </c>
      <c r="G291" s="21">
        <v>0.0</v>
      </c>
      <c r="H291" s="21">
        <f t="shared" si="2"/>
        <v>0</v>
      </c>
      <c r="I291" s="21">
        <v>0.0</v>
      </c>
      <c r="J291" s="21">
        <v>0.0</v>
      </c>
      <c r="K291" s="21">
        <v>0.0</v>
      </c>
      <c r="L291" s="21">
        <v>0.0</v>
      </c>
      <c r="M291" s="21">
        <v>-335281.14</v>
      </c>
      <c r="N291" s="21">
        <v>-335281.14</v>
      </c>
    </row>
    <row r="292" ht="15.75" customHeight="1">
      <c r="A292" s="19" t="s">
        <v>247</v>
      </c>
      <c r="B292" s="20" t="str">
        <f t="shared" si="1"/>
        <v>05</v>
      </c>
      <c r="C292" s="19" t="s">
        <v>18</v>
      </c>
      <c r="D292" s="20" t="s">
        <v>248</v>
      </c>
      <c r="E292" s="19" t="s">
        <v>20</v>
      </c>
      <c r="F292" s="20" t="s">
        <v>21</v>
      </c>
      <c r="G292" s="21">
        <v>0.0</v>
      </c>
      <c r="H292" s="21">
        <f t="shared" si="2"/>
        <v>0</v>
      </c>
      <c r="I292" s="21">
        <v>0.0</v>
      </c>
      <c r="J292" s="21">
        <v>6.23840507E7</v>
      </c>
      <c r="K292" s="21">
        <v>5437838.07</v>
      </c>
      <c r="L292" s="21">
        <v>1.4168216219E8</v>
      </c>
      <c r="M292" s="21">
        <v>1.3386299108E8</v>
      </c>
      <c r="N292" s="21">
        <v>3.4336704204E8</v>
      </c>
    </row>
    <row r="293" ht="15.75" customHeight="1">
      <c r="A293" s="19" t="s">
        <v>247</v>
      </c>
      <c r="B293" s="20" t="str">
        <f t="shared" si="1"/>
        <v>05</v>
      </c>
      <c r="C293" s="19" t="s">
        <v>18</v>
      </c>
      <c r="D293" s="20" t="s">
        <v>248</v>
      </c>
      <c r="E293" s="19" t="s">
        <v>32</v>
      </c>
      <c r="F293" s="20" t="s">
        <v>33</v>
      </c>
      <c r="G293" s="21">
        <v>0.0</v>
      </c>
      <c r="H293" s="21">
        <f t="shared" si="2"/>
        <v>0</v>
      </c>
      <c r="I293" s="21">
        <v>0.0</v>
      </c>
      <c r="J293" s="21">
        <v>11436.96</v>
      </c>
      <c r="K293" s="21">
        <v>996.93</v>
      </c>
      <c r="L293" s="21">
        <v>25974.81</v>
      </c>
      <c r="M293" s="21">
        <v>24541.32</v>
      </c>
      <c r="N293" s="21">
        <v>62950.02</v>
      </c>
    </row>
    <row r="294" ht="15.75" customHeight="1">
      <c r="A294" s="19" t="s">
        <v>247</v>
      </c>
      <c r="B294" s="20" t="str">
        <f t="shared" si="1"/>
        <v>05</v>
      </c>
      <c r="C294" s="19" t="s">
        <v>18</v>
      </c>
      <c r="D294" s="20" t="s">
        <v>248</v>
      </c>
      <c r="E294" s="19" t="s">
        <v>42</v>
      </c>
      <c r="F294" s="20" t="s">
        <v>43</v>
      </c>
      <c r="G294" s="21">
        <v>0.0</v>
      </c>
      <c r="H294" s="21">
        <f t="shared" si="2"/>
        <v>0</v>
      </c>
      <c r="I294" s="21">
        <v>0.0</v>
      </c>
      <c r="J294" s="21">
        <v>0.0</v>
      </c>
      <c r="K294" s="21">
        <v>0.0</v>
      </c>
      <c r="L294" s="21">
        <v>0.0</v>
      </c>
      <c r="M294" s="21">
        <v>-29361.6</v>
      </c>
      <c r="N294" s="21">
        <v>-29361.6</v>
      </c>
    </row>
    <row r="295" ht="15.75" customHeight="1">
      <c r="A295" s="19" t="s">
        <v>249</v>
      </c>
      <c r="B295" s="20" t="str">
        <f t="shared" si="1"/>
        <v>05</v>
      </c>
      <c r="C295" s="19" t="s">
        <v>18</v>
      </c>
      <c r="D295" s="20" t="s">
        <v>250</v>
      </c>
      <c r="E295" s="19" t="s">
        <v>20</v>
      </c>
      <c r="F295" s="20" t="s">
        <v>21</v>
      </c>
      <c r="G295" s="21">
        <v>0.0</v>
      </c>
      <c r="H295" s="21">
        <f t="shared" si="2"/>
        <v>0</v>
      </c>
      <c r="I295" s="21">
        <v>0.0</v>
      </c>
      <c r="J295" s="21">
        <v>4.521985554E7</v>
      </c>
      <c r="K295" s="21">
        <v>3059544.74</v>
      </c>
      <c r="L295" s="21">
        <v>2.4981607311E8</v>
      </c>
      <c r="M295" s="21">
        <v>2.7445744868E8</v>
      </c>
      <c r="N295" s="21">
        <v>5.7255292207E8</v>
      </c>
    </row>
    <row r="296" ht="15.75" customHeight="1">
      <c r="A296" s="19" t="s">
        <v>249</v>
      </c>
      <c r="B296" s="20" t="str">
        <f t="shared" si="1"/>
        <v>05</v>
      </c>
      <c r="C296" s="19" t="s">
        <v>18</v>
      </c>
      <c r="D296" s="20" t="s">
        <v>250</v>
      </c>
      <c r="E296" s="19" t="s">
        <v>32</v>
      </c>
      <c r="F296" s="20" t="s">
        <v>33</v>
      </c>
      <c r="G296" s="21">
        <v>0.0</v>
      </c>
      <c r="H296" s="21">
        <f t="shared" si="2"/>
        <v>0</v>
      </c>
      <c r="I296" s="21">
        <v>0.0</v>
      </c>
      <c r="J296" s="21">
        <v>9267699.46</v>
      </c>
      <c r="K296" s="21">
        <v>627046.26</v>
      </c>
      <c r="L296" s="21">
        <v>5.119919689E7</v>
      </c>
      <c r="M296" s="21">
        <v>5.62493869E7</v>
      </c>
      <c r="N296" s="21">
        <v>1.1734332951E8</v>
      </c>
    </row>
    <row r="297" ht="15.75" customHeight="1">
      <c r="A297" s="19" t="s">
        <v>249</v>
      </c>
      <c r="B297" s="20" t="str">
        <f t="shared" si="1"/>
        <v>05</v>
      </c>
      <c r="C297" s="19" t="s">
        <v>18</v>
      </c>
      <c r="D297" s="20" t="s">
        <v>250</v>
      </c>
      <c r="E297" s="19" t="s">
        <v>42</v>
      </c>
      <c r="F297" s="20" t="s">
        <v>43</v>
      </c>
      <c r="G297" s="21">
        <v>0.0</v>
      </c>
      <c r="H297" s="21">
        <f t="shared" si="2"/>
        <v>0</v>
      </c>
      <c r="I297" s="21">
        <v>0.0</v>
      </c>
      <c r="J297" s="21">
        <v>0.0</v>
      </c>
      <c r="K297" s="21">
        <v>0.0</v>
      </c>
      <c r="L297" s="21">
        <v>0.0</v>
      </c>
      <c r="M297" s="21">
        <v>-440160.9</v>
      </c>
      <c r="N297" s="21">
        <v>-440160.9</v>
      </c>
    </row>
    <row r="298" ht="15.75" customHeight="1">
      <c r="A298" s="19" t="s">
        <v>251</v>
      </c>
      <c r="B298" s="20" t="str">
        <f t="shared" si="1"/>
        <v>05</v>
      </c>
      <c r="C298" s="19" t="s">
        <v>18</v>
      </c>
      <c r="D298" s="20" t="s">
        <v>252</v>
      </c>
      <c r="E298" s="19" t="s">
        <v>20</v>
      </c>
      <c r="F298" s="20" t="s">
        <v>21</v>
      </c>
      <c r="G298" s="21">
        <v>0.0</v>
      </c>
      <c r="H298" s="21">
        <f t="shared" si="2"/>
        <v>0</v>
      </c>
      <c r="I298" s="21">
        <v>0.0</v>
      </c>
      <c r="J298" s="21">
        <v>5.535140324E7</v>
      </c>
      <c r="K298" s="21">
        <v>1134012.45</v>
      </c>
      <c r="L298" s="21">
        <v>8.955187532E7</v>
      </c>
      <c r="M298" s="21">
        <v>5.982693896E7</v>
      </c>
      <c r="N298" s="21">
        <v>2.0586422997E8</v>
      </c>
    </row>
    <row r="299" ht="15.75" customHeight="1">
      <c r="A299" s="19" t="s">
        <v>251</v>
      </c>
      <c r="B299" s="20" t="str">
        <f t="shared" si="1"/>
        <v>05</v>
      </c>
      <c r="C299" s="19" t="s">
        <v>18</v>
      </c>
      <c r="D299" s="20" t="s">
        <v>252</v>
      </c>
      <c r="E299" s="19" t="s">
        <v>32</v>
      </c>
      <c r="F299" s="20" t="s">
        <v>33</v>
      </c>
      <c r="G299" s="21">
        <v>0.0</v>
      </c>
      <c r="H299" s="21">
        <f t="shared" si="2"/>
        <v>0</v>
      </c>
      <c r="I299" s="21">
        <v>0.0</v>
      </c>
      <c r="J299" s="21">
        <v>9.593315778E7</v>
      </c>
      <c r="K299" s="21">
        <v>1965431.57</v>
      </c>
      <c r="L299" s="21">
        <v>1.5520824554E8</v>
      </c>
      <c r="M299" s="21">
        <v>1.0369000313E8</v>
      </c>
      <c r="N299" s="21">
        <v>3.5679683802E8</v>
      </c>
    </row>
    <row r="300" ht="15.75" customHeight="1">
      <c r="A300" s="19" t="s">
        <v>251</v>
      </c>
      <c r="B300" s="20" t="str">
        <f t="shared" si="1"/>
        <v>05</v>
      </c>
      <c r="C300" s="19" t="s">
        <v>18</v>
      </c>
      <c r="D300" s="20" t="s">
        <v>252</v>
      </c>
      <c r="E300" s="19" t="s">
        <v>61</v>
      </c>
      <c r="F300" s="20" t="s">
        <v>62</v>
      </c>
      <c r="G300" s="21">
        <v>0.0</v>
      </c>
      <c r="H300" s="21">
        <f t="shared" si="2"/>
        <v>0</v>
      </c>
      <c r="I300" s="21">
        <v>0.0</v>
      </c>
      <c r="J300" s="21">
        <v>7904889.67</v>
      </c>
      <c r="K300" s="21">
        <v>161951.51</v>
      </c>
      <c r="L300" s="21">
        <v>1.278915535E7</v>
      </c>
      <c r="M300" s="21">
        <v>8544053.53</v>
      </c>
      <c r="N300" s="21">
        <v>2.940005006E7</v>
      </c>
    </row>
    <row r="301" ht="15.75" customHeight="1">
      <c r="A301" s="19" t="s">
        <v>251</v>
      </c>
      <c r="B301" s="20" t="str">
        <f t="shared" si="1"/>
        <v>05</v>
      </c>
      <c r="C301" s="19" t="s">
        <v>18</v>
      </c>
      <c r="D301" s="20" t="s">
        <v>252</v>
      </c>
      <c r="E301" s="19" t="s">
        <v>42</v>
      </c>
      <c r="F301" s="20" t="s">
        <v>43</v>
      </c>
      <c r="G301" s="21">
        <v>0.0</v>
      </c>
      <c r="H301" s="21">
        <f t="shared" si="2"/>
        <v>0</v>
      </c>
      <c r="I301" s="21">
        <v>0.0</v>
      </c>
      <c r="J301" s="21">
        <v>0.0</v>
      </c>
      <c r="K301" s="21">
        <v>0.0</v>
      </c>
      <c r="L301" s="21">
        <v>0.0</v>
      </c>
      <c r="M301" s="21">
        <v>-371167.2</v>
      </c>
      <c r="N301" s="21">
        <v>-371167.2</v>
      </c>
    </row>
    <row r="302" ht="15.75" customHeight="1">
      <c r="A302" s="19" t="s">
        <v>251</v>
      </c>
      <c r="B302" s="20" t="str">
        <f t="shared" si="1"/>
        <v>05</v>
      </c>
      <c r="C302" s="19" t="s">
        <v>18</v>
      </c>
      <c r="D302" s="20" t="s">
        <v>252</v>
      </c>
      <c r="E302" s="19" t="s">
        <v>34</v>
      </c>
      <c r="F302" s="20" t="s">
        <v>35</v>
      </c>
      <c r="G302" s="21">
        <v>0.0</v>
      </c>
      <c r="H302" s="21">
        <f t="shared" si="2"/>
        <v>0</v>
      </c>
      <c r="I302" s="21">
        <v>0.0</v>
      </c>
      <c r="J302" s="21">
        <v>1.0834432433E8</v>
      </c>
      <c r="K302" s="21">
        <v>2219705.47</v>
      </c>
      <c r="L302" s="21">
        <v>1.7528801179E8</v>
      </c>
      <c r="M302" s="21">
        <v>1.1710469652E8</v>
      </c>
      <c r="N302" s="21">
        <v>4.0295673811E8</v>
      </c>
    </row>
    <row r="303" ht="15.75" customHeight="1">
      <c r="A303" s="19" t="s">
        <v>253</v>
      </c>
      <c r="B303" s="20" t="str">
        <f t="shared" si="1"/>
        <v>05</v>
      </c>
      <c r="C303" s="19" t="s">
        <v>18</v>
      </c>
      <c r="D303" s="20" t="s">
        <v>254</v>
      </c>
      <c r="E303" s="19" t="s">
        <v>20</v>
      </c>
      <c r="F303" s="20" t="s">
        <v>21</v>
      </c>
      <c r="G303" s="21">
        <v>0.0</v>
      </c>
      <c r="H303" s="21">
        <f t="shared" si="2"/>
        <v>0</v>
      </c>
      <c r="I303" s="21">
        <v>0.0</v>
      </c>
      <c r="J303" s="21">
        <v>1.6084182902E8</v>
      </c>
      <c r="K303" s="21">
        <v>1.459502351E7</v>
      </c>
      <c r="L303" s="21">
        <v>3.9730017973E8</v>
      </c>
      <c r="M303" s="21">
        <v>4.8097585585E8</v>
      </c>
      <c r="N303" s="21">
        <v>1.05371288811E9</v>
      </c>
    </row>
    <row r="304" ht="15.75" customHeight="1">
      <c r="A304" s="19" t="s">
        <v>253</v>
      </c>
      <c r="B304" s="20" t="str">
        <f t="shared" si="1"/>
        <v>05</v>
      </c>
      <c r="C304" s="19" t="s">
        <v>18</v>
      </c>
      <c r="D304" s="20" t="s">
        <v>254</v>
      </c>
      <c r="E304" s="19" t="s">
        <v>32</v>
      </c>
      <c r="F304" s="20" t="s">
        <v>33</v>
      </c>
      <c r="G304" s="21">
        <v>0.0</v>
      </c>
      <c r="H304" s="21">
        <f t="shared" si="2"/>
        <v>0</v>
      </c>
      <c r="I304" s="21">
        <v>0.0</v>
      </c>
      <c r="J304" s="21">
        <v>1.785869017E7</v>
      </c>
      <c r="K304" s="21">
        <v>1620523.75</v>
      </c>
      <c r="L304" s="21">
        <v>4.41132811E7</v>
      </c>
      <c r="M304" s="21">
        <v>5.34040109E7</v>
      </c>
      <c r="N304" s="21">
        <v>1.1699650592E8</v>
      </c>
    </row>
    <row r="305" ht="15.75" customHeight="1">
      <c r="A305" s="19" t="s">
        <v>253</v>
      </c>
      <c r="B305" s="20" t="str">
        <f t="shared" si="1"/>
        <v>05</v>
      </c>
      <c r="C305" s="19" t="s">
        <v>18</v>
      </c>
      <c r="D305" s="20" t="s">
        <v>254</v>
      </c>
      <c r="E305" s="19" t="s">
        <v>67</v>
      </c>
      <c r="F305" s="20" t="s">
        <v>68</v>
      </c>
      <c r="G305" s="21">
        <v>0.0</v>
      </c>
      <c r="H305" s="21">
        <f t="shared" si="2"/>
        <v>0</v>
      </c>
      <c r="I305" s="21">
        <v>0.0</v>
      </c>
      <c r="J305" s="21">
        <v>285545.37</v>
      </c>
      <c r="K305" s="21">
        <v>25910.81</v>
      </c>
      <c r="L305" s="21">
        <v>705334.11</v>
      </c>
      <c r="M305" s="21">
        <v>853885.04</v>
      </c>
      <c r="N305" s="21">
        <v>1870675.33</v>
      </c>
    </row>
    <row r="306" ht="15.75" customHeight="1">
      <c r="A306" s="19" t="s">
        <v>253</v>
      </c>
      <c r="B306" s="20" t="str">
        <f t="shared" si="1"/>
        <v>05</v>
      </c>
      <c r="C306" s="19" t="s">
        <v>18</v>
      </c>
      <c r="D306" s="20" t="s">
        <v>254</v>
      </c>
      <c r="E306" s="19" t="s">
        <v>48</v>
      </c>
      <c r="F306" s="20" t="s">
        <v>49</v>
      </c>
      <c r="G306" s="21">
        <v>0.0</v>
      </c>
      <c r="H306" s="21">
        <f t="shared" si="2"/>
        <v>0</v>
      </c>
      <c r="I306" s="21">
        <v>0.0</v>
      </c>
      <c r="J306" s="21">
        <v>3772629.44</v>
      </c>
      <c r="K306" s="21">
        <v>342333.93</v>
      </c>
      <c r="L306" s="21">
        <v>9318884.06</v>
      </c>
      <c r="M306" s="21">
        <v>1.128154092E7</v>
      </c>
      <c r="N306" s="21">
        <v>2.471538835E7</v>
      </c>
    </row>
    <row r="307" ht="15.75" customHeight="1">
      <c r="A307" s="19" t="s">
        <v>255</v>
      </c>
      <c r="B307" s="20" t="str">
        <f t="shared" si="1"/>
        <v>05</v>
      </c>
      <c r="C307" s="19" t="s">
        <v>18</v>
      </c>
      <c r="D307" s="20" t="s">
        <v>256</v>
      </c>
      <c r="E307" s="19" t="s">
        <v>20</v>
      </c>
      <c r="F307" s="20" t="s">
        <v>21</v>
      </c>
      <c r="G307" s="21">
        <v>0.0</v>
      </c>
      <c r="H307" s="21">
        <f t="shared" si="2"/>
        <v>0</v>
      </c>
      <c r="I307" s="21">
        <v>0.0</v>
      </c>
      <c r="J307" s="21">
        <v>1.2094022E8</v>
      </c>
      <c r="K307" s="21">
        <v>2173288.08</v>
      </c>
      <c r="L307" s="21">
        <v>8.882150091E7</v>
      </c>
      <c r="M307" s="21">
        <v>6517596.04</v>
      </c>
      <c r="N307" s="21">
        <v>2.1845260503E8</v>
      </c>
    </row>
    <row r="308" ht="15.75" customHeight="1">
      <c r="A308" s="19" t="s">
        <v>255</v>
      </c>
      <c r="B308" s="20" t="str">
        <f t="shared" si="1"/>
        <v>05</v>
      </c>
      <c r="C308" s="19" t="s">
        <v>18</v>
      </c>
      <c r="D308" s="20" t="s">
        <v>256</v>
      </c>
      <c r="E308" s="19" t="s">
        <v>32</v>
      </c>
      <c r="F308" s="20" t="s">
        <v>33</v>
      </c>
      <c r="G308" s="21">
        <v>0.0</v>
      </c>
      <c r="H308" s="21">
        <f t="shared" si="2"/>
        <v>0</v>
      </c>
      <c r="I308" s="21">
        <v>0.0</v>
      </c>
      <c r="J308" s="21">
        <v>9.513260707E7</v>
      </c>
      <c r="K308" s="21">
        <v>1709526.92</v>
      </c>
      <c r="L308" s="21">
        <v>6.986774909E7</v>
      </c>
      <c r="M308" s="21">
        <v>5126796.55</v>
      </c>
      <c r="N308" s="21">
        <v>1.7183667963E8</v>
      </c>
    </row>
    <row r="309" ht="15.75" customHeight="1">
      <c r="A309" s="19" t="s">
        <v>255</v>
      </c>
      <c r="B309" s="20" t="str">
        <f t="shared" si="1"/>
        <v>05</v>
      </c>
      <c r="C309" s="19" t="s">
        <v>18</v>
      </c>
      <c r="D309" s="20" t="s">
        <v>256</v>
      </c>
      <c r="E309" s="19" t="s">
        <v>89</v>
      </c>
      <c r="F309" s="20" t="s">
        <v>90</v>
      </c>
      <c r="G309" s="21">
        <v>0.0</v>
      </c>
      <c r="H309" s="21">
        <f t="shared" si="2"/>
        <v>0</v>
      </c>
      <c r="I309" s="21">
        <v>0.0</v>
      </c>
      <c r="J309" s="21">
        <v>0.0</v>
      </c>
      <c r="K309" s="21">
        <v>0.0</v>
      </c>
      <c r="L309" s="21">
        <v>0.0</v>
      </c>
      <c r="M309" s="21">
        <v>-1957.44</v>
      </c>
      <c r="N309" s="21">
        <v>-1957.44</v>
      </c>
    </row>
    <row r="310" ht="15.75" customHeight="1">
      <c r="A310" s="19" t="s">
        <v>257</v>
      </c>
      <c r="B310" s="20" t="str">
        <f t="shared" si="1"/>
        <v>05</v>
      </c>
      <c r="C310" s="19" t="s">
        <v>18</v>
      </c>
      <c r="D310" s="20" t="s">
        <v>258</v>
      </c>
      <c r="E310" s="19" t="s">
        <v>20</v>
      </c>
      <c r="F310" s="20" t="s">
        <v>21</v>
      </c>
      <c r="G310" s="21">
        <v>0.0</v>
      </c>
      <c r="H310" s="21">
        <f t="shared" si="2"/>
        <v>0</v>
      </c>
      <c r="I310" s="21">
        <v>0.0</v>
      </c>
      <c r="J310" s="21">
        <v>4796181.24</v>
      </c>
      <c r="K310" s="21">
        <v>749170.48</v>
      </c>
      <c r="L310" s="21">
        <v>1.708188828E7</v>
      </c>
      <c r="M310" s="21">
        <v>2.245667775E7</v>
      </c>
      <c r="N310" s="21">
        <v>4.508391775E7</v>
      </c>
    </row>
    <row r="311" ht="15.75" customHeight="1">
      <c r="A311" s="19" t="s">
        <v>257</v>
      </c>
      <c r="B311" s="20" t="str">
        <f t="shared" si="1"/>
        <v>05</v>
      </c>
      <c r="C311" s="19" t="s">
        <v>18</v>
      </c>
      <c r="D311" s="20" t="s">
        <v>258</v>
      </c>
      <c r="E311" s="19" t="s">
        <v>34</v>
      </c>
      <c r="F311" s="20" t="s">
        <v>35</v>
      </c>
      <c r="G311" s="21">
        <v>0.0</v>
      </c>
      <c r="H311" s="21">
        <f t="shared" si="2"/>
        <v>0</v>
      </c>
      <c r="I311" s="21">
        <v>0.0</v>
      </c>
      <c r="J311" s="21">
        <v>4.937944776E7</v>
      </c>
      <c r="K311" s="21">
        <v>7713141.52</v>
      </c>
      <c r="L311" s="21">
        <v>1.7586787672E8</v>
      </c>
      <c r="M311" s="21">
        <v>2.3120442948E8</v>
      </c>
      <c r="N311" s="21">
        <v>4.6416489548E8</v>
      </c>
    </row>
    <row r="312" ht="15.75" customHeight="1">
      <c r="A312" s="19" t="s">
        <v>259</v>
      </c>
      <c r="B312" s="20" t="str">
        <f t="shared" si="1"/>
        <v>05</v>
      </c>
      <c r="C312" s="19" t="s">
        <v>18</v>
      </c>
      <c r="D312" s="20" t="s">
        <v>260</v>
      </c>
      <c r="E312" s="19" t="s">
        <v>20</v>
      </c>
      <c r="F312" s="20" t="s">
        <v>21</v>
      </c>
      <c r="G312" s="21">
        <v>0.0</v>
      </c>
      <c r="H312" s="21">
        <f t="shared" si="2"/>
        <v>0</v>
      </c>
      <c r="I312" s="21">
        <v>0.0</v>
      </c>
      <c r="J312" s="21">
        <v>2.1132659479E8</v>
      </c>
      <c r="K312" s="21">
        <v>2351253.08</v>
      </c>
      <c r="L312" s="21">
        <v>1.59123411E8</v>
      </c>
      <c r="M312" s="21">
        <v>0.0</v>
      </c>
      <c r="N312" s="21">
        <v>3.7280125887E8</v>
      </c>
    </row>
    <row r="313" ht="15.75" customHeight="1">
      <c r="A313" s="19" t="s">
        <v>259</v>
      </c>
      <c r="B313" s="20" t="str">
        <f t="shared" si="1"/>
        <v>05</v>
      </c>
      <c r="C313" s="19" t="s">
        <v>18</v>
      </c>
      <c r="D313" s="20" t="s">
        <v>260</v>
      </c>
      <c r="E313" s="19" t="s">
        <v>32</v>
      </c>
      <c r="F313" s="20" t="s">
        <v>33</v>
      </c>
      <c r="G313" s="21">
        <v>0.0</v>
      </c>
      <c r="H313" s="21">
        <f t="shared" si="2"/>
        <v>0</v>
      </c>
      <c r="I313" s="21">
        <v>0.0</v>
      </c>
      <c r="J313" s="21">
        <v>2721592.93</v>
      </c>
      <c r="K313" s="21">
        <v>30280.87</v>
      </c>
      <c r="L313" s="21">
        <v>2049288.45</v>
      </c>
      <c r="M313" s="21">
        <v>0.0</v>
      </c>
      <c r="N313" s="21">
        <v>4801162.25</v>
      </c>
    </row>
    <row r="314" ht="15.75" customHeight="1">
      <c r="A314" s="19" t="s">
        <v>259</v>
      </c>
      <c r="B314" s="20" t="str">
        <f t="shared" si="1"/>
        <v>05</v>
      </c>
      <c r="C314" s="19" t="s">
        <v>18</v>
      </c>
      <c r="D314" s="20" t="s">
        <v>260</v>
      </c>
      <c r="E314" s="19" t="s">
        <v>34</v>
      </c>
      <c r="F314" s="20" t="s">
        <v>35</v>
      </c>
      <c r="G314" s="21">
        <v>0.0</v>
      </c>
      <c r="H314" s="21">
        <f t="shared" si="2"/>
        <v>0</v>
      </c>
      <c r="I314" s="21">
        <v>0.0</v>
      </c>
      <c r="J314" s="21">
        <v>5.7999940969E8</v>
      </c>
      <c r="K314" s="21">
        <v>6453165.05</v>
      </c>
      <c r="L314" s="21">
        <v>4.3672441955E8</v>
      </c>
      <c r="M314" s="21">
        <v>0.0</v>
      </c>
      <c r="N314" s="21">
        <v>1.02317699429E9</v>
      </c>
    </row>
    <row r="315" ht="15.75" customHeight="1">
      <c r="A315" s="19" t="s">
        <v>261</v>
      </c>
      <c r="B315" s="20" t="str">
        <f t="shared" si="1"/>
        <v>05</v>
      </c>
      <c r="C315" s="19" t="s">
        <v>18</v>
      </c>
      <c r="D315" s="20" t="s">
        <v>262</v>
      </c>
      <c r="E315" s="19" t="s">
        <v>20</v>
      </c>
      <c r="F315" s="20" t="s">
        <v>21</v>
      </c>
      <c r="G315" s="21">
        <v>0.0</v>
      </c>
      <c r="H315" s="21">
        <f t="shared" si="2"/>
        <v>0</v>
      </c>
      <c r="I315" s="21">
        <v>0.0</v>
      </c>
      <c r="J315" s="21">
        <v>1.3013826E7</v>
      </c>
      <c r="K315" s="21">
        <v>906902.0</v>
      </c>
      <c r="L315" s="21">
        <v>7.2121793E7</v>
      </c>
      <c r="M315" s="21">
        <v>8.891619853E7</v>
      </c>
      <c r="N315" s="21">
        <v>1.7495871953E8</v>
      </c>
    </row>
    <row r="316" ht="15.75" customHeight="1">
      <c r="A316" s="19" t="s">
        <v>261</v>
      </c>
      <c r="B316" s="20" t="str">
        <f t="shared" si="1"/>
        <v>05</v>
      </c>
      <c r="C316" s="19" t="s">
        <v>18</v>
      </c>
      <c r="D316" s="20" t="s">
        <v>262</v>
      </c>
      <c r="E316" s="19" t="s">
        <v>42</v>
      </c>
      <c r="F316" s="20" t="s">
        <v>43</v>
      </c>
      <c r="G316" s="21">
        <v>0.0</v>
      </c>
      <c r="H316" s="21">
        <f t="shared" si="2"/>
        <v>0</v>
      </c>
      <c r="I316" s="21">
        <v>0.0</v>
      </c>
      <c r="J316" s="21">
        <v>0.0</v>
      </c>
      <c r="K316" s="21">
        <v>0.0</v>
      </c>
      <c r="L316" s="21">
        <v>0.0</v>
      </c>
      <c r="M316" s="21">
        <v>-240625.8</v>
      </c>
      <c r="N316" s="21">
        <v>-240625.8</v>
      </c>
    </row>
    <row r="317" ht="15.75" customHeight="1">
      <c r="A317" s="19" t="s">
        <v>263</v>
      </c>
      <c r="B317" s="20" t="str">
        <f t="shared" si="1"/>
        <v>05</v>
      </c>
      <c r="C317" s="19" t="s">
        <v>18</v>
      </c>
      <c r="D317" s="20" t="s">
        <v>264</v>
      </c>
      <c r="E317" s="19" t="s">
        <v>20</v>
      </c>
      <c r="F317" s="20" t="s">
        <v>21</v>
      </c>
      <c r="G317" s="21">
        <v>0.0</v>
      </c>
      <c r="H317" s="21">
        <f t="shared" si="2"/>
        <v>0</v>
      </c>
      <c r="I317" s="21">
        <v>0.0</v>
      </c>
      <c r="J317" s="21">
        <v>5380886.35</v>
      </c>
      <c r="K317" s="21">
        <v>5110208.77</v>
      </c>
      <c r="L317" s="21">
        <v>6.96469934E7</v>
      </c>
      <c r="M317" s="21">
        <v>1.2331686836E8</v>
      </c>
      <c r="N317" s="21">
        <v>2.0345495688E8</v>
      </c>
    </row>
    <row r="318" ht="15.75" customHeight="1">
      <c r="A318" s="19" t="s">
        <v>263</v>
      </c>
      <c r="B318" s="20" t="str">
        <f t="shared" si="1"/>
        <v>05</v>
      </c>
      <c r="C318" s="19" t="s">
        <v>18</v>
      </c>
      <c r="D318" s="20" t="s">
        <v>264</v>
      </c>
      <c r="E318" s="19" t="s">
        <v>32</v>
      </c>
      <c r="F318" s="20" t="s">
        <v>33</v>
      </c>
      <c r="G318" s="21">
        <v>0.0</v>
      </c>
      <c r="H318" s="21">
        <f t="shared" si="2"/>
        <v>0</v>
      </c>
      <c r="I318" s="21">
        <v>0.0</v>
      </c>
      <c r="J318" s="21">
        <v>915490.65</v>
      </c>
      <c r="K318" s="21">
        <v>869438.23</v>
      </c>
      <c r="L318" s="21">
        <v>1.18495666E7</v>
      </c>
      <c r="M318" s="21">
        <v>2.098082592E7</v>
      </c>
      <c r="N318" s="21">
        <v>3.46153214E7</v>
      </c>
    </row>
    <row r="319" ht="15.75" customHeight="1">
      <c r="A319" s="19" t="s">
        <v>263</v>
      </c>
      <c r="B319" s="20" t="str">
        <f t="shared" si="1"/>
        <v>05</v>
      </c>
      <c r="C319" s="19" t="s">
        <v>18</v>
      </c>
      <c r="D319" s="20" t="s">
        <v>264</v>
      </c>
      <c r="E319" s="19" t="s">
        <v>42</v>
      </c>
      <c r="F319" s="20" t="s">
        <v>43</v>
      </c>
      <c r="G319" s="21">
        <v>0.0</v>
      </c>
      <c r="H319" s="21">
        <f t="shared" si="2"/>
        <v>0</v>
      </c>
      <c r="I319" s="21">
        <v>0.0</v>
      </c>
      <c r="J319" s="21">
        <v>0.0</v>
      </c>
      <c r="K319" s="21">
        <v>0.0</v>
      </c>
      <c r="L319" s="21">
        <v>0.0</v>
      </c>
      <c r="M319" s="21">
        <v>-136170.84</v>
      </c>
      <c r="N319" s="21">
        <v>-136170.84</v>
      </c>
    </row>
    <row r="320" ht="15.75" customHeight="1">
      <c r="A320" s="19" t="s">
        <v>265</v>
      </c>
      <c r="B320" s="20" t="str">
        <f t="shared" si="1"/>
        <v>05</v>
      </c>
      <c r="C320" s="19" t="s">
        <v>18</v>
      </c>
      <c r="D320" s="20" t="s">
        <v>266</v>
      </c>
      <c r="E320" s="19" t="s">
        <v>20</v>
      </c>
      <c r="F320" s="20" t="s">
        <v>21</v>
      </c>
      <c r="G320" s="21">
        <v>0.0</v>
      </c>
      <c r="H320" s="21">
        <f t="shared" si="2"/>
        <v>0</v>
      </c>
      <c r="I320" s="21">
        <v>0.0</v>
      </c>
      <c r="J320" s="21">
        <v>459533.04</v>
      </c>
      <c r="K320" s="21">
        <v>767262.33</v>
      </c>
      <c r="L320" s="21">
        <v>6.218687232E7</v>
      </c>
      <c r="M320" s="21">
        <v>8.652753684E7</v>
      </c>
      <c r="N320" s="21">
        <v>1.4994120453E8</v>
      </c>
    </row>
    <row r="321" ht="15.75" customHeight="1">
      <c r="A321" s="19" t="s">
        <v>265</v>
      </c>
      <c r="B321" s="20" t="str">
        <f t="shared" si="1"/>
        <v>05</v>
      </c>
      <c r="C321" s="19" t="s">
        <v>18</v>
      </c>
      <c r="D321" s="20" t="s">
        <v>266</v>
      </c>
      <c r="E321" s="19" t="s">
        <v>32</v>
      </c>
      <c r="F321" s="20" t="s">
        <v>33</v>
      </c>
      <c r="G321" s="21">
        <v>0.0</v>
      </c>
      <c r="H321" s="21">
        <f t="shared" si="2"/>
        <v>0</v>
      </c>
      <c r="I321" s="21">
        <v>0.0</v>
      </c>
      <c r="J321" s="21">
        <v>195905.96</v>
      </c>
      <c r="K321" s="21">
        <v>327095.67</v>
      </c>
      <c r="L321" s="21">
        <v>2.651121468E7</v>
      </c>
      <c r="M321" s="21">
        <v>3.68880122E7</v>
      </c>
      <c r="N321" s="21">
        <v>6.392222851E7</v>
      </c>
    </row>
    <row r="322" ht="15.75" customHeight="1">
      <c r="A322" s="19" t="s">
        <v>267</v>
      </c>
      <c r="B322" s="20" t="str">
        <f t="shared" si="1"/>
        <v>05</v>
      </c>
      <c r="C322" s="19" t="s">
        <v>18</v>
      </c>
      <c r="D322" s="20" t="s">
        <v>268</v>
      </c>
      <c r="E322" s="19" t="s">
        <v>20</v>
      </c>
      <c r="F322" s="20" t="s">
        <v>21</v>
      </c>
      <c r="G322" s="21">
        <v>0.0</v>
      </c>
      <c r="H322" s="21">
        <f t="shared" si="2"/>
        <v>0</v>
      </c>
      <c r="I322" s="21">
        <v>0.0</v>
      </c>
      <c r="J322" s="21">
        <v>1.6908792905E8</v>
      </c>
      <c r="K322" s="21">
        <v>1.153355857E7</v>
      </c>
      <c r="L322" s="21">
        <v>6.5410950864E8</v>
      </c>
      <c r="M322" s="21">
        <v>8.2487222763E8</v>
      </c>
      <c r="N322" s="21">
        <v>1.65960322389E9</v>
      </c>
    </row>
    <row r="323" ht="15.75" customHeight="1">
      <c r="A323" s="19" t="s">
        <v>267</v>
      </c>
      <c r="B323" s="20" t="str">
        <f t="shared" si="1"/>
        <v>05</v>
      </c>
      <c r="C323" s="19" t="s">
        <v>18</v>
      </c>
      <c r="D323" s="20" t="s">
        <v>268</v>
      </c>
      <c r="E323" s="19" t="s">
        <v>32</v>
      </c>
      <c r="F323" s="20" t="s">
        <v>33</v>
      </c>
      <c r="G323" s="21">
        <v>0.0</v>
      </c>
      <c r="H323" s="21">
        <f t="shared" si="2"/>
        <v>0</v>
      </c>
      <c r="I323" s="21">
        <v>0.0</v>
      </c>
      <c r="J323" s="21">
        <v>6.545063402E7</v>
      </c>
      <c r="K323" s="21">
        <v>4464415.2</v>
      </c>
      <c r="L323" s="21">
        <v>2.5319301204E8</v>
      </c>
      <c r="M323" s="21">
        <v>3.1929192452E8</v>
      </c>
      <c r="N323" s="21">
        <v>6.4239998578E8</v>
      </c>
    </row>
    <row r="324" ht="15.75" customHeight="1">
      <c r="A324" s="19" t="s">
        <v>267</v>
      </c>
      <c r="B324" s="20" t="str">
        <f t="shared" si="1"/>
        <v>05</v>
      </c>
      <c r="C324" s="19" t="s">
        <v>18</v>
      </c>
      <c r="D324" s="20" t="s">
        <v>268</v>
      </c>
      <c r="E324" s="19" t="s">
        <v>89</v>
      </c>
      <c r="F324" s="20" t="s">
        <v>90</v>
      </c>
      <c r="G324" s="21">
        <v>0.0</v>
      </c>
      <c r="H324" s="21">
        <f t="shared" si="2"/>
        <v>0</v>
      </c>
      <c r="I324" s="21">
        <v>0.0</v>
      </c>
      <c r="J324" s="21">
        <v>0.0</v>
      </c>
      <c r="K324" s="21">
        <v>0.0</v>
      </c>
      <c r="L324" s="21">
        <v>0.0</v>
      </c>
      <c r="M324" s="21">
        <v>-569222.7</v>
      </c>
      <c r="N324" s="21">
        <v>-569222.7</v>
      </c>
    </row>
    <row r="325" ht="15.75" customHeight="1">
      <c r="A325" s="19" t="s">
        <v>267</v>
      </c>
      <c r="B325" s="20" t="str">
        <f t="shared" si="1"/>
        <v>05</v>
      </c>
      <c r="C325" s="19" t="s">
        <v>18</v>
      </c>
      <c r="D325" s="20" t="s">
        <v>268</v>
      </c>
      <c r="E325" s="19" t="s">
        <v>113</v>
      </c>
      <c r="F325" s="20" t="s">
        <v>114</v>
      </c>
      <c r="G325" s="21">
        <v>0.0</v>
      </c>
      <c r="H325" s="21">
        <f t="shared" si="2"/>
        <v>0</v>
      </c>
      <c r="I325" s="21">
        <v>0.0</v>
      </c>
      <c r="J325" s="21">
        <v>0.0</v>
      </c>
      <c r="K325" s="21">
        <v>0.0</v>
      </c>
      <c r="L325" s="21">
        <v>0.0</v>
      </c>
      <c r="M325" s="21">
        <v>-782676.3</v>
      </c>
      <c r="N325" s="21">
        <v>-782676.3</v>
      </c>
    </row>
    <row r="326" ht="15.75" customHeight="1">
      <c r="A326" s="19" t="s">
        <v>267</v>
      </c>
      <c r="B326" s="20" t="str">
        <f t="shared" si="1"/>
        <v>05</v>
      </c>
      <c r="C326" s="19" t="s">
        <v>18</v>
      </c>
      <c r="D326" s="20" t="s">
        <v>268</v>
      </c>
      <c r="E326" s="19" t="s">
        <v>61</v>
      </c>
      <c r="F326" s="20" t="s">
        <v>62</v>
      </c>
      <c r="G326" s="21">
        <v>0.0</v>
      </c>
      <c r="H326" s="21">
        <f t="shared" si="2"/>
        <v>0</v>
      </c>
      <c r="I326" s="21">
        <v>0.0</v>
      </c>
      <c r="J326" s="21">
        <v>5692029.45</v>
      </c>
      <c r="K326" s="21">
        <v>388255.72</v>
      </c>
      <c r="L326" s="21">
        <v>2.201937541E7</v>
      </c>
      <c r="M326" s="21">
        <v>2.776778353E7</v>
      </c>
      <c r="N326" s="21">
        <v>5.586744411E7</v>
      </c>
    </row>
    <row r="327" ht="15.75" customHeight="1">
      <c r="A327" s="19" t="s">
        <v>267</v>
      </c>
      <c r="B327" s="20" t="str">
        <f t="shared" si="1"/>
        <v>05</v>
      </c>
      <c r="C327" s="19" t="s">
        <v>18</v>
      </c>
      <c r="D327" s="20" t="s">
        <v>268</v>
      </c>
      <c r="E327" s="19" t="s">
        <v>28</v>
      </c>
      <c r="F327" s="20" t="s">
        <v>29</v>
      </c>
      <c r="G327" s="21">
        <v>0.0</v>
      </c>
      <c r="H327" s="21">
        <f t="shared" si="2"/>
        <v>0</v>
      </c>
      <c r="I327" s="21">
        <v>0.0</v>
      </c>
      <c r="J327" s="21">
        <v>1.6843496348E8</v>
      </c>
      <c r="K327" s="21">
        <v>1.148901951E7</v>
      </c>
      <c r="L327" s="21">
        <v>6.5158353891E8</v>
      </c>
      <c r="M327" s="21">
        <v>8.2168682479E8</v>
      </c>
      <c r="N327" s="21">
        <v>1.65319434669E9</v>
      </c>
    </row>
    <row r="328" ht="15.75" customHeight="1">
      <c r="A328" s="19" t="s">
        <v>269</v>
      </c>
      <c r="B328" s="20" t="str">
        <f t="shared" si="1"/>
        <v>05</v>
      </c>
      <c r="C328" s="19" t="s">
        <v>18</v>
      </c>
      <c r="D328" s="20" t="s">
        <v>270</v>
      </c>
      <c r="E328" s="19" t="s">
        <v>32</v>
      </c>
      <c r="F328" s="20" t="s">
        <v>33</v>
      </c>
      <c r="G328" s="21">
        <v>0.0</v>
      </c>
      <c r="H328" s="21">
        <f t="shared" si="2"/>
        <v>0</v>
      </c>
      <c r="I328" s="21">
        <v>0.0</v>
      </c>
      <c r="J328" s="21">
        <v>399045.07</v>
      </c>
      <c r="K328" s="21">
        <v>16009.15</v>
      </c>
      <c r="L328" s="21">
        <v>1279823.57</v>
      </c>
      <c r="M328" s="21">
        <v>1448751.11</v>
      </c>
      <c r="N328" s="21">
        <v>3143628.9</v>
      </c>
    </row>
    <row r="329" ht="15.75" customHeight="1">
      <c r="A329" s="19" t="s">
        <v>269</v>
      </c>
      <c r="B329" s="20" t="str">
        <f t="shared" si="1"/>
        <v>05</v>
      </c>
      <c r="C329" s="19" t="s">
        <v>18</v>
      </c>
      <c r="D329" s="20" t="s">
        <v>270</v>
      </c>
      <c r="E329" s="19" t="s">
        <v>61</v>
      </c>
      <c r="F329" s="20" t="s">
        <v>62</v>
      </c>
      <c r="G329" s="21">
        <v>0.0</v>
      </c>
      <c r="H329" s="21">
        <f t="shared" si="2"/>
        <v>0</v>
      </c>
      <c r="I329" s="21">
        <v>0.0</v>
      </c>
      <c r="J329" s="21">
        <v>576914.58</v>
      </c>
      <c r="K329" s="21">
        <v>23145.04</v>
      </c>
      <c r="L329" s="21">
        <v>1850289.44</v>
      </c>
      <c r="M329" s="21">
        <v>2094514.38</v>
      </c>
      <c r="N329" s="21">
        <v>4544863.44</v>
      </c>
    </row>
    <row r="330" ht="15.75" customHeight="1">
      <c r="A330" s="19" t="s">
        <v>269</v>
      </c>
      <c r="B330" s="20" t="str">
        <f t="shared" si="1"/>
        <v>05</v>
      </c>
      <c r="C330" s="19" t="s">
        <v>18</v>
      </c>
      <c r="D330" s="20" t="s">
        <v>270</v>
      </c>
      <c r="E330" s="19" t="s">
        <v>34</v>
      </c>
      <c r="F330" s="20" t="s">
        <v>35</v>
      </c>
      <c r="G330" s="21">
        <v>0.0</v>
      </c>
      <c r="H330" s="21">
        <f t="shared" si="2"/>
        <v>0</v>
      </c>
      <c r="I330" s="21">
        <v>0.0</v>
      </c>
      <c r="J330" s="21">
        <v>2.861982554E7</v>
      </c>
      <c r="K330" s="21">
        <v>1148189.0</v>
      </c>
      <c r="L330" s="21">
        <v>9.178994996E7</v>
      </c>
      <c r="M330" s="21">
        <v>1.0390556557E8</v>
      </c>
      <c r="N330" s="21">
        <v>2.2546353007E8</v>
      </c>
    </row>
    <row r="331" ht="15.75" customHeight="1">
      <c r="A331" s="19" t="s">
        <v>269</v>
      </c>
      <c r="B331" s="20" t="str">
        <f t="shared" si="1"/>
        <v>05</v>
      </c>
      <c r="C331" s="19" t="s">
        <v>18</v>
      </c>
      <c r="D331" s="20" t="s">
        <v>270</v>
      </c>
      <c r="E331" s="19" t="s">
        <v>67</v>
      </c>
      <c r="F331" s="20" t="s">
        <v>68</v>
      </c>
      <c r="G331" s="21">
        <v>0.0</v>
      </c>
      <c r="H331" s="21">
        <f t="shared" si="2"/>
        <v>0</v>
      </c>
      <c r="I331" s="21">
        <v>0.0</v>
      </c>
      <c r="J331" s="21">
        <v>4331221.81</v>
      </c>
      <c r="K331" s="21">
        <v>173762.81</v>
      </c>
      <c r="L331" s="21">
        <v>1.389116203E7</v>
      </c>
      <c r="M331" s="21">
        <v>1.572469588E7</v>
      </c>
      <c r="N331" s="21">
        <v>3.412084253E7</v>
      </c>
    </row>
    <row r="332" ht="15.75" customHeight="1">
      <c r="A332" s="19" t="s">
        <v>271</v>
      </c>
      <c r="B332" s="20" t="str">
        <f t="shared" si="1"/>
        <v>05</v>
      </c>
      <c r="C332" s="19" t="s">
        <v>18</v>
      </c>
      <c r="D332" s="20" t="s">
        <v>272</v>
      </c>
      <c r="E332" s="19" t="s">
        <v>20</v>
      </c>
      <c r="F332" s="20" t="s">
        <v>21</v>
      </c>
      <c r="G332" s="21">
        <v>0.0</v>
      </c>
      <c r="H332" s="21">
        <f t="shared" si="2"/>
        <v>0</v>
      </c>
      <c r="I332" s="21">
        <v>0.0</v>
      </c>
      <c r="J332" s="21">
        <v>1.1955751659E8</v>
      </c>
      <c r="K332" s="21">
        <v>6349905.77</v>
      </c>
      <c r="L332" s="21">
        <v>3.6286880534E8</v>
      </c>
      <c r="M332" s="21">
        <v>3.9167225522E8</v>
      </c>
      <c r="N332" s="21">
        <v>8.8044848292E8</v>
      </c>
    </row>
    <row r="333" ht="15.75" customHeight="1">
      <c r="A333" s="19" t="s">
        <v>271</v>
      </c>
      <c r="B333" s="20" t="str">
        <f t="shared" si="1"/>
        <v>05</v>
      </c>
      <c r="C333" s="19" t="s">
        <v>18</v>
      </c>
      <c r="D333" s="20" t="s">
        <v>272</v>
      </c>
      <c r="E333" s="19" t="s">
        <v>32</v>
      </c>
      <c r="F333" s="20" t="s">
        <v>33</v>
      </c>
      <c r="G333" s="21">
        <v>0.0</v>
      </c>
      <c r="H333" s="21">
        <f t="shared" si="2"/>
        <v>0</v>
      </c>
      <c r="I333" s="21">
        <v>0.0</v>
      </c>
      <c r="J333" s="21">
        <v>3.191231841E7</v>
      </c>
      <c r="K333" s="21">
        <v>1694918.23</v>
      </c>
      <c r="L333" s="21">
        <v>9.685702066E7</v>
      </c>
      <c r="M333" s="21">
        <v>1.0454524378E8</v>
      </c>
      <c r="N333" s="21">
        <v>2.3500950108E8</v>
      </c>
    </row>
    <row r="334" ht="15.75" customHeight="1">
      <c r="A334" s="19" t="s">
        <v>271</v>
      </c>
      <c r="B334" s="20" t="str">
        <f t="shared" si="1"/>
        <v>05</v>
      </c>
      <c r="C334" s="19" t="s">
        <v>18</v>
      </c>
      <c r="D334" s="20" t="s">
        <v>272</v>
      </c>
      <c r="E334" s="19" t="s">
        <v>42</v>
      </c>
      <c r="F334" s="20" t="s">
        <v>43</v>
      </c>
      <c r="G334" s="21">
        <v>0.0</v>
      </c>
      <c r="H334" s="21">
        <f t="shared" si="2"/>
        <v>0</v>
      </c>
      <c r="I334" s="21">
        <v>0.0</v>
      </c>
      <c r="J334" s="21">
        <v>0.0</v>
      </c>
      <c r="K334" s="21">
        <v>0.0</v>
      </c>
      <c r="L334" s="21">
        <v>0.0</v>
      </c>
      <c r="M334" s="21">
        <v>-913789.8</v>
      </c>
      <c r="N334" s="21">
        <v>-913789.8</v>
      </c>
    </row>
    <row r="335" ht="15.75" customHeight="1">
      <c r="A335" s="19" t="s">
        <v>273</v>
      </c>
      <c r="B335" s="20" t="str">
        <f t="shared" si="1"/>
        <v>05</v>
      </c>
      <c r="C335" s="19" t="s">
        <v>18</v>
      </c>
      <c r="D335" s="20" t="s">
        <v>274</v>
      </c>
      <c r="E335" s="19" t="s">
        <v>32</v>
      </c>
      <c r="F335" s="20" t="s">
        <v>33</v>
      </c>
      <c r="G335" s="21">
        <v>0.0</v>
      </c>
      <c r="H335" s="21">
        <f t="shared" si="2"/>
        <v>0</v>
      </c>
      <c r="I335" s="21">
        <v>0.0</v>
      </c>
      <c r="J335" s="21">
        <v>1.588038918E7</v>
      </c>
      <c r="K335" s="21">
        <v>283057.32</v>
      </c>
      <c r="L335" s="21">
        <v>2.254749065E7</v>
      </c>
      <c r="M335" s="21">
        <v>1.466121544E7</v>
      </c>
      <c r="N335" s="21">
        <v>5.337215259E7</v>
      </c>
    </row>
    <row r="336" ht="15.75" customHeight="1">
      <c r="A336" s="19" t="s">
        <v>273</v>
      </c>
      <c r="B336" s="20" t="str">
        <f t="shared" si="1"/>
        <v>05</v>
      </c>
      <c r="C336" s="19" t="s">
        <v>18</v>
      </c>
      <c r="D336" s="20" t="s">
        <v>274</v>
      </c>
      <c r="E336" s="19" t="s">
        <v>34</v>
      </c>
      <c r="F336" s="20" t="s">
        <v>35</v>
      </c>
      <c r="G336" s="21">
        <v>0.0</v>
      </c>
      <c r="H336" s="21">
        <f t="shared" si="2"/>
        <v>0</v>
      </c>
      <c r="I336" s="21">
        <v>0.0</v>
      </c>
      <c r="J336" s="21">
        <v>1.6971630807E8</v>
      </c>
      <c r="K336" s="21">
        <v>3025079.68</v>
      </c>
      <c r="L336" s="21">
        <v>2.4096870835E8</v>
      </c>
      <c r="M336" s="21">
        <v>1.5668679942E8</v>
      </c>
      <c r="N336" s="21">
        <v>5.7039689552E8</v>
      </c>
    </row>
    <row r="337" ht="15.75" customHeight="1">
      <c r="A337" s="19" t="s">
        <v>275</v>
      </c>
      <c r="B337" s="20" t="str">
        <f t="shared" si="1"/>
        <v>05</v>
      </c>
      <c r="C337" s="19" t="s">
        <v>18</v>
      </c>
      <c r="D337" s="20" t="s">
        <v>276</v>
      </c>
      <c r="E337" s="19" t="s">
        <v>20</v>
      </c>
      <c r="F337" s="20" t="s">
        <v>21</v>
      </c>
      <c r="G337" s="21">
        <v>0.0</v>
      </c>
      <c r="H337" s="21">
        <f t="shared" si="2"/>
        <v>0</v>
      </c>
      <c r="I337" s="21">
        <v>0.0</v>
      </c>
      <c r="J337" s="21">
        <v>3483397.37</v>
      </c>
      <c r="K337" s="21">
        <v>1338151.38</v>
      </c>
      <c r="L337" s="21">
        <v>5.229282122E7</v>
      </c>
      <c r="M337" s="21">
        <v>8.871453825E7</v>
      </c>
      <c r="N337" s="21">
        <v>1.4582890822E8</v>
      </c>
    </row>
    <row r="338" ht="15.75" customHeight="1">
      <c r="A338" s="19" t="s">
        <v>275</v>
      </c>
      <c r="B338" s="20" t="str">
        <f t="shared" si="1"/>
        <v>05</v>
      </c>
      <c r="C338" s="19" t="s">
        <v>18</v>
      </c>
      <c r="D338" s="20" t="s">
        <v>276</v>
      </c>
      <c r="E338" s="19" t="s">
        <v>32</v>
      </c>
      <c r="F338" s="20" t="s">
        <v>33</v>
      </c>
      <c r="G338" s="21">
        <v>0.0</v>
      </c>
      <c r="H338" s="21">
        <f t="shared" si="2"/>
        <v>0</v>
      </c>
      <c r="I338" s="21">
        <v>0.0</v>
      </c>
      <c r="J338" s="21">
        <v>969452.62</v>
      </c>
      <c r="K338" s="21">
        <v>372416.41</v>
      </c>
      <c r="L338" s="21">
        <v>1.45534393E7</v>
      </c>
      <c r="M338" s="21">
        <v>2.468984495E7</v>
      </c>
      <c r="N338" s="21">
        <v>4.058515328E7</v>
      </c>
    </row>
    <row r="339" ht="15.75" customHeight="1">
      <c r="A339" s="19" t="s">
        <v>275</v>
      </c>
      <c r="B339" s="20" t="str">
        <f t="shared" si="1"/>
        <v>05</v>
      </c>
      <c r="C339" s="19" t="s">
        <v>18</v>
      </c>
      <c r="D339" s="20" t="s">
        <v>276</v>
      </c>
      <c r="E339" s="19" t="s">
        <v>61</v>
      </c>
      <c r="F339" s="20" t="s">
        <v>62</v>
      </c>
      <c r="G339" s="21">
        <v>0.0</v>
      </c>
      <c r="H339" s="21">
        <f t="shared" si="2"/>
        <v>0</v>
      </c>
      <c r="I339" s="21">
        <v>0.0</v>
      </c>
      <c r="J339" s="21">
        <v>257748.01</v>
      </c>
      <c r="K339" s="21">
        <v>99014.21</v>
      </c>
      <c r="L339" s="21">
        <v>3869317.48</v>
      </c>
      <c r="M339" s="21">
        <v>6564279.86</v>
      </c>
      <c r="N339" s="21">
        <v>1.079035956E7</v>
      </c>
    </row>
    <row r="340" ht="15.75" customHeight="1">
      <c r="A340" s="19" t="s">
        <v>277</v>
      </c>
      <c r="B340" s="20" t="str">
        <f t="shared" si="1"/>
        <v>05</v>
      </c>
      <c r="C340" s="19" t="s">
        <v>18</v>
      </c>
      <c r="D340" s="20" t="s">
        <v>278</v>
      </c>
      <c r="E340" s="19" t="s">
        <v>20</v>
      </c>
      <c r="F340" s="20" t="s">
        <v>21</v>
      </c>
      <c r="G340" s="21">
        <v>0.0</v>
      </c>
      <c r="H340" s="21">
        <f t="shared" si="2"/>
        <v>0</v>
      </c>
      <c r="I340" s="21">
        <v>0.0</v>
      </c>
      <c r="J340" s="21">
        <v>2.984363437E7</v>
      </c>
      <c r="K340" s="21">
        <v>2574085.97</v>
      </c>
      <c r="L340" s="21">
        <v>1.398393092E8</v>
      </c>
      <c r="M340" s="21">
        <v>1.899545922E8</v>
      </c>
      <c r="N340" s="21">
        <v>3.6221162174E8</v>
      </c>
    </row>
    <row r="341" ht="15.75" customHeight="1">
      <c r="A341" s="19" t="s">
        <v>277</v>
      </c>
      <c r="B341" s="20" t="str">
        <f t="shared" si="1"/>
        <v>05</v>
      </c>
      <c r="C341" s="19" t="s">
        <v>18</v>
      </c>
      <c r="D341" s="20" t="s">
        <v>278</v>
      </c>
      <c r="E341" s="19" t="s">
        <v>32</v>
      </c>
      <c r="F341" s="20" t="s">
        <v>33</v>
      </c>
      <c r="G341" s="21">
        <v>0.0</v>
      </c>
      <c r="H341" s="21">
        <f t="shared" si="2"/>
        <v>0</v>
      </c>
      <c r="I341" s="21">
        <v>0.0</v>
      </c>
      <c r="J341" s="21">
        <v>7424034.63</v>
      </c>
      <c r="K341" s="21">
        <v>640341.03</v>
      </c>
      <c r="L341" s="21">
        <v>3.47870458E7</v>
      </c>
      <c r="M341" s="21">
        <v>4.725394552E7</v>
      </c>
      <c r="N341" s="21">
        <v>9.010536698E7</v>
      </c>
    </row>
    <row r="342" ht="15.75" customHeight="1">
      <c r="A342" s="19" t="s">
        <v>279</v>
      </c>
      <c r="B342" s="20" t="str">
        <f t="shared" si="1"/>
        <v>05</v>
      </c>
      <c r="C342" s="19" t="s">
        <v>18</v>
      </c>
      <c r="D342" s="20" t="s">
        <v>280</v>
      </c>
      <c r="E342" s="19" t="s">
        <v>20</v>
      </c>
      <c r="F342" s="20" t="s">
        <v>21</v>
      </c>
      <c r="G342" s="21">
        <v>0.0</v>
      </c>
      <c r="H342" s="21">
        <f t="shared" si="2"/>
        <v>0</v>
      </c>
      <c r="I342" s="21">
        <v>0.0</v>
      </c>
      <c r="J342" s="21">
        <v>3.3117236E7</v>
      </c>
      <c r="K342" s="21">
        <v>4042319.0</v>
      </c>
      <c r="L342" s="21">
        <v>1.4002494E8</v>
      </c>
      <c r="M342" s="21">
        <v>1.6176212084E8</v>
      </c>
      <c r="N342" s="21">
        <v>3.3894661584E8</v>
      </c>
    </row>
    <row r="343" ht="15.75" customHeight="1">
      <c r="A343" s="19" t="s">
        <v>279</v>
      </c>
      <c r="B343" s="20" t="str">
        <f t="shared" si="1"/>
        <v>05</v>
      </c>
      <c r="C343" s="19" t="s">
        <v>18</v>
      </c>
      <c r="D343" s="20" t="s">
        <v>280</v>
      </c>
      <c r="E343" s="19" t="s">
        <v>42</v>
      </c>
      <c r="F343" s="20" t="s">
        <v>43</v>
      </c>
      <c r="G343" s="21">
        <v>0.0</v>
      </c>
      <c r="H343" s="21">
        <f t="shared" si="2"/>
        <v>0</v>
      </c>
      <c r="I343" s="21">
        <v>0.0</v>
      </c>
      <c r="J343" s="21">
        <v>0.0</v>
      </c>
      <c r="K343" s="21">
        <v>0.0</v>
      </c>
      <c r="L343" s="21">
        <v>0.0</v>
      </c>
      <c r="M343" s="21">
        <v>-24909.3</v>
      </c>
      <c r="N343" s="21">
        <v>-24909.3</v>
      </c>
    </row>
    <row r="344" ht="15.75" customHeight="1">
      <c r="A344" s="19" t="s">
        <v>281</v>
      </c>
      <c r="B344" s="20" t="str">
        <f t="shared" si="1"/>
        <v>05</v>
      </c>
      <c r="C344" s="19" t="s">
        <v>18</v>
      </c>
      <c r="D344" s="20" t="s">
        <v>282</v>
      </c>
      <c r="E344" s="19" t="s">
        <v>20</v>
      </c>
      <c r="F344" s="20" t="s">
        <v>21</v>
      </c>
      <c r="G344" s="21">
        <v>0.0</v>
      </c>
      <c r="H344" s="21">
        <f t="shared" si="2"/>
        <v>0</v>
      </c>
      <c r="I344" s="21">
        <v>0.0</v>
      </c>
      <c r="J344" s="21">
        <v>2.822789612E7</v>
      </c>
      <c r="K344" s="21">
        <v>1380559.8</v>
      </c>
      <c r="L344" s="21">
        <v>1.0647184118E8</v>
      </c>
      <c r="M344" s="21">
        <v>1.3831902179E8</v>
      </c>
      <c r="N344" s="21">
        <v>2.7439931889E8</v>
      </c>
    </row>
    <row r="345" ht="15.75" customHeight="1">
      <c r="A345" s="19" t="s">
        <v>281</v>
      </c>
      <c r="B345" s="20" t="str">
        <f t="shared" si="1"/>
        <v>05</v>
      </c>
      <c r="C345" s="19" t="s">
        <v>18</v>
      </c>
      <c r="D345" s="20" t="s">
        <v>282</v>
      </c>
      <c r="E345" s="19" t="s">
        <v>89</v>
      </c>
      <c r="F345" s="20" t="s">
        <v>90</v>
      </c>
      <c r="G345" s="21">
        <v>0.0</v>
      </c>
      <c r="H345" s="21">
        <f t="shared" si="2"/>
        <v>0</v>
      </c>
      <c r="I345" s="21">
        <v>0.0</v>
      </c>
      <c r="J345" s="21">
        <v>0.0</v>
      </c>
      <c r="K345" s="21">
        <v>0.0</v>
      </c>
      <c r="L345" s="21">
        <v>0.0</v>
      </c>
      <c r="M345" s="21">
        <v>-1138445.4</v>
      </c>
      <c r="N345" s="21">
        <v>-1138445.4</v>
      </c>
    </row>
    <row r="346" ht="15.75" customHeight="1">
      <c r="A346" s="19" t="s">
        <v>281</v>
      </c>
      <c r="B346" s="20" t="str">
        <f t="shared" si="1"/>
        <v>05</v>
      </c>
      <c r="C346" s="19" t="s">
        <v>18</v>
      </c>
      <c r="D346" s="20" t="s">
        <v>282</v>
      </c>
      <c r="E346" s="19" t="s">
        <v>61</v>
      </c>
      <c r="F346" s="20" t="s">
        <v>62</v>
      </c>
      <c r="G346" s="21">
        <v>0.0</v>
      </c>
      <c r="H346" s="21">
        <f t="shared" si="2"/>
        <v>0</v>
      </c>
      <c r="I346" s="21">
        <v>0.0</v>
      </c>
      <c r="J346" s="21">
        <v>3518022.88</v>
      </c>
      <c r="K346" s="21">
        <v>172058.2</v>
      </c>
      <c r="L346" s="21">
        <v>1.326951082E7</v>
      </c>
      <c r="M346" s="21">
        <v>1.723860258E7</v>
      </c>
      <c r="N346" s="21">
        <v>3.419819448E7</v>
      </c>
    </row>
    <row r="347" ht="15.75" customHeight="1">
      <c r="A347" s="19" t="s">
        <v>283</v>
      </c>
      <c r="B347" s="20" t="str">
        <f t="shared" si="1"/>
        <v>05</v>
      </c>
      <c r="C347" s="19" t="s">
        <v>18</v>
      </c>
      <c r="D347" s="20" t="s">
        <v>284</v>
      </c>
      <c r="E347" s="19" t="s">
        <v>20</v>
      </c>
      <c r="F347" s="20" t="s">
        <v>21</v>
      </c>
      <c r="G347" s="21">
        <v>0.0</v>
      </c>
      <c r="H347" s="21">
        <f t="shared" si="2"/>
        <v>0</v>
      </c>
      <c r="I347" s="21">
        <v>0.0</v>
      </c>
      <c r="J347" s="21">
        <v>2.394407978E7</v>
      </c>
      <c r="K347" s="21">
        <v>2038981.39</v>
      </c>
      <c r="L347" s="21">
        <v>6.897136193E7</v>
      </c>
      <c r="M347" s="21">
        <v>1.09595746E7</v>
      </c>
      <c r="N347" s="21">
        <v>1.059139977E8</v>
      </c>
    </row>
    <row r="348" ht="15.75" customHeight="1">
      <c r="A348" s="19" t="s">
        <v>283</v>
      </c>
      <c r="B348" s="20" t="str">
        <f t="shared" si="1"/>
        <v>05</v>
      </c>
      <c r="C348" s="19" t="s">
        <v>18</v>
      </c>
      <c r="D348" s="20" t="s">
        <v>284</v>
      </c>
      <c r="E348" s="19" t="s">
        <v>32</v>
      </c>
      <c r="F348" s="20" t="s">
        <v>33</v>
      </c>
      <c r="G348" s="21">
        <v>0.0</v>
      </c>
      <c r="H348" s="21">
        <f t="shared" si="2"/>
        <v>0</v>
      </c>
      <c r="I348" s="21">
        <v>0.0</v>
      </c>
      <c r="J348" s="21">
        <v>1.190680388E7</v>
      </c>
      <c r="K348" s="21">
        <v>1013935.46</v>
      </c>
      <c r="L348" s="21">
        <v>3.429776746E7</v>
      </c>
      <c r="M348" s="21">
        <v>5449927.77</v>
      </c>
      <c r="N348" s="21">
        <v>5.266843457E7</v>
      </c>
    </row>
    <row r="349" ht="15.75" customHeight="1">
      <c r="A349" s="19" t="s">
        <v>283</v>
      </c>
      <c r="B349" s="20" t="str">
        <f t="shared" si="1"/>
        <v>05</v>
      </c>
      <c r="C349" s="19" t="s">
        <v>18</v>
      </c>
      <c r="D349" s="20" t="s">
        <v>284</v>
      </c>
      <c r="E349" s="19" t="s">
        <v>28</v>
      </c>
      <c r="F349" s="20" t="s">
        <v>29</v>
      </c>
      <c r="G349" s="21">
        <v>0.0</v>
      </c>
      <c r="H349" s="21">
        <f t="shared" si="2"/>
        <v>0</v>
      </c>
      <c r="I349" s="21">
        <v>0.0</v>
      </c>
      <c r="J349" s="21">
        <v>1132547.05</v>
      </c>
      <c r="K349" s="21">
        <v>96443.15</v>
      </c>
      <c r="L349" s="21">
        <v>3262322.61</v>
      </c>
      <c r="M349" s="21">
        <v>518384.25</v>
      </c>
      <c r="N349" s="21">
        <v>5009697.06</v>
      </c>
    </row>
    <row r="350" ht="15.75" customHeight="1">
      <c r="A350" s="19" t="s">
        <v>285</v>
      </c>
      <c r="B350" s="20" t="str">
        <f t="shared" si="1"/>
        <v>05</v>
      </c>
      <c r="C350" s="19" t="s">
        <v>18</v>
      </c>
      <c r="D350" s="20" t="s">
        <v>286</v>
      </c>
      <c r="E350" s="19" t="s">
        <v>20</v>
      </c>
      <c r="F350" s="20" t="s">
        <v>21</v>
      </c>
      <c r="G350" s="21">
        <v>0.0</v>
      </c>
      <c r="H350" s="21">
        <f t="shared" si="2"/>
        <v>0</v>
      </c>
      <c r="I350" s="21">
        <v>0.0</v>
      </c>
      <c r="J350" s="21">
        <v>1.2479509978E8</v>
      </c>
      <c r="K350" s="21">
        <v>2.316494071E7</v>
      </c>
      <c r="L350" s="21">
        <v>4.3376596538E8</v>
      </c>
      <c r="M350" s="21">
        <v>4.2631036184E8</v>
      </c>
      <c r="N350" s="21">
        <v>1.00803636771E9</v>
      </c>
    </row>
    <row r="351" ht="15.75" customHeight="1">
      <c r="A351" s="19" t="s">
        <v>285</v>
      </c>
      <c r="B351" s="20" t="str">
        <f t="shared" si="1"/>
        <v>05</v>
      </c>
      <c r="C351" s="19" t="s">
        <v>18</v>
      </c>
      <c r="D351" s="20" t="s">
        <v>286</v>
      </c>
      <c r="E351" s="19" t="s">
        <v>32</v>
      </c>
      <c r="F351" s="20" t="s">
        <v>33</v>
      </c>
      <c r="G351" s="21">
        <v>0.0</v>
      </c>
      <c r="H351" s="21">
        <f t="shared" si="2"/>
        <v>0</v>
      </c>
      <c r="I351" s="21">
        <v>0.0</v>
      </c>
      <c r="J351" s="21">
        <v>6992992.18</v>
      </c>
      <c r="K351" s="21">
        <v>1298065.78</v>
      </c>
      <c r="L351" s="21">
        <v>2.430641913E7</v>
      </c>
      <c r="M351" s="21">
        <v>2.388863848E7</v>
      </c>
      <c r="N351" s="21">
        <v>5.648611557E7</v>
      </c>
    </row>
    <row r="352" ht="15.75" customHeight="1">
      <c r="A352" s="19" t="s">
        <v>285</v>
      </c>
      <c r="B352" s="20" t="str">
        <f t="shared" si="1"/>
        <v>05</v>
      </c>
      <c r="C352" s="19" t="s">
        <v>18</v>
      </c>
      <c r="D352" s="20" t="s">
        <v>286</v>
      </c>
      <c r="E352" s="19" t="s">
        <v>34</v>
      </c>
      <c r="F352" s="20" t="s">
        <v>35</v>
      </c>
      <c r="G352" s="21">
        <v>0.0</v>
      </c>
      <c r="H352" s="21">
        <f t="shared" si="2"/>
        <v>0</v>
      </c>
      <c r="I352" s="21">
        <v>0.0</v>
      </c>
      <c r="J352" s="21">
        <v>3.18114945E7</v>
      </c>
      <c r="K352" s="21">
        <v>5904970.51</v>
      </c>
      <c r="L352" s="21">
        <v>1.1057119749E8</v>
      </c>
      <c r="M352" s="21">
        <v>1.0867069105E8</v>
      </c>
      <c r="N352" s="21">
        <v>2.5695835355E8</v>
      </c>
    </row>
    <row r="353" ht="15.75" customHeight="1">
      <c r="A353" s="19" t="s">
        <v>287</v>
      </c>
      <c r="B353" s="20" t="str">
        <f t="shared" si="1"/>
        <v>05</v>
      </c>
      <c r="C353" s="19" t="s">
        <v>18</v>
      </c>
      <c r="D353" s="20" t="s">
        <v>288</v>
      </c>
      <c r="E353" s="19" t="s">
        <v>20</v>
      </c>
      <c r="F353" s="20" t="s">
        <v>21</v>
      </c>
      <c r="G353" s="21">
        <v>0.0</v>
      </c>
      <c r="H353" s="21">
        <f t="shared" si="2"/>
        <v>0</v>
      </c>
      <c r="I353" s="21">
        <v>0.0</v>
      </c>
      <c r="J353" s="21">
        <v>7.258484981E7</v>
      </c>
      <c r="K353" s="21">
        <v>3503383.66</v>
      </c>
      <c r="L353" s="21">
        <v>1.4447108751E8</v>
      </c>
      <c r="M353" s="21">
        <v>1.2820133684E8</v>
      </c>
      <c r="N353" s="21">
        <v>3.4876065782E8</v>
      </c>
    </row>
    <row r="354" ht="15.75" customHeight="1">
      <c r="A354" s="19" t="s">
        <v>287</v>
      </c>
      <c r="B354" s="20" t="str">
        <f t="shared" si="1"/>
        <v>05</v>
      </c>
      <c r="C354" s="19" t="s">
        <v>18</v>
      </c>
      <c r="D354" s="20" t="s">
        <v>288</v>
      </c>
      <c r="E354" s="19" t="s">
        <v>32</v>
      </c>
      <c r="F354" s="20" t="s">
        <v>33</v>
      </c>
      <c r="G354" s="21">
        <v>0.0</v>
      </c>
      <c r="H354" s="21">
        <f t="shared" si="2"/>
        <v>0</v>
      </c>
      <c r="I354" s="21">
        <v>0.0</v>
      </c>
      <c r="J354" s="21">
        <v>3.463871321E7</v>
      </c>
      <c r="K354" s="21">
        <v>1671873.7</v>
      </c>
      <c r="L354" s="21">
        <v>6.894403695E7</v>
      </c>
      <c r="M354" s="21">
        <v>6.117983783E7</v>
      </c>
      <c r="N354" s="21">
        <v>1.6643446169E8</v>
      </c>
    </row>
    <row r="355" ht="15.75" customHeight="1">
      <c r="A355" s="19" t="s">
        <v>287</v>
      </c>
      <c r="B355" s="20" t="str">
        <f t="shared" si="1"/>
        <v>05</v>
      </c>
      <c r="C355" s="19" t="s">
        <v>18</v>
      </c>
      <c r="D355" s="20" t="s">
        <v>288</v>
      </c>
      <c r="E355" s="19" t="s">
        <v>34</v>
      </c>
      <c r="F355" s="20" t="s">
        <v>35</v>
      </c>
      <c r="G355" s="21">
        <v>0.0</v>
      </c>
      <c r="H355" s="21">
        <f t="shared" si="2"/>
        <v>0</v>
      </c>
      <c r="I355" s="21">
        <v>0.0</v>
      </c>
      <c r="J355" s="21">
        <v>4.438653777E7</v>
      </c>
      <c r="K355" s="21">
        <v>2142362.64</v>
      </c>
      <c r="L355" s="21">
        <v>8.834586554E7</v>
      </c>
      <c r="M355" s="21">
        <v>7.839671082E7</v>
      </c>
      <c r="N355" s="21">
        <v>2.1327147677E8</v>
      </c>
    </row>
    <row r="356" ht="15.75" customHeight="1">
      <c r="A356" s="19" t="s">
        <v>289</v>
      </c>
      <c r="B356" s="20" t="str">
        <f t="shared" si="1"/>
        <v>05</v>
      </c>
      <c r="C356" s="19" t="s">
        <v>18</v>
      </c>
      <c r="D356" s="20" t="s">
        <v>290</v>
      </c>
      <c r="E356" s="19" t="s">
        <v>20</v>
      </c>
      <c r="F356" s="20" t="s">
        <v>21</v>
      </c>
      <c r="G356" s="21">
        <v>0.0</v>
      </c>
      <c r="H356" s="21">
        <f t="shared" si="2"/>
        <v>0</v>
      </c>
      <c r="I356" s="21">
        <v>0.0</v>
      </c>
      <c r="J356" s="21">
        <v>1.244003375E7</v>
      </c>
      <c r="K356" s="21">
        <v>1164239.11</v>
      </c>
      <c r="L356" s="21">
        <v>8.838381358E7</v>
      </c>
      <c r="M356" s="21">
        <v>1.1712176399E8</v>
      </c>
      <c r="N356" s="21">
        <v>2.1910985043E8</v>
      </c>
    </row>
    <row r="357" ht="15.75" customHeight="1">
      <c r="A357" s="19" t="s">
        <v>289</v>
      </c>
      <c r="B357" s="20" t="str">
        <f t="shared" si="1"/>
        <v>05</v>
      </c>
      <c r="C357" s="19" t="s">
        <v>18</v>
      </c>
      <c r="D357" s="20" t="s">
        <v>290</v>
      </c>
      <c r="E357" s="19" t="s">
        <v>32</v>
      </c>
      <c r="F357" s="20" t="s">
        <v>33</v>
      </c>
      <c r="G357" s="21">
        <v>0.0</v>
      </c>
      <c r="H357" s="21">
        <f t="shared" si="2"/>
        <v>0</v>
      </c>
      <c r="I357" s="21">
        <v>0.0</v>
      </c>
      <c r="J357" s="21">
        <v>1.462170825E7</v>
      </c>
      <c r="K357" s="21">
        <v>1368417.89</v>
      </c>
      <c r="L357" s="21">
        <v>1.0388415042E8</v>
      </c>
      <c r="M357" s="21">
        <v>1.3766202718E8</v>
      </c>
      <c r="N357" s="21">
        <v>2.5753630374E8</v>
      </c>
    </row>
    <row r="358" ht="15.75" customHeight="1">
      <c r="A358" s="19" t="s">
        <v>291</v>
      </c>
      <c r="B358" s="20" t="str">
        <f t="shared" si="1"/>
        <v>05</v>
      </c>
      <c r="C358" s="19" t="s">
        <v>18</v>
      </c>
      <c r="D358" s="20" t="s">
        <v>292</v>
      </c>
      <c r="E358" s="19" t="s">
        <v>20</v>
      </c>
      <c r="F358" s="20" t="s">
        <v>21</v>
      </c>
      <c r="G358" s="21">
        <v>0.0</v>
      </c>
      <c r="H358" s="21">
        <f t="shared" si="2"/>
        <v>0</v>
      </c>
      <c r="I358" s="21">
        <v>0.0</v>
      </c>
      <c r="J358" s="21">
        <v>1.531491226E7</v>
      </c>
      <c r="K358" s="21">
        <v>760510.27</v>
      </c>
      <c r="L358" s="21">
        <v>5.38490644E7</v>
      </c>
      <c r="M358" s="21">
        <v>4.786226135E7</v>
      </c>
      <c r="N358" s="21">
        <v>1.1778674828E8</v>
      </c>
    </row>
    <row r="359" ht="15.75" customHeight="1">
      <c r="A359" s="19" t="s">
        <v>291</v>
      </c>
      <c r="B359" s="20" t="str">
        <f t="shared" si="1"/>
        <v>05</v>
      </c>
      <c r="C359" s="19" t="s">
        <v>18</v>
      </c>
      <c r="D359" s="20" t="s">
        <v>292</v>
      </c>
      <c r="E359" s="19" t="s">
        <v>32</v>
      </c>
      <c r="F359" s="20" t="s">
        <v>33</v>
      </c>
      <c r="G359" s="21">
        <v>0.0</v>
      </c>
      <c r="H359" s="21">
        <f t="shared" si="2"/>
        <v>0</v>
      </c>
      <c r="I359" s="21">
        <v>0.0</v>
      </c>
      <c r="J359" s="21">
        <v>1.536895178E7</v>
      </c>
      <c r="K359" s="21">
        <v>763193.78</v>
      </c>
      <c r="L359" s="21">
        <v>5.403907384E7</v>
      </c>
      <c r="M359" s="21">
        <v>4.803114602E7</v>
      </c>
      <c r="N359" s="21">
        <v>1.1820236542E8</v>
      </c>
    </row>
    <row r="360" ht="15.75" customHeight="1">
      <c r="A360" s="19" t="s">
        <v>291</v>
      </c>
      <c r="B360" s="20" t="str">
        <f t="shared" si="1"/>
        <v>05</v>
      </c>
      <c r="C360" s="19" t="s">
        <v>18</v>
      </c>
      <c r="D360" s="20" t="s">
        <v>292</v>
      </c>
      <c r="E360" s="19" t="s">
        <v>61</v>
      </c>
      <c r="F360" s="20" t="s">
        <v>62</v>
      </c>
      <c r="G360" s="21">
        <v>0.0</v>
      </c>
      <c r="H360" s="21">
        <f t="shared" si="2"/>
        <v>0</v>
      </c>
      <c r="I360" s="21">
        <v>0.0</v>
      </c>
      <c r="J360" s="21">
        <v>9180183.54</v>
      </c>
      <c r="K360" s="21">
        <v>455870.97</v>
      </c>
      <c r="L360" s="21">
        <v>3.227862402E7</v>
      </c>
      <c r="M360" s="21">
        <v>2.868996807E7</v>
      </c>
      <c r="N360" s="21">
        <v>7.06046466E7</v>
      </c>
    </row>
    <row r="361" ht="15.75" customHeight="1">
      <c r="A361" s="19" t="s">
        <v>291</v>
      </c>
      <c r="B361" s="20" t="str">
        <f t="shared" si="1"/>
        <v>05</v>
      </c>
      <c r="C361" s="19" t="s">
        <v>18</v>
      </c>
      <c r="D361" s="20" t="s">
        <v>292</v>
      </c>
      <c r="E361" s="19" t="s">
        <v>34</v>
      </c>
      <c r="F361" s="20" t="s">
        <v>35</v>
      </c>
      <c r="G361" s="21">
        <v>0.0</v>
      </c>
      <c r="H361" s="21">
        <f t="shared" si="2"/>
        <v>0</v>
      </c>
      <c r="I361" s="21">
        <v>0.0</v>
      </c>
      <c r="J361" s="21">
        <v>7.537142781E7</v>
      </c>
      <c r="K361" s="21">
        <v>3742805.98</v>
      </c>
      <c r="L361" s="21">
        <v>2.6501496074E8</v>
      </c>
      <c r="M361" s="21">
        <v>2.3555126635E8</v>
      </c>
      <c r="N361" s="21">
        <v>5.7968046088E8</v>
      </c>
    </row>
    <row r="362" ht="15.75" customHeight="1">
      <c r="A362" s="22" t="s">
        <v>293</v>
      </c>
      <c r="B362" s="15"/>
      <c r="C362" s="15"/>
      <c r="D362" s="15"/>
      <c r="E362" s="15"/>
      <c r="F362" s="23"/>
      <c r="G362" s="24">
        <f t="shared" ref="G362:N362" si="3">SUM(G8:G361)</f>
        <v>0</v>
      </c>
      <c r="H362" s="24">
        <f t="shared" si="3"/>
        <v>0</v>
      </c>
      <c r="I362" s="24">
        <f t="shared" si="3"/>
        <v>0</v>
      </c>
      <c r="J362" s="24">
        <f t="shared" si="3"/>
        <v>19760653946</v>
      </c>
      <c r="K362" s="24">
        <f t="shared" si="3"/>
        <v>1711120781</v>
      </c>
      <c r="L362" s="24">
        <f t="shared" si="3"/>
        <v>44267504115</v>
      </c>
      <c r="M362" s="24">
        <f t="shared" si="3"/>
        <v>51069525990</v>
      </c>
      <c r="N362" s="24">
        <f t="shared" si="3"/>
        <v>116808804832</v>
      </c>
    </row>
    <row r="363" ht="29.25" customHeight="1">
      <c r="A363" s="25" t="s">
        <v>294</v>
      </c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</row>
    <row r="364" ht="15.75" customHeight="1">
      <c r="B364" s="4"/>
    </row>
    <row r="365" ht="15.75" customHeight="1">
      <c r="B365" s="4"/>
    </row>
    <row r="366" ht="15.75" customHeight="1">
      <c r="B366" s="4"/>
    </row>
    <row r="367" ht="15.75" customHeight="1">
      <c r="B367" s="4"/>
    </row>
    <row r="368" ht="15.75" customHeight="1">
      <c r="B368" s="4"/>
    </row>
    <row r="369" ht="15.75" customHeight="1">
      <c r="B369" s="4"/>
    </row>
    <row r="370" ht="15.75" customHeight="1">
      <c r="B370" s="4"/>
    </row>
    <row r="371" ht="15.75" customHeight="1">
      <c r="B371" s="4"/>
    </row>
    <row r="372" ht="15.75" customHeight="1">
      <c r="B372" s="4"/>
    </row>
    <row r="373" ht="15.75" customHeight="1">
      <c r="B373" s="4"/>
    </row>
    <row r="374" ht="15.75" customHeight="1">
      <c r="B374" s="4"/>
    </row>
    <row r="375" ht="15.75" customHeight="1">
      <c r="B375" s="4"/>
    </row>
    <row r="376" ht="15.75" customHeight="1">
      <c r="B376" s="4"/>
    </row>
    <row r="377" ht="15.75" customHeight="1">
      <c r="B377" s="4"/>
    </row>
    <row r="378" ht="15.75" customHeight="1">
      <c r="B378" s="4"/>
    </row>
    <row r="379" ht="15.75" customHeight="1">
      <c r="B379" s="4"/>
    </row>
    <row r="380" ht="15.75" customHeight="1">
      <c r="B380" s="4"/>
    </row>
    <row r="381" ht="15.75" customHeight="1">
      <c r="B381" s="4"/>
    </row>
    <row r="382" ht="15.75" customHeight="1">
      <c r="B382" s="4"/>
    </row>
    <row r="383" ht="15.75" customHeight="1">
      <c r="B383" s="4"/>
    </row>
    <row r="384" ht="15.75" customHeight="1">
      <c r="B384" s="4"/>
    </row>
    <row r="385" ht="15.75" customHeight="1">
      <c r="B385" s="4"/>
    </row>
    <row r="386" ht="15.75" customHeight="1">
      <c r="B386" s="4"/>
    </row>
    <row r="387" ht="15.75" customHeight="1">
      <c r="B387" s="4"/>
    </row>
    <row r="388" ht="15.75" customHeight="1">
      <c r="B388" s="4"/>
    </row>
    <row r="389" ht="15.75" customHeight="1">
      <c r="B389" s="4"/>
    </row>
    <row r="390" ht="15.75" customHeight="1">
      <c r="B390" s="4"/>
    </row>
    <row r="391" ht="15.75" customHeight="1">
      <c r="B391" s="4"/>
    </row>
    <row r="392" ht="15.75" customHeight="1">
      <c r="B392" s="4"/>
    </row>
    <row r="393" ht="15.75" customHeight="1">
      <c r="B393" s="4"/>
    </row>
    <row r="394" ht="15.75" customHeight="1">
      <c r="B394" s="4"/>
    </row>
    <row r="395" ht="15.75" customHeight="1">
      <c r="B395" s="4"/>
    </row>
    <row r="396" ht="15.75" customHeight="1">
      <c r="B396" s="4"/>
    </row>
    <row r="397" ht="15.75" customHeight="1">
      <c r="B397" s="4"/>
    </row>
    <row r="398" ht="15.75" customHeight="1">
      <c r="B398" s="4"/>
    </row>
    <row r="399" ht="15.75" customHeight="1">
      <c r="B399" s="4"/>
    </row>
    <row r="400" ht="15.75" customHeight="1">
      <c r="B400" s="4"/>
    </row>
    <row r="401" ht="15.75" customHeight="1">
      <c r="B401" s="4"/>
    </row>
    <row r="402" ht="15.75" customHeight="1">
      <c r="B402" s="4"/>
    </row>
    <row r="403" ht="15.75" customHeight="1">
      <c r="B403" s="4"/>
    </row>
    <row r="404" ht="15.75" customHeight="1">
      <c r="B404" s="4"/>
    </row>
    <row r="405" ht="15.75" customHeight="1">
      <c r="B405" s="4"/>
    </row>
    <row r="406" ht="15.75" customHeight="1">
      <c r="B406" s="4"/>
    </row>
    <row r="407" ht="15.75" customHeight="1">
      <c r="B407" s="4"/>
    </row>
    <row r="408" ht="15.75" customHeight="1">
      <c r="B408" s="4"/>
    </row>
    <row r="409" ht="15.75" customHeight="1">
      <c r="B409" s="4"/>
    </row>
    <row r="410" ht="15.75" customHeight="1">
      <c r="B410" s="4"/>
    </row>
    <row r="411" ht="15.75" customHeight="1">
      <c r="B411" s="4"/>
    </row>
    <row r="412" ht="15.75" customHeight="1">
      <c r="B412" s="4"/>
    </row>
    <row r="413" ht="15.75" customHeight="1">
      <c r="B413" s="4"/>
    </row>
    <row r="414" ht="15.75" customHeight="1">
      <c r="B414" s="4"/>
    </row>
    <row r="415" ht="15.75" customHeight="1">
      <c r="B415" s="4"/>
    </row>
    <row r="416" ht="15.75" customHeight="1">
      <c r="B416" s="4"/>
    </row>
    <row r="417" ht="15.75" customHeight="1">
      <c r="B417" s="4"/>
    </row>
    <row r="418" ht="15.75" customHeight="1">
      <c r="B418" s="4"/>
    </row>
    <row r="419" ht="15.75" customHeight="1">
      <c r="B419" s="4"/>
    </row>
    <row r="420" ht="15.75" customHeight="1">
      <c r="B420" s="4"/>
    </row>
    <row r="421" ht="15.75" customHeight="1">
      <c r="B421" s="4"/>
    </row>
    <row r="422" ht="15.75" customHeight="1">
      <c r="B422" s="4"/>
    </row>
    <row r="423" ht="15.75" customHeight="1">
      <c r="B423" s="4"/>
    </row>
    <row r="424" ht="15.75" customHeight="1">
      <c r="B424" s="4"/>
    </row>
    <row r="425" ht="15.75" customHeight="1">
      <c r="B425" s="4"/>
    </row>
    <row r="426" ht="15.75" customHeight="1">
      <c r="B426" s="4"/>
    </row>
    <row r="427" ht="15.75" customHeight="1">
      <c r="B427" s="4"/>
    </row>
    <row r="428" ht="15.75" customHeight="1">
      <c r="B428" s="4"/>
    </row>
    <row r="429" ht="15.75" customHeight="1">
      <c r="B429" s="4"/>
    </row>
    <row r="430" ht="15.75" customHeight="1">
      <c r="B430" s="4"/>
    </row>
    <row r="431" ht="15.75" customHeight="1">
      <c r="B431" s="4"/>
    </row>
    <row r="432" ht="15.75" customHeight="1">
      <c r="B432" s="4"/>
    </row>
    <row r="433" ht="15.75" customHeight="1">
      <c r="B433" s="4"/>
    </row>
    <row r="434" ht="15.75" customHeight="1">
      <c r="B434" s="4"/>
    </row>
    <row r="435" ht="15.75" customHeight="1">
      <c r="B435" s="4"/>
    </row>
    <row r="436" ht="15.75" customHeight="1">
      <c r="B436" s="4"/>
    </row>
    <row r="437" ht="15.75" customHeight="1">
      <c r="B437" s="4"/>
    </row>
    <row r="438" ht="15.75" customHeight="1">
      <c r="B438" s="4"/>
    </row>
    <row r="439" ht="15.75" customHeight="1">
      <c r="B439" s="4"/>
    </row>
    <row r="440" ht="15.75" customHeight="1">
      <c r="B440" s="4"/>
    </row>
    <row r="441" ht="15.75" customHeight="1">
      <c r="B441" s="4"/>
    </row>
    <row r="442" ht="15.75" customHeight="1">
      <c r="B442" s="4"/>
    </row>
    <row r="443" ht="15.75" customHeight="1">
      <c r="B443" s="4"/>
    </row>
    <row r="444" ht="15.75" customHeight="1">
      <c r="B444" s="4"/>
    </row>
    <row r="445" ht="15.75" customHeight="1">
      <c r="B445" s="4"/>
    </row>
    <row r="446" ht="15.75" customHeight="1">
      <c r="B446" s="4"/>
    </row>
    <row r="447" ht="15.75" customHeight="1">
      <c r="B447" s="4"/>
    </row>
    <row r="448" ht="15.75" customHeight="1">
      <c r="B448" s="4"/>
    </row>
    <row r="449" ht="15.75" customHeight="1">
      <c r="B449" s="4"/>
    </row>
    <row r="450" ht="15.75" customHeight="1">
      <c r="B450" s="4"/>
    </row>
    <row r="451" ht="15.75" customHeight="1">
      <c r="B451" s="4"/>
    </row>
    <row r="452" ht="15.75" customHeight="1">
      <c r="B452" s="4"/>
    </row>
    <row r="453" ht="15.75" customHeight="1">
      <c r="B453" s="4"/>
    </row>
    <row r="454" ht="15.75" customHeight="1">
      <c r="B454" s="4"/>
    </row>
    <row r="455" ht="15.75" customHeight="1">
      <c r="B455" s="4"/>
    </row>
    <row r="456" ht="15.75" customHeight="1">
      <c r="B456" s="4"/>
    </row>
    <row r="457" ht="15.75" customHeight="1">
      <c r="B457" s="4"/>
    </row>
    <row r="458" ht="15.75" customHeight="1">
      <c r="B458" s="4"/>
    </row>
    <row r="459" ht="15.75" customHeight="1">
      <c r="B459" s="4"/>
    </row>
    <row r="460" ht="15.75" customHeight="1">
      <c r="B460" s="4"/>
    </row>
    <row r="461" ht="15.75" customHeight="1">
      <c r="B461" s="4"/>
    </row>
    <row r="462" ht="15.75" customHeight="1">
      <c r="B462" s="4"/>
    </row>
    <row r="463" ht="15.75" customHeight="1">
      <c r="B463" s="4"/>
    </row>
    <row r="464" ht="15.75" customHeight="1">
      <c r="B464" s="4"/>
    </row>
    <row r="465" ht="15.75" customHeight="1">
      <c r="B465" s="4"/>
    </row>
    <row r="466" ht="15.75" customHeight="1">
      <c r="B466" s="4"/>
    </row>
    <row r="467" ht="15.75" customHeight="1">
      <c r="B467" s="4"/>
    </row>
    <row r="468" ht="15.75" customHeight="1">
      <c r="B468" s="4"/>
    </row>
    <row r="469" ht="15.75" customHeight="1">
      <c r="B469" s="4"/>
    </row>
    <row r="470" ht="15.75" customHeight="1">
      <c r="B470" s="4"/>
    </row>
    <row r="471" ht="15.75" customHeight="1">
      <c r="B471" s="4"/>
    </row>
    <row r="472" ht="15.75" customHeight="1">
      <c r="B472" s="4"/>
    </row>
    <row r="473" ht="15.75" customHeight="1">
      <c r="B473" s="4"/>
    </row>
    <row r="474" ht="15.75" customHeight="1">
      <c r="B474" s="4"/>
    </row>
    <row r="475" ht="15.75" customHeight="1">
      <c r="B475" s="4"/>
    </row>
    <row r="476" ht="15.75" customHeight="1">
      <c r="B476" s="4"/>
    </row>
    <row r="477" ht="15.75" customHeight="1">
      <c r="B477" s="4"/>
    </row>
    <row r="478" ht="15.75" customHeight="1">
      <c r="B478" s="4"/>
    </row>
    <row r="479" ht="15.75" customHeight="1">
      <c r="B479" s="4"/>
    </row>
    <row r="480" ht="15.75" customHeight="1">
      <c r="B480" s="4"/>
    </row>
    <row r="481" ht="15.75" customHeight="1">
      <c r="B481" s="4"/>
    </row>
    <row r="482" ht="15.75" customHeight="1">
      <c r="B482" s="4"/>
    </row>
    <row r="483" ht="15.75" customHeight="1">
      <c r="B483" s="4"/>
    </row>
    <row r="484" ht="15.75" customHeight="1">
      <c r="B484" s="4"/>
    </row>
    <row r="485" ht="15.75" customHeight="1">
      <c r="B485" s="4"/>
    </row>
    <row r="486" ht="15.75" customHeight="1">
      <c r="B486" s="4"/>
    </row>
    <row r="487" ht="15.75" customHeight="1">
      <c r="B487" s="4"/>
    </row>
    <row r="488" ht="15.75" customHeight="1">
      <c r="B488" s="4"/>
    </row>
    <row r="489" ht="15.75" customHeight="1">
      <c r="B489" s="4"/>
    </row>
    <row r="490" ht="15.75" customHeight="1">
      <c r="B490" s="4"/>
    </row>
    <row r="491" ht="15.75" customHeight="1">
      <c r="B491" s="4"/>
    </row>
    <row r="492" ht="15.75" customHeight="1">
      <c r="B492" s="4"/>
    </row>
    <row r="493" ht="15.75" customHeight="1">
      <c r="B493" s="4"/>
    </row>
    <row r="494" ht="15.75" customHeight="1">
      <c r="B494" s="4"/>
    </row>
    <row r="495" ht="15.75" customHeight="1">
      <c r="B495" s="4"/>
    </row>
    <row r="496" ht="15.75" customHeight="1">
      <c r="B496" s="4"/>
    </row>
    <row r="497" ht="15.75" customHeight="1">
      <c r="B497" s="4"/>
    </row>
    <row r="498" ht="15.75" customHeight="1">
      <c r="B498" s="4"/>
    </row>
    <row r="499" ht="15.75" customHeight="1">
      <c r="B499" s="4"/>
    </row>
    <row r="500" ht="15.75" customHeight="1">
      <c r="B500" s="4"/>
    </row>
    <row r="501" ht="15.75" customHeight="1">
      <c r="B501" s="4"/>
    </row>
    <row r="502" ht="15.75" customHeight="1">
      <c r="B502" s="4"/>
    </row>
    <row r="503" ht="15.75" customHeight="1">
      <c r="B503" s="4"/>
    </row>
    <row r="504" ht="15.75" customHeight="1">
      <c r="B504" s="4"/>
    </row>
    <row r="505" ht="15.75" customHeight="1">
      <c r="B505" s="4"/>
    </row>
    <row r="506" ht="15.75" customHeight="1">
      <c r="B506" s="4"/>
    </row>
    <row r="507" ht="15.75" customHeight="1">
      <c r="B507" s="4"/>
    </row>
    <row r="508" ht="15.75" customHeight="1">
      <c r="B508" s="4"/>
    </row>
    <row r="509" ht="15.75" customHeight="1">
      <c r="B509" s="4"/>
    </row>
    <row r="510" ht="15.75" customHeight="1">
      <c r="B510" s="4"/>
    </row>
    <row r="511" ht="15.75" customHeight="1">
      <c r="B511" s="4"/>
    </row>
    <row r="512" ht="15.75" customHeight="1">
      <c r="B512" s="4"/>
    </row>
    <row r="513" ht="15.75" customHeight="1">
      <c r="B513" s="4"/>
    </row>
    <row r="514" ht="15.75" customHeight="1">
      <c r="B514" s="4"/>
    </row>
    <row r="515" ht="15.75" customHeight="1">
      <c r="B515" s="4"/>
    </row>
    <row r="516" ht="15.75" customHeight="1">
      <c r="B516" s="4"/>
    </row>
    <row r="517" ht="15.75" customHeight="1">
      <c r="B517" s="4"/>
    </row>
    <row r="518" ht="15.75" customHeight="1">
      <c r="B518" s="4"/>
    </row>
    <row r="519" ht="15.75" customHeight="1">
      <c r="B519" s="4"/>
    </row>
    <row r="520" ht="15.75" customHeight="1">
      <c r="B520" s="4"/>
    </row>
    <row r="521" ht="15.75" customHeight="1">
      <c r="B521" s="4"/>
    </row>
    <row r="522" ht="15.75" customHeight="1">
      <c r="B522" s="4"/>
    </row>
    <row r="523" ht="15.75" customHeight="1">
      <c r="B523" s="4"/>
    </row>
    <row r="524" ht="15.75" customHeight="1">
      <c r="B524" s="4"/>
    </row>
    <row r="525" ht="15.75" customHeight="1">
      <c r="B525" s="4"/>
    </row>
    <row r="526" ht="15.75" customHeight="1">
      <c r="B526" s="4"/>
    </row>
    <row r="527" ht="15.75" customHeight="1">
      <c r="B527" s="4"/>
    </row>
    <row r="528" ht="15.75" customHeight="1">
      <c r="B528" s="4"/>
    </row>
    <row r="529" ht="15.75" customHeight="1">
      <c r="B529" s="4"/>
    </row>
    <row r="530" ht="15.75" customHeight="1">
      <c r="B530" s="4"/>
    </row>
    <row r="531" ht="15.75" customHeight="1">
      <c r="B531" s="4"/>
    </row>
    <row r="532" ht="15.75" customHeight="1">
      <c r="B532" s="4"/>
    </row>
    <row r="533" ht="15.75" customHeight="1">
      <c r="B533" s="4"/>
    </row>
    <row r="534" ht="15.75" customHeight="1">
      <c r="B534" s="4"/>
    </row>
    <row r="535" ht="15.75" customHeight="1">
      <c r="B535" s="4"/>
    </row>
    <row r="536" ht="15.75" customHeight="1">
      <c r="B536" s="4"/>
    </row>
    <row r="537" ht="15.75" customHeight="1">
      <c r="B537" s="4"/>
    </row>
    <row r="538" ht="15.75" customHeight="1">
      <c r="B538" s="4"/>
    </row>
    <row r="539" ht="15.75" customHeight="1">
      <c r="B539" s="4"/>
    </row>
    <row r="540" ht="15.75" customHeight="1">
      <c r="B540" s="4"/>
    </row>
    <row r="541" ht="15.75" customHeight="1">
      <c r="B541" s="4"/>
    </row>
    <row r="542" ht="15.75" customHeight="1">
      <c r="B542" s="4"/>
    </row>
    <row r="543" ht="15.75" customHeight="1">
      <c r="B543" s="4"/>
    </row>
    <row r="544" ht="15.75" customHeight="1">
      <c r="B544" s="4"/>
    </row>
    <row r="545" ht="15.75" customHeight="1">
      <c r="B545" s="4"/>
    </row>
    <row r="546" ht="15.75" customHeight="1">
      <c r="B546" s="4"/>
    </row>
    <row r="547" ht="15.75" customHeight="1">
      <c r="B547" s="4"/>
    </row>
    <row r="548" ht="15.75" customHeight="1">
      <c r="B548" s="4"/>
    </row>
    <row r="549" ht="15.75" customHeight="1">
      <c r="B549" s="4"/>
    </row>
    <row r="550" ht="15.75" customHeight="1">
      <c r="B550" s="4"/>
    </row>
    <row r="551" ht="15.75" customHeight="1">
      <c r="B551" s="4"/>
    </row>
    <row r="552" ht="15.75" customHeight="1">
      <c r="B552" s="4"/>
    </row>
    <row r="553" ht="15.75" customHeight="1">
      <c r="B553" s="4"/>
    </row>
    <row r="554" ht="15.75" customHeight="1">
      <c r="B554" s="4"/>
    </row>
    <row r="555" ht="15.75" customHeight="1">
      <c r="B555" s="4"/>
    </row>
    <row r="556" ht="15.75" customHeight="1">
      <c r="B556" s="4"/>
    </row>
    <row r="557" ht="15.75" customHeight="1">
      <c r="B557" s="4"/>
    </row>
    <row r="558" ht="15.75" customHeight="1">
      <c r="B558" s="4"/>
    </row>
    <row r="559" ht="15.75" customHeight="1">
      <c r="B559" s="4"/>
    </row>
    <row r="560" ht="15.75" customHeight="1">
      <c r="B560" s="4"/>
    </row>
    <row r="561" ht="15.75" customHeight="1">
      <c r="B561" s="4"/>
    </row>
    <row r="562" ht="15.75" customHeight="1">
      <c r="B562" s="4"/>
    </row>
    <row r="563" ht="15.75" customHeight="1">
      <c r="B563" s="4"/>
    </row>
    <row r="564" ht="15.75" customHeight="1">
      <c r="B564" s="4"/>
    </row>
    <row r="565" ht="15.75" customHeight="1">
      <c r="B565" s="4"/>
    </row>
    <row r="566" ht="15.75" customHeight="1">
      <c r="B566" s="4"/>
    </row>
    <row r="567" ht="15.75" customHeight="1">
      <c r="B567" s="4"/>
    </row>
    <row r="568" ht="15.75" customHeight="1">
      <c r="B568" s="4"/>
    </row>
    <row r="569" ht="15.75" customHeight="1">
      <c r="B569" s="4"/>
    </row>
    <row r="570" ht="15.75" customHeight="1">
      <c r="B570" s="4"/>
    </row>
    <row r="571" ht="15.75" customHeight="1">
      <c r="B571" s="4"/>
    </row>
    <row r="572" ht="15.75" customHeight="1">
      <c r="B572" s="4"/>
    </row>
    <row r="573" ht="15.75" customHeight="1">
      <c r="B573" s="4"/>
    </row>
    <row r="574" ht="15.75" customHeight="1">
      <c r="B574" s="4"/>
    </row>
    <row r="575" ht="15.75" customHeight="1">
      <c r="B575" s="4"/>
    </row>
    <row r="576" ht="15.75" customHeight="1">
      <c r="B576" s="4"/>
    </row>
    <row r="577" ht="15.75" customHeight="1">
      <c r="B577" s="4"/>
    </row>
    <row r="578" ht="15.75" customHeight="1">
      <c r="B578" s="4"/>
    </row>
    <row r="579" ht="15.75" customHeight="1">
      <c r="B579" s="4"/>
    </row>
    <row r="580" ht="15.75" customHeight="1">
      <c r="B580" s="4"/>
    </row>
    <row r="581" ht="15.75" customHeight="1">
      <c r="B581" s="4"/>
    </row>
    <row r="582" ht="15.75" customHeight="1">
      <c r="B582" s="4"/>
    </row>
    <row r="583" ht="15.75" customHeight="1">
      <c r="B583" s="4"/>
    </row>
    <row r="584" ht="15.75" customHeight="1">
      <c r="B584" s="4"/>
    </row>
    <row r="585" ht="15.75" customHeight="1">
      <c r="B585" s="4"/>
    </row>
    <row r="586" ht="15.75" customHeight="1">
      <c r="B586" s="4"/>
    </row>
    <row r="587" ht="15.75" customHeight="1">
      <c r="B587" s="4"/>
    </row>
    <row r="588" ht="15.75" customHeight="1">
      <c r="B588" s="4"/>
    </row>
    <row r="589" ht="15.75" customHeight="1">
      <c r="B589" s="4"/>
    </row>
    <row r="590" ht="15.75" customHeight="1">
      <c r="B590" s="4"/>
    </row>
    <row r="591" ht="15.75" customHeight="1">
      <c r="B591" s="4"/>
    </row>
    <row r="592" ht="15.75" customHeight="1">
      <c r="B592" s="4"/>
    </row>
    <row r="593" ht="15.75" customHeight="1">
      <c r="B593" s="4"/>
    </row>
    <row r="594" ht="15.75" customHeight="1">
      <c r="B594" s="4"/>
    </row>
    <row r="595" ht="15.75" customHeight="1">
      <c r="B595" s="4"/>
    </row>
    <row r="596" ht="15.75" customHeight="1">
      <c r="B596" s="4"/>
    </row>
    <row r="597" ht="15.75" customHeight="1">
      <c r="B597" s="4"/>
    </row>
    <row r="598" ht="15.75" customHeight="1">
      <c r="B598" s="4"/>
    </row>
    <row r="599" ht="15.75" customHeight="1">
      <c r="B599" s="4"/>
    </row>
    <row r="600" ht="15.75" customHeight="1">
      <c r="B600" s="4"/>
    </row>
    <row r="601" ht="15.75" customHeight="1">
      <c r="B601" s="4"/>
    </row>
    <row r="602" ht="15.75" customHeight="1">
      <c r="B602" s="4"/>
    </row>
    <row r="603" ht="15.75" customHeight="1">
      <c r="B603" s="4"/>
    </row>
    <row r="604" ht="15.75" customHeight="1">
      <c r="B604" s="4"/>
    </row>
    <row r="605" ht="15.75" customHeight="1">
      <c r="B605" s="4"/>
    </row>
    <row r="606" ht="15.75" customHeight="1">
      <c r="B606" s="4"/>
    </row>
    <row r="607" ht="15.75" customHeight="1">
      <c r="B607" s="4"/>
    </row>
    <row r="608" ht="15.75" customHeight="1">
      <c r="B608" s="4"/>
    </row>
    <row r="609" ht="15.75" customHeight="1">
      <c r="B609" s="4"/>
    </row>
    <row r="610" ht="15.75" customHeight="1">
      <c r="B610" s="4"/>
    </row>
    <row r="611" ht="15.75" customHeight="1">
      <c r="B611" s="4"/>
    </row>
    <row r="612" ht="15.75" customHeight="1">
      <c r="B612" s="4"/>
    </row>
    <row r="613" ht="15.75" customHeight="1">
      <c r="B613" s="4"/>
    </row>
    <row r="614" ht="15.75" customHeight="1">
      <c r="B614" s="4"/>
    </row>
    <row r="615" ht="15.75" customHeight="1">
      <c r="B615" s="4"/>
    </row>
    <row r="616" ht="15.75" customHeight="1">
      <c r="B616" s="4"/>
    </row>
    <row r="617" ht="15.75" customHeight="1">
      <c r="B617" s="4"/>
    </row>
    <row r="618" ht="15.75" customHeight="1">
      <c r="B618" s="4"/>
    </row>
    <row r="619" ht="15.75" customHeight="1">
      <c r="B619" s="4"/>
    </row>
    <row r="620" ht="15.75" customHeight="1">
      <c r="B620" s="4"/>
    </row>
    <row r="621" ht="15.75" customHeight="1">
      <c r="B621" s="4"/>
    </row>
    <row r="622" ht="15.75" customHeight="1">
      <c r="B622" s="4"/>
    </row>
    <row r="623" ht="15.75" customHeight="1">
      <c r="B623" s="4"/>
    </row>
    <row r="624" ht="15.75" customHeight="1">
      <c r="B624" s="4"/>
    </row>
    <row r="625" ht="15.75" customHeight="1">
      <c r="B625" s="4"/>
    </row>
    <row r="626" ht="15.75" customHeight="1">
      <c r="B626" s="4"/>
    </row>
    <row r="627" ht="15.75" customHeight="1">
      <c r="B627" s="4"/>
    </row>
    <row r="628" ht="15.75" customHeight="1">
      <c r="B628" s="4"/>
    </row>
    <row r="629" ht="15.75" customHeight="1">
      <c r="B629" s="4"/>
    </row>
    <row r="630" ht="15.75" customHeight="1">
      <c r="B630" s="4"/>
    </row>
    <row r="631" ht="15.75" customHeight="1">
      <c r="B631" s="4"/>
    </row>
    <row r="632" ht="15.75" customHeight="1">
      <c r="B632" s="4"/>
    </row>
    <row r="633" ht="15.75" customHeight="1">
      <c r="B633" s="4"/>
    </row>
    <row r="634" ht="15.75" customHeight="1">
      <c r="B634" s="4"/>
    </row>
    <row r="635" ht="15.75" customHeight="1">
      <c r="B635" s="4"/>
    </row>
    <row r="636" ht="15.75" customHeight="1">
      <c r="B636" s="4"/>
    </row>
    <row r="637" ht="15.75" customHeight="1">
      <c r="B637" s="4"/>
    </row>
    <row r="638" ht="15.75" customHeight="1">
      <c r="B638" s="4"/>
    </row>
    <row r="639" ht="15.75" customHeight="1">
      <c r="B639" s="4"/>
    </row>
    <row r="640" ht="15.75" customHeight="1">
      <c r="B640" s="4"/>
    </row>
    <row r="641" ht="15.75" customHeight="1">
      <c r="B641" s="4"/>
    </row>
    <row r="642" ht="15.75" customHeight="1">
      <c r="B642" s="4"/>
    </row>
    <row r="643" ht="15.75" customHeight="1">
      <c r="B643" s="4"/>
    </row>
    <row r="644" ht="15.75" customHeight="1">
      <c r="B644" s="4"/>
    </row>
    <row r="645" ht="15.75" customHeight="1">
      <c r="B645" s="4"/>
    </row>
    <row r="646" ht="15.75" customHeight="1">
      <c r="B646" s="4"/>
    </row>
    <row r="647" ht="15.75" customHeight="1">
      <c r="B647" s="4"/>
    </row>
    <row r="648" ht="15.75" customHeight="1">
      <c r="B648" s="4"/>
    </row>
    <row r="649" ht="15.75" customHeight="1">
      <c r="B649" s="4"/>
    </row>
    <row r="650" ht="15.75" customHeight="1">
      <c r="B650" s="4"/>
    </row>
    <row r="651" ht="15.75" customHeight="1">
      <c r="B651" s="4"/>
    </row>
    <row r="652" ht="15.75" customHeight="1">
      <c r="B652" s="4"/>
    </row>
    <row r="653" ht="15.75" customHeight="1">
      <c r="B653" s="4"/>
    </row>
    <row r="654" ht="15.75" customHeight="1">
      <c r="B654" s="4"/>
    </row>
    <row r="655" ht="15.75" customHeight="1">
      <c r="B655" s="4"/>
    </row>
    <row r="656" ht="15.75" customHeight="1">
      <c r="B656" s="4"/>
    </row>
    <row r="657" ht="15.75" customHeight="1">
      <c r="B657" s="4"/>
    </row>
    <row r="658" ht="15.75" customHeight="1">
      <c r="B658" s="4"/>
    </row>
    <row r="659" ht="15.75" customHeight="1">
      <c r="B659" s="4"/>
    </row>
    <row r="660" ht="15.75" customHeight="1">
      <c r="B660" s="4"/>
    </row>
    <row r="661" ht="15.75" customHeight="1">
      <c r="B661" s="4"/>
    </row>
    <row r="662" ht="15.75" customHeight="1">
      <c r="B662" s="4"/>
    </row>
    <row r="663" ht="15.75" customHeight="1">
      <c r="B663" s="4"/>
    </row>
    <row r="664" ht="15.75" customHeight="1">
      <c r="B664" s="4"/>
    </row>
    <row r="665" ht="15.75" customHeight="1">
      <c r="B665" s="4"/>
    </row>
    <row r="666" ht="15.75" customHeight="1">
      <c r="B666" s="4"/>
    </row>
    <row r="667" ht="15.75" customHeight="1">
      <c r="B667" s="4"/>
    </row>
    <row r="668" ht="15.75" customHeight="1">
      <c r="B668" s="4"/>
    </row>
    <row r="669" ht="15.75" customHeight="1">
      <c r="B669" s="4"/>
    </row>
    <row r="670" ht="15.75" customHeight="1">
      <c r="B670" s="4"/>
    </row>
    <row r="671" ht="15.75" customHeight="1">
      <c r="B671" s="4"/>
    </row>
    <row r="672" ht="15.75" customHeight="1">
      <c r="B672" s="4"/>
    </row>
    <row r="673" ht="15.75" customHeight="1">
      <c r="B673" s="4"/>
    </row>
    <row r="674" ht="15.75" customHeight="1">
      <c r="B674" s="4"/>
    </row>
    <row r="675" ht="15.75" customHeight="1">
      <c r="B675" s="4"/>
    </row>
    <row r="676" ht="15.75" customHeight="1">
      <c r="B676" s="4"/>
    </row>
    <row r="677" ht="15.75" customHeight="1">
      <c r="B677" s="4"/>
    </row>
    <row r="678" ht="15.75" customHeight="1">
      <c r="B678" s="4"/>
    </row>
    <row r="679" ht="15.75" customHeight="1">
      <c r="B679" s="4"/>
    </row>
    <row r="680" ht="15.75" customHeight="1">
      <c r="B680" s="4"/>
    </row>
    <row r="681" ht="15.75" customHeight="1">
      <c r="B681" s="4"/>
    </row>
    <row r="682" ht="15.75" customHeight="1">
      <c r="B682" s="4"/>
    </row>
    <row r="683" ht="15.75" customHeight="1">
      <c r="B683" s="4"/>
    </row>
    <row r="684" ht="15.75" customHeight="1">
      <c r="B684" s="4"/>
    </row>
    <row r="685" ht="15.75" customHeight="1">
      <c r="B685" s="4"/>
    </row>
    <row r="686" ht="15.75" customHeight="1">
      <c r="B686" s="4"/>
    </row>
    <row r="687" ht="15.75" customHeight="1">
      <c r="B687" s="4"/>
    </row>
    <row r="688" ht="15.75" customHeight="1">
      <c r="B688" s="4"/>
    </row>
    <row r="689" ht="15.75" customHeight="1">
      <c r="B689" s="4"/>
    </row>
    <row r="690" ht="15.75" customHeight="1">
      <c r="B690" s="4"/>
    </row>
    <row r="691" ht="15.75" customHeight="1">
      <c r="B691" s="4"/>
    </row>
    <row r="692" ht="15.75" customHeight="1">
      <c r="B692" s="4"/>
    </row>
    <row r="693" ht="15.75" customHeight="1">
      <c r="B693" s="4"/>
    </row>
    <row r="694" ht="15.75" customHeight="1">
      <c r="B694" s="4"/>
    </row>
    <row r="695" ht="15.75" customHeight="1">
      <c r="B695" s="4"/>
    </row>
    <row r="696" ht="15.75" customHeight="1">
      <c r="B696" s="4"/>
    </row>
    <row r="697" ht="15.75" customHeight="1">
      <c r="B697" s="4"/>
    </row>
    <row r="698" ht="15.75" customHeight="1">
      <c r="B698" s="4"/>
    </row>
    <row r="699" ht="15.75" customHeight="1">
      <c r="B699" s="4"/>
    </row>
    <row r="700" ht="15.75" customHeight="1">
      <c r="B700" s="4"/>
    </row>
    <row r="701" ht="15.75" customHeight="1">
      <c r="B701" s="4"/>
    </row>
    <row r="702" ht="15.75" customHeight="1">
      <c r="B702" s="4"/>
    </row>
    <row r="703" ht="15.75" customHeight="1">
      <c r="B703" s="4"/>
    </row>
    <row r="704" ht="15.75" customHeight="1">
      <c r="B704" s="4"/>
    </row>
    <row r="705" ht="15.75" customHeight="1">
      <c r="B705" s="4"/>
    </row>
    <row r="706" ht="15.75" customHeight="1">
      <c r="B706" s="4"/>
    </row>
    <row r="707" ht="15.75" customHeight="1">
      <c r="B707" s="4"/>
    </row>
    <row r="708" ht="15.75" customHeight="1">
      <c r="B708" s="4"/>
    </row>
    <row r="709" ht="15.75" customHeight="1">
      <c r="B709" s="4"/>
    </row>
    <row r="710" ht="15.75" customHeight="1">
      <c r="B710" s="4"/>
    </row>
    <row r="711" ht="15.75" customHeight="1">
      <c r="B711" s="4"/>
    </row>
    <row r="712" ht="15.75" customHeight="1">
      <c r="B712" s="4"/>
    </row>
    <row r="713" ht="15.75" customHeight="1">
      <c r="B713" s="4"/>
    </row>
    <row r="714" ht="15.75" customHeight="1">
      <c r="B714" s="4"/>
    </row>
    <row r="715" ht="15.75" customHeight="1">
      <c r="B715" s="4"/>
    </row>
    <row r="716" ht="15.75" customHeight="1">
      <c r="B716" s="4"/>
    </row>
    <row r="717" ht="15.75" customHeight="1">
      <c r="B717" s="4"/>
    </row>
    <row r="718" ht="15.75" customHeight="1">
      <c r="B718" s="4"/>
    </row>
    <row r="719" ht="15.75" customHeight="1">
      <c r="B719" s="4"/>
    </row>
    <row r="720" ht="15.75" customHeight="1">
      <c r="B720" s="4"/>
    </row>
    <row r="721" ht="15.75" customHeight="1">
      <c r="B721" s="4"/>
    </row>
    <row r="722" ht="15.75" customHeight="1">
      <c r="B722" s="4"/>
    </row>
    <row r="723" ht="15.75" customHeight="1">
      <c r="B723" s="4"/>
    </row>
    <row r="724" ht="15.75" customHeight="1">
      <c r="B724" s="4"/>
    </row>
    <row r="725" ht="15.75" customHeight="1">
      <c r="B725" s="4"/>
    </row>
    <row r="726" ht="15.75" customHeight="1">
      <c r="B726" s="4"/>
    </row>
    <row r="727" ht="15.75" customHeight="1">
      <c r="B727" s="4"/>
    </row>
    <row r="728" ht="15.75" customHeight="1">
      <c r="B728" s="4"/>
    </row>
    <row r="729" ht="15.75" customHeight="1">
      <c r="B729" s="4"/>
    </row>
    <row r="730" ht="15.75" customHeight="1">
      <c r="B730" s="4"/>
    </row>
    <row r="731" ht="15.75" customHeight="1">
      <c r="B731" s="4"/>
    </row>
    <row r="732" ht="15.75" customHeight="1">
      <c r="B732" s="4"/>
    </row>
    <row r="733" ht="15.75" customHeight="1">
      <c r="B733" s="4"/>
    </row>
    <row r="734" ht="15.75" customHeight="1">
      <c r="B734" s="4"/>
    </row>
    <row r="735" ht="15.75" customHeight="1">
      <c r="B735" s="4"/>
    </row>
    <row r="736" ht="15.75" customHeight="1">
      <c r="B736" s="4"/>
    </row>
    <row r="737" ht="15.75" customHeight="1">
      <c r="B737" s="4"/>
    </row>
    <row r="738" ht="15.75" customHeight="1">
      <c r="B738" s="4"/>
    </row>
    <row r="739" ht="15.75" customHeight="1">
      <c r="B739" s="4"/>
    </row>
    <row r="740" ht="15.75" customHeight="1">
      <c r="B740" s="4"/>
    </row>
    <row r="741" ht="15.75" customHeight="1">
      <c r="B741" s="4"/>
    </row>
    <row r="742" ht="15.75" customHeight="1">
      <c r="B742" s="4"/>
    </row>
    <row r="743" ht="15.75" customHeight="1">
      <c r="B743" s="4"/>
    </row>
    <row r="744" ht="15.75" customHeight="1">
      <c r="B744" s="4"/>
    </row>
    <row r="745" ht="15.75" customHeight="1">
      <c r="B745" s="4"/>
    </row>
    <row r="746" ht="15.75" customHeight="1">
      <c r="B746" s="4"/>
    </row>
    <row r="747" ht="15.75" customHeight="1">
      <c r="B747" s="4"/>
    </row>
    <row r="748" ht="15.75" customHeight="1">
      <c r="B748" s="4"/>
    </row>
    <row r="749" ht="15.75" customHeight="1">
      <c r="B749" s="4"/>
    </row>
    <row r="750" ht="15.75" customHeight="1">
      <c r="B750" s="4"/>
    </row>
    <row r="751" ht="15.75" customHeight="1">
      <c r="B751" s="4"/>
    </row>
    <row r="752" ht="15.75" customHeight="1">
      <c r="B752" s="4"/>
    </row>
    <row r="753" ht="15.75" customHeight="1">
      <c r="B753" s="4"/>
    </row>
    <row r="754" ht="15.75" customHeight="1">
      <c r="B754" s="4"/>
    </row>
    <row r="755" ht="15.75" customHeight="1">
      <c r="B755" s="4"/>
    </row>
    <row r="756" ht="15.75" customHeight="1">
      <c r="B756" s="4"/>
    </row>
    <row r="757" ht="15.75" customHeight="1">
      <c r="B757" s="4"/>
    </row>
    <row r="758" ht="15.75" customHeight="1">
      <c r="B758" s="4"/>
    </row>
    <row r="759" ht="15.75" customHeight="1">
      <c r="B759" s="4"/>
    </row>
    <row r="760" ht="15.75" customHeight="1">
      <c r="B760" s="4"/>
    </row>
    <row r="761" ht="15.75" customHeight="1">
      <c r="B761" s="4"/>
    </row>
    <row r="762" ht="15.75" customHeight="1">
      <c r="B762" s="4"/>
    </row>
    <row r="763" ht="15.75" customHeight="1">
      <c r="B763" s="4"/>
    </row>
    <row r="764" ht="15.75" customHeight="1">
      <c r="B764" s="4"/>
    </row>
    <row r="765" ht="15.75" customHeight="1">
      <c r="B765" s="4"/>
    </row>
    <row r="766" ht="15.75" customHeight="1">
      <c r="B766" s="4"/>
    </row>
    <row r="767" ht="15.75" customHeight="1">
      <c r="B767" s="4"/>
    </row>
    <row r="768" ht="15.75" customHeight="1">
      <c r="B768" s="4"/>
    </row>
    <row r="769" ht="15.75" customHeight="1">
      <c r="B769" s="4"/>
    </row>
    <row r="770" ht="15.75" customHeight="1">
      <c r="B770" s="4"/>
    </row>
    <row r="771" ht="15.75" customHeight="1">
      <c r="B771" s="4"/>
    </row>
    <row r="772" ht="15.75" customHeight="1">
      <c r="B772" s="4"/>
    </row>
    <row r="773" ht="15.75" customHeight="1">
      <c r="B773" s="4"/>
    </row>
    <row r="774" ht="15.75" customHeight="1">
      <c r="B774" s="4"/>
    </row>
    <row r="775" ht="15.75" customHeight="1">
      <c r="B775" s="4"/>
    </row>
    <row r="776" ht="15.75" customHeight="1">
      <c r="B776" s="4"/>
    </row>
    <row r="777" ht="15.75" customHeight="1">
      <c r="B777" s="4"/>
    </row>
    <row r="778" ht="15.75" customHeight="1">
      <c r="B778" s="4"/>
    </row>
    <row r="779" ht="15.75" customHeight="1">
      <c r="B779" s="4"/>
    </row>
    <row r="780" ht="15.75" customHeight="1">
      <c r="B780" s="4"/>
    </row>
    <row r="781" ht="15.75" customHeight="1">
      <c r="B781" s="4"/>
    </row>
    <row r="782" ht="15.75" customHeight="1">
      <c r="B782" s="4"/>
    </row>
    <row r="783" ht="15.75" customHeight="1">
      <c r="B783" s="4"/>
    </row>
    <row r="784" ht="15.75" customHeight="1">
      <c r="B784" s="4"/>
    </row>
    <row r="785" ht="15.75" customHeight="1">
      <c r="B785" s="4"/>
    </row>
    <row r="786" ht="15.75" customHeight="1">
      <c r="B786" s="4"/>
    </row>
    <row r="787" ht="15.75" customHeight="1">
      <c r="B787" s="4"/>
    </row>
    <row r="788" ht="15.75" customHeight="1">
      <c r="B788" s="4"/>
    </row>
    <row r="789" ht="15.75" customHeight="1">
      <c r="B789" s="4"/>
    </row>
    <row r="790" ht="15.75" customHeight="1">
      <c r="B790" s="4"/>
    </row>
    <row r="791" ht="15.75" customHeight="1">
      <c r="B791" s="4"/>
    </row>
    <row r="792" ht="15.75" customHeight="1">
      <c r="B792" s="4"/>
    </row>
    <row r="793" ht="15.75" customHeight="1">
      <c r="B793" s="4"/>
    </row>
    <row r="794" ht="15.75" customHeight="1">
      <c r="B794" s="4"/>
    </row>
    <row r="795" ht="15.75" customHeight="1">
      <c r="B795" s="4"/>
    </row>
    <row r="796" ht="15.75" customHeight="1">
      <c r="B796" s="4"/>
    </row>
    <row r="797" ht="15.75" customHeight="1">
      <c r="B797" s="4"/>
    </row>
    <row r="798" ht="15.75" customHeight="1">
      <c r="B798" s="4"/>
    </row>
    <row r="799" ht="15.75" customHeight="1">
      <c r="B799" s="4"/>
    </row>
    <row r="800" ht="15.75" customHeight="1">
      <c r="B800" s="4"/>
    </row>
    <row r="801" ht="15.75" customHeight="1">
      <c r="B801" s="4"/>
    </row>
    <row r="802" ht="15.75" customHeight="1">
      <c r="B802" s="4"/>
    </row>
    <row r="803" ht="15.75" customHeight="1">
      <c r="B803" s="4"/>
    </row>
    <row r="804" ht="15.75" customHeight="1">
      <c r="B804" s="4"/>
    </row>
    <row r="805" ht="15.75" customHeight="1">
      <c r="B805" s="4"/>
    </row>
    <row r="806" ht="15.75" customHeight="1">
      <c r="B806" s="4"/>
    </row>
    <row r="807" ht="15.75" customHeight="1">
      <c r="B807" s="4"/>
    </row>
    <row r="808" ht="15.75" customHeight="1">
      <c r="B808" s="4"/>
    </row>
    <row r="809" ht="15.75" customHeight="1">
      <c r="B809" s="4"/>
    </row>
    <row r="810" ht="15.75" customHeight="1">
      <c r="B810" s="4"/>
    </row>
    <row r="811" ht="15.75" customHeight="1">
      <c r="B811" s="4"/>
    </row>
    <row r="812" ht="15.75" customHeight="1">
      <c r="B812" s="4"/>
    </row>
    <row r="813" ht="15.75" customHeight="1">
      <c r="B813" s="4"/>
    </row>
    <row r="814" ht="15.75" customHeight="1">
      <c r="B814" s="4"/>
    </row>
    <row r="815" ht="15.75" customHeight="1">
      <c r="B815" s="4"/>
    </row>
    <row r="816" ht="15.75" customHeight="1">
      <c r="B816" s="4"/>
    </row>
    <row r="817" ht="15.75" customHeight="1">
      <c r="B817" s="4"/>
    </row>
    <row r="818" ht="15.75" customHeight="1">
      <c r="B818" s="4"/>
    </row>
    <row r="819" ht="15.75" customHeight="1">
      <c r="B819" s="4"/>
    </row>
    <row r="820" ht="15.75" customHeight="1">
      <c r="B820" s="4"/>
    </row>
    <row r="821" ht="15.75" customHeight="1">
      <c r="B821" s="4"/>
    </row>
    <row r="822" ht="15.75" customHeight="1">
      <c r="B822" s="4"/>
    </row>
    <row r="823" ht="15.75" customHeight="1">
      <c r="B823" s="4"/>
    </row>
    <row r="824" ht="15.75" customHeight="1">
      <c r="B824" s="4"/>
    </row>
    <row r="825" ht="15.75" customHeight="1">
      <c r="B825" s="4"/>
    </row>
    <row r="826" ht="15.75" customHeight="1">
      <c r="B826" s="4"/>
    </row>
    <row r="827" ht="15.75" customHeight="1">
      <c r="B827" s="4"/>
    </row>
    <row r="828" ht="15.75" customHeight="1">
      <c r="B828" s="4"/>
    </row>
    <row r="829" ht="15.75" customHeight="1">
      <c r="B829" s="4"/>
    </row>
    <row r="830" ht="15.75" customHeight="1">
      <c r="B830" s="4"/>
    </row>
    <row r="831" ht="15.75" customHeight="1">
      <c r="B831" s="4"/>
    </row>
    <row r="832" ht="15.75" customHeight="1">
      <c r="B832" s="4"/>
    </row>
    <row r="833" ht="15.75" customHeight="1">
      <c r="B833" s="4"/>
    </row>
    <row r="834" ht="15.75" customHeight="1">
      <c r="B834" s="4"/>
    </row>
    <row r="835" ht="15.75" customHeight="1">
      <c r="B835" s="4"/>
    </row>
    <row r="836" ht="15.75" customHeight="1">
      <c r="B836" s="4"/>
    </row>
    <row r="837" ht="15.75" customHeight="1">
      <c r="B837" s="4"/>
    </row>
    <row r="838" ht="15.75" customHeight="1">
      <c r="B838" s="4"/>
    </row>
    <row r="839" ht="15.75" customHeight="1">
      <c r="B839" s="4"/>
    </row>
    <row r="840" ht="15.75" customHeight="1">
      <c r="B840" s="4"/>
    </row>
    <row r="841" ht="15.75" customHeight="1">
      <c r="B841" s="4"/>
    </row>
    <row r="842" ht="15.75" customHeight="1">
      <c r="B842" s="4"/>
    </row>
    <row r="843" ht="15.75" customHeight="1">
      <c r="B843" s="4"/>
    </row>
    <row r="844" ht="15.75" customHeight="1">
      <c r="B844" s="4"/>
    </row>
    <row r="845" ht="15.75" customHeight="1">
      <c r="B845" s="4"/>
    </row>
    <row r="846" ht="15.75" customHeight="1">
      <c r="B846" s="4"/>
    </row>
    <row r="847" ht="15.75" customHeight="1">
      <c r="B847" s="4"/>
    </row>
    <row r="848" ht="15.75" customHeight="1">
      <c r="B848" s="4"/>
    </row>
    <row r="849" ht="15.75" customHeight="1">
      <c r="B849" s="4"/>
    </row>
    <row r="850" ht="15.75" customHeight="1">
      <c r="B850" s="4"/>
    </row>
    <row r="851" ht="15.75" customHeight="1">
      <c r="B851" s="4"/>
    </row>
    <row r="852" ht="15.75" customHeight="1">
      <c r="B852" s="4"/>
    </row>
    <row r="853" ht="15.75" customHeight="1">
      <c r="B853" s="4"/>
    </row>
    <row r="854" ht="15.75" customHeight="1">
      <c r="B854" s="4"/>
    </row>
    <row r="855" ht="15.75" customHeight="1">
      <c r="B855" s="4"/>
    </row>
    <row r="856" ht="15.75" customHeight="1">
      <c r="B856" s="4"/>
    </row>
    <row r="857" ht="15.75" customHeight="1">
      <c r="B857" s="4"/>
    </row>
    <row r="858" ht="15.75" customHeight="1">
      <c r="B858" s="4"/>
    </row>
    <row r="859" ht="15.75" customHeight="1">
      <c r="B859" s="4"/>
    </row>
    <row r="860" ht="15.75" customHeight="1">
      <c r="B860" s="4"/>
    </row>
    <row r="861" ht="15.75" customHeight="1">
      <c r="B861" s="4"/>
    </row>
    <row r="862" ht="15.75" customHeight="1">
      <c r="B862" s="4"/>
    </row>
    <row r="863" ht="15.75" customHeight="1">
      <c r="B863" s="4"/>
    </row>
    <row r="864" ht="15.75" customHeight="1">
      <c r="B864" s="4"/>
    </row>
    <row r="865" ht="15.75" customHeight="1">
      <c r="B865" s="4"/>
    </row>
    <row r="866" ht="15.75" customHeight="1">
      <c r="B866" s="4"/>
    </row>
    <row r="867" ht="15.75" customHeight="1">
      <c r="B867" s="4"/>
    </row>
    <row r="868" ht="15.75" customHeight="1">
      <c r="B868" s="4"/>
    </row>
    <row r="869" ht="15.75" customHeight="1">
      <c r="B869" s="4"/>
    </row>
    <row r="870" ht="15.75" customHeight="1">
      <c r="B870" s="4"/>
    </row>
    <row r="871" ht="15.75" customHeight="1">
      <c r="B871" s="4"/>
    </row>
    <row r="872" ht="15.75" customHeight="1">
      <c r="B872" s="4"/>
    </row>
    <row r="873" ht="15.75" customHeight="1">
      <c r="B873" s="4"/>
    </row>
    <row r="874" ht="15.75" customHeight="1">
      <c r="B874" s="4"/>
    </row>
    <row r="875" ht="15.75" customHeight="1">
      <c r="B875" s="4"/>
    </row>
    <row r="876" ht="15.75" customHeight="1">
      <c r="B876" s="4"/>
    </row>
    <row r="877" ht="15.75" customHeight="1">
      <c r="B877" s="4"/>
    </row>
    <row r="878" ht="15.75" customHeight="1">
      <c r="B878" s="4"/>
    </row>
    <row r="879" ht="15.75" customHeight="1">
      <c r="B879" s="4"/>
    </row>
    <row r="880" ht="15.75" customHeight="1">
      <c r="B880" s="4"/>
    </row>
    <row r="881" ht="15.75" customHeight="1">
      <c r="B881" s="4"/>
    </row>
    <row r="882" ht="15.75" customHeight="1">
      <c r="B882" s="4"/>
    </row>
    <row r="883" ht="15.75" customHeight="1">
      <c r="B883" s="4"/>
    </row>
    <row r="884" ht="15.75" customHeight="1">
      <c r="B884" s="4"/>
    </row>
    <row r="885" ht="15.75" customHeight="1">
      <c r="B885" s="4"/>
    </row>
    <row r="886" ht="15.75" customHeight="1">
      <c r="B886" s="4"/>
    </row>
    <row r="887" ht="15.75" customHeight="1">
      <c r="B887" s="4"/>
    </row>
    <row r="888" ht="15.75" customHeight="1">
      <c r="B888" s="4"/>
    </row>
    <row r="889" ht="15.75" customHeight="1">
      <c r="B889" s="4"/>
    </row>
    <row r="890" ht="15.75" customHeight="1">
      <c r="B890" s="4"/>
    </row>
    <row r="891" ht="15.75" customHeight="1">
      <c r="B891" s="4"/>
    </row>
    <row r="892" ht="15.75" customHeight="1">
      <c r="B892" s="4"/>
    </row>
    <row r="893" ht="15.75" customHeight="1">
      <c r="B893" s="4"/>
    </row>
    <row r="894" ht="15.75" customHeight="1">
      <c r="B894" s="4"/>
    </row>
    <row r="895" ht="15.75" customHeight="1">
      <c r="B895" s="4"/>
    </row>
    <row r="896" ht="15.75" customHeight="1">
      <c r="B896" s="4"/>
    </row>
    <row r="897" ht="15.75" customHeight="1">
      <c r="B897" s="4"/>
    </row>
    <row r="898" ht="15.75" customHeight="1">
      <c r="B898" s="4"/>
    </row>
    <row r="899" ht="15.75" customHeight="1">
      <c r="B899" s="4"/>
    </row>
    <row r="900" ht="15.75" customHeight="1">
      <c r="B900" s="4"/>
    </row>
    <row r="901" ht="15.75" customHeight="1">
      <c r="B901" s="4"/>
    </row>
    <row r="902" ht="15.75" customHeight="1">
      <c r="B902" s="4"/>
    </row>
    <row r="903" ht="15.75" customHeight="1">
      <c r="B903" s="4"/>
    </row>
    <row r="904" ht="15.75" customHeight="1">
      <c r="B904" s="4"/>
    </row>
    <row r="905" ht="15.75" customHeight="1">
      <c r="B905" s="4"/>
    </row>
    <row r="906" ht="15.75" customHeight="1">
      <c r="B906" s="4"/>
    </row>
    <row r="907" ht="15.75" customHeight="1">
      <c r="B907" s="4"/>
    </row>
    <row r="908" ht="15.75" customHeight="1">
      <c r="B908" s="4"/>
    </row>
    <row r="909" ht="15.75" customHeight="1">
      <c r="B909" s="4"/>
    </row>
    <row r="910" ht="15.75" customHeight="1">
      <c r="B910" s="4"/>
    </row>
    <row r="911" ht="15.75" customHeight="1">
      <c r="B911" s="4"/>
    </row>
    <row r="912" ht="15.75" customHeight="1">
      <c r="B912" s="4"/>
    </row>
    <row r="913" ht="15.75" customHeight="1">
      <c r="B913" s="4"/>
    </row>
    <row r="914" ht="15.75" customHeight="1">
      <c r="B914" s="4"/>
    </row>
    <row r="915" ht="15.75" customHeight="1">
      <c r="B915" s="4"/>
    </row>
    <row r="916" ht="15.75" customHeight="1">
      <c r="B916" s="4"/>
    </row>
    <row r="917" ht="15.75" customHeight="1">
      <c r="B917" s="4"/>
    </row>
    <row r="918" ht="15.75" customHeight="1">
      <c r="B918" s="4"/>
    </row>
    <row r="919" ht="15.75" customHeight="1">
      <c r="B919" s="4"/>
    </row>
    <row r="920" ht="15.75" customHeight="1">
      <c r="B920" s="4"/>
    </row>
    <row r="921" ht="15.75" customHeight="1">
      <c r="B921" s="4"/>
    </row>
    <row r="922" ht="15.75" customHeight="1">
      <c r="B922" s="4"/>
    </row>
    <row r="923" ht="15.75" customHeight="1">
      <c r="B923" s="4"/>
    </row>
    <row r="924" ht="15.75" customHeight="1">
      <c r="B924" s="4"/>
    </row>
    <row r="925" ht="15.75" customHeight="1">
      <c r="B925" s="4"/>
    </row>
    <row r="926" ht="15.75" customHeight="1">
      <c r="B926" s="4"/>
    </row>
    <row r="927" ht="15.75" customHeight="1">
      <c r="B927" s="4"/>
    </row>
    <row r="928" ht="15.75" customHeight="1">
      <c r="B928" s="4"/>
    </row>
    <row r="929" ht="15.75" customHeight="1">
      <c r="B929" s="4"/>
    </row>
    <row r="930" ht="15.75" customHeight="1">
      <c r="B930" s="4"/>
    </row>
    <row r="931" ht="15.75" customHeight="1">
      <c r="B931" s="4"/>
    </row>
    <row r="932" ht="15.75" customHeight="1">
      <c r="B932" s="4"/>
    </row>
    <row r="933" ht="15.75" customHeight="1">
      <c r="B933" s="4"/>
    </row>
    <row r="934" ht="15.75" customHeight="1">
      <c r="B934" s="4"/>
    </row>
    <row r="935" ht="15.75" customHeight="1">
      <c r="B935" s="4"/>
    </row>
    <row r="936" ht="15.75" customHeight="1">
      <c r="B936" s="4"/>
    </row>
    <row r="937" ht="15.75" customHeight="1">
      <c r="B937" s="4"/>
    </row>
    <row r="938" ht="15.75" customHeight="1">
      <c r="B938" s="4"/>
    </row>
    <row r="939" ht="15.75" customHeight="1">
      <c r="B939" s="4"/>
    </row>
    <row r="940" ht="15.75" customHeight="1">
      <c r="B940" s="4"/>
    </row>
    <row r="941" ht="15.75" customHeight="1">
      <c r="B941" s="4"/>
    </row>
    <row r="942" ht="15.75" customHeight="1">
      <c r="B942" s="4"/>
    </row>
    <row r="943" ht="15.75" customHeight="1">
      <c r="B943" s="4"/>
    </row>
    <row r="944" ht="15.75" customHeight="1">
      <c r="B944" s="4"/>
    </row>
    <row r="945" ht="15.75" customHeight="1">
      <c r="B945" s="4"/>
    </row>
    <row r="946" ht="15.75" customHeight="1">
      <c r="B946" s="4"/>
    </row>
    <row r="947" ht="15.75" customHeight="1">
      <c r="B947" s="4"/>
    </row>
    <row r="948" ht="15.75" customHeight="1">
      <c r="B948" s="4"/>
    </row>
    <row r="949" ht="15.75" customHeight="1">
      <c r="B949" s="4"/>
    </row>
    <row r="950" ht="15.75" customHeight="1">
      <c r="B950" s="4"/>
    </row>
    <row r="951" ht="15.75" customHeight="1">
      <c r="B951" s="4"/>
    </row>
    <row r="952" ht="15.75" customHeight="1">
      <c r="B952" s="4"/>
    </row>
    <row r="953" ht="15.75" customHeight="1">
      <c r="B953" s="4"/>
    </row>
    <row r="954" ht="15.75" customHeight="1">
      <c r="B954" s="4"/>
    </row>
    <row r="955" ht="15.75" customHeight="1">
      <c r="B955" s="4"/>
    </row>
    <row r="956" ht="15.75" customHeight="1">
      <c r="B956" s="4"/>
    </row>
    <row r="957" ht="15.75" customHeight="1">
      <c r="B957" s="4"/>
    </row>
    <row r="958" ht="15.75" customHeight="1">
      <c r="B958" s="4"/>
    </row>
    <row r="959" ht="15.75" customHeight="1">
      <c r="B959" s="4"/>
    </row>
    <row r="960" ht="15.75" customHeight="1">
      <c r="B960" s="4"/>
    </row>
    <row r="961" ht="15.75" customHeight="1">
      <c r="B961" s="4"/>
    </row>
    <row r="962" ht="15.75" customHeight="1">
      <c r="B962" s="4"/>
    </row>
    <row r="963" ht="15.75" customHeight="1">
      <c r="B963" s="4"/>
    </row>
    <row r="964" ht="15.75" customHeight="1">
      <c r="B964" s="4"/>
    </row>
    <row r="965" ht="15.75" customHeight="1">
      <c r="B965" s="4"/>
    </row>
    <row r="966" ht="15.75" customHeight="1">
      <c r="B966" s="4"/>
    </row>
    <row r="967" ht="15.75" customHeight="1">
      <c r="B967" s="4"/>
    </row>
    <row r="968" ht="15.75" customHeight="1">
      <c r="B968" s="4"/>
    </row>
    <row r="969" ht="15.75" customHeight="1">
      <c r="B969" s="4"/>
    </row>
    <row r="970" ht="15.75" customHeight="1">
      <c r="B970" s="4"/>
    </row>
    <row r="971" ht="15.75" customHeight="1">
      <c r="B971" s="4"/>
    </row>
    <row r="972" ht="15.75" customHeight="1">
      <c r="B972" s="4"/>
    </row>
    <row r="973" ht="15.75" customHeight="1">
      <c r="B973" s="4"/>
    </row>
    <row r="974" ht="15.75" customHeight="1">
      <c r="B974" s="4"/>
    </row>
    <row r="975" ht="15.75" customHeight="1">
      <c r="B975" s="4"/>
    </row>
    <row r="976" ht="15.75" customHeight="1">
      <c r="B976" s="4"/>
    </row>
    <row r="977" ht="15.75" customHeight="1">
      <c r="B977" s="4"/>
    </row>
    <row r="978" ht="15.75" customHeight="1">
      <c r="B978" s="4"/>
    </row>
    <row r="979" ht="15.75" customHeight="1">
      <c r="B979" s="4"/>
    </row>
    <row r="980" ht="15.75" customHeight="1">
      <c r="B980" s="4"/>
    </row>
    <row r="981" ht="15.75" customHeight="1">
      <c r="B981" s="4"/>
    </row>
    <row r="982" ht="15.75" customHeight="1">
      <c r="B982" s="4"/>
    </row>
    <row r="983" ht="15.75" customHeight="1">
      <c r="B983" s="4"/>
    </row>
    <row r="984" ht="15.75" customHeight="1">
      <c r="B984" s="4"/>
    </row>
    <row r="985" ht="15.75" customHeight="1">
      <c r="B985" s="4"/>
    </row>
    <row r="986" ht="15.75" customHeight="1">
      <c r="B986" s="4"/>
    </row>
    <row r="987" ht="15.75" customHeight="1">
      <c r="B987" s="4"/>
    </row>
    <row r="988" ht="15.75" customHeight="1">
      <c r="B988" s="4"/>
    </row>
    <row r="989" ht="15.75" customHeight="1">
      <c r="B989" s="4"/>
    </row>
    <row r="990" ht="15.75" customHeight="1">
      <c r="B990" s="4"/>
    </row>
    <row r="991" ht="15.75" customHeight="1">
      <c r="B991" s="4"/>
    </row>
    <row r="992" ht="15.75" customHeight="1">
      <c r="B992" s="4"/>
    </row>
    <row r="993" ht="15.75" customHeight="1">
      <c r="B993" s="4"/>
    </row>
    <row r="994" ht="15.75" customHeight="1">
      <c r="B994" s="4"/>
    </row>
    <row r="995" ht="15.75" customHeight="1">
      <c r="B995" s="4"/>
    </row>
    <row r="996" ht="15.75" customHeight="1">
      <c r="B996" s="4"/>
    </row>
    <row r="997" ht="15.75" customHeight="1">
      <c r="B997" s="4"/>
    </row>
    <row r="998" ht="15.75" customHeight="1">
      <c r="B998" s="4"/>
    </row>
    <row r="999" ht="15.75" customHeight="1">
      <c r="B999" s="4"/>
    </row>
    <row r="1000" ht="15.75" customHeight="1">
      <c r="B1000" s="4"/>
    </row>
  </sheetData>
  <autoFilter ref="$A$7:$P$363"/>
  <mergeCells count="5">
    <mergeCell ref="A1:N4"/>
    <mergeCell ref="A5:C5"/>
    <mergeCell ref="A6:D6"/>
    <mergeCell ref="A362:F362"/>
    <mergeCell ref="A363:N36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6.14"/>
    <col customWidth="1" min="2" max="2" width="8.57"/>
    <col customWidth="1" min="3" max="3" width="10.43"/>
    <col customWidth="1" min="4" max="4" width="16.71"/>
    <col customWidth="1" hidden="1" min="5" max="5" width="14.71"/>
    <col customWidth="1" hidden="1" min="6" max="6" width="12.29"/>
    <col customWidth="1" hidden="1" min="7" max="7" width="7.71"/>
    <col customWidth="1" hidden="1" min="8" max="8" width="16.86"/>
    <col customWidth="1" hidden="1" min="9" max="9" width="15.43"/>
    <col customWidth="1" min="10" max="10" width="13.0"/>
    <col customWidth="1" min="11" max="12" width="15.57"/>
    <col customWidth="1" hidden="1" min="13" max="13" width="16.29"/>
    <col customWidth="1" hidden="1" min="14" max="14" width="12.71"/>
    <col customWidth="1" hidden="1" min="15" max="15" width="10.0"/>
    <col customWidth="1" min="16" max="16" width="16.71"/>
    <col customWidth="1" min="17" max="17" width="15.71"/>
    <col customWidth="1" min="18" max="18" width="15.29"/>
    <col customWidth="1" min="19" max="19" width="11.29"/>
    <col customWidth="1" min="20" max="20" width="16.71"/>
    <col customWidth="1" min="21" max="27" width="10.0"/>
  </cols>
  <sheetData>
    <row r="1">
      <c r="A1" s="4"/>
      <c r="B1" s="4"/>
      <c r="C1" s="4"/>
      <c r="D1" s="4"/>
      <c r="E1" s="4"/>
      <c r="F1" s="4"/>
      <c r="G1" s="2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75.75" customHeight="1">
      <c r="A2" s="17" t="s">
        <v>6</v>
      </c>
      <c r="B2" s="17" t="s">
        <v>7</v>
      </c>
      <c r="C2" s="17" t="s">
        <v>8</v>
      </c>
      <c r="D2" s="17" t="s">
        <v>12</v>
      </c>
      <c r="E2" s="17" t="s">
        <v>295</v>
      </c>
      <c r="F2" s="17"/>
      <c r="G2" s="28" t="s">
        <v>296</v>
      </c>
      <c r="H2" s="29" t="s">
        <v>297</v>
      </c>
      <c r="I2" s="29" t="s">
        <v>298</v>
      </c>
      <c r="J2" s="30" t="s">
        <v>299</v>
      </c>
      <c r="K2" s="30" t="s">
        <v>300</v>
      </c>
      <c r="L2" s="31" t="s">
        <v>301</v>
      </c>
      <c r="M2" s="29" t="s">
        <v>302</v>
      </c>
      <c r="N2" s="32" t="s">
        <v>303</v>
      </c>
      <c r="O2" s="32" t="s">
        <v>304</v>
      </c>
      <c r="P2" s="32" t="s">
        <v>305</v>
      </c>
      <c r="Q2" s="31" t="s">
        <v>306</v>
      </c>
      <c r="R2" s="33" t="s">
        <v>307</v>
      </c>
      <c r="S2" s="33" t="s">
        <v>308</v>
      </c>
      <c r="T2" s="34" t="s">
        <v>309</v>
      </c>
      <c r="U2" s="35" t="s">
        <v>310</v>
      </c>
      <c r="V2" s="35" t="s">
        <v>311</v>
      </c>
      <c r="W2" s="35" t="s">
        <v>312</v>
      </c>
      <c r="X2" s="35" t="s">
        <v>313</v>
      </c>
      <c r="Y2" s="35" t="s">
        <v>314</v>
      </c>
      <c r="Z2" s="35" t="s">
        <v>315</v>
      </c>
      <c r="AA2" s="35" t="s">
        <v>316</v>
      </c>
    </row>
    <row r="3" ht="18.0" customHeight="1" outlineLevel="1">
      <c r="A3" s="17"/>
      <c r="B3" s="17"/>
      <c r="C3" s="17"/>
      <c r="D3" s="36">
        <f t="shared" ref="D3:E3" si="1">+D9+D13+D16+D19+D23+D28+D33+D36+D39+D44+D48+D50+D56+D61+D65+D70+D73+D75+D79+D84+D87+D91+D95+D99+D104+D107+D111+D115+D118+D121+D125+D129+D132+D135+D142+D148+D152+D155+D159+D164+D167+D171+D174+D177+D182+D184+D187+D191+D196+D200+D204+D207+D210+D213+D216+D218+D222+D225+D229+D232+D237+D240+D245+D249+D253+D257+D260+D263+D266+D268+D271+D276+D280+D285+D288+D290+D294+D298+D303+D307+D310+D313+D318+D322+D325+D329+D332+D335+D338+D341+D344+D348+D351+D357+D361+D363+D368+D371+D377+D381+D385+D389+D393+D397+D403+D408+D412+D415+D419+D422+D426+D429+D436+D441+D445+D448+D452+D455+D458+D462+D466+D470+D474+D477+D482</f>
        <v>19760653946</v>
      </c>
      <c r="E3" s="36">
        <f t="shared" si="1"/>
        <v>1711120781</v>
      </c>
      <c r="F3" s="21" t="b">
        <f t="shared" ref="F3:F8" si="3">+A2=A3</f>
        <v>0</v>
      </c>
      <c r="G3" s="28">
        <f>+G9+G13+G16+G19+G23+G28+G33+G36+G39+G44+G48+G50+G56+G61+G65+G70+G73+G75+G79+G84+G87+G91+G95+G99+G104+G107+G111+G115+G118+G121+G125+G129+G132+G135+G142+G148+G152+G155+G159+G164+G167+G171+G174+G177+G182+G184+G187+G191+G196+G200+G204+G207+G210+G213+G216+G218+G222+G225+G229+G232+G237+G240+G245+G249+G253+G257+G260+G263+G266+G268+G271+G276+G280+G285+G288+G290+G294+G298+G303+G307+G310+G313+G318+G322+G325+G329+G332+G335+G338+G341+G344+G348+G351+G357+G361+G363+G368+G371+G377+G381+G385+G389+G393+G397+G403+G408+G412+G415+G419+G422+G426+G429+G436+G441+G445+G448+G452+G455+G458+G462+G466+G470+G474+G477+G482</f>
        <v>125</v>
      </c>
      <c r="H3" s="36"/>
      <c r="I3" s="36"/>
      <c r="J3" s="36"/>
      <c r="K3" s="36" t="str">
        <f t="shared" ref="K3:T3" si="2">+K9+K13+K16+K19+K23+K28+K33+K36+K39+K44+K48+K50+K56+K61+K65+K70+K73+K75+K79+K84+K87+K91+K95+K99+K104+K107+K111+K115+K118+K121+K125+K129+K132+K135+K142+K148+K152+K155+K159+K164+K167+K171+K174+K177+K182+K184+K187+K191+K196+K200+K204+K207+K210+K213+K216+K218+K222+K225+K229+K232+K237+K240+K245+K249+K253+K257+K260+K263+K266+K268+K271+K276+K280+K285+K288+K290+K294+K298+K303+K307+K310+K313+K318+K322+K325+K329+K332+K335+K338+K341+K344+K348+K351+K357+K361+K363+K368+K371+K377+K381+K385+K389+K393+K397+K403+K408+K412+K415+K419+K422+K426+K429+K436+K441+K445+K448+K452+K455+K458+K462+K466+K470+K474+K477+K482</f>
        <v>#REF!</v>
      </c>
      <c r="L3" s="36" t="str">
        <f t="shared" si="2"/>
        <v>#REF!</v>
      </c>
      <c r="M3" s="36">
        <f t="shared" si="2"/>
        <v>0</v>
      </c>
      <c r="N3" s="36">
        <f t="shared" si="2"/>
        <v>0</v>
      </c>
      <c r="O3" s="36">
        <f t="shared" si="2"/>
        <v>0</v>
      </c>
      <c r="P3" s="36" t="str">
        <f t="shared" si="2"/>
        <v>#REF!</v>
      </c>
      <c r="Q3" s="36" t="str">
        <f t="shared" si="2"/>
        <v>#REF!</v>
      </c>
      <c r="R3" s="36" t="str">
        <f t="shared" si="2"/>
        <v>#REF!</v>
      </c>
      <c r="S3" s="36" t="str">
        <f t="shared" si="2"/>
        <v>#REF!</v>
      </c>
      <c r="T3" s="36" t="str">
        <f t="shared" si="2"/>
        <v>#REF!</v>
      </c>
      <c r="U3" s="35"/>
      <c r="V3" s="35"/>
      <c r="W3" s="35"/>
      <c r="X3" s="35"/>
      <c r="Y3" s="35"/>
      <c r="Z3" s="35"/>
      <c r="AA3" s="35"/>
    </row>
    <row r="4" ht="14.25" customHeight="1" outlineLevel="2">
      <c r="A4" s="20" t="s">
        <v>19</v>
      </c>
      <c r="B4" s="19" t="s">
        <v>20</v>
      </c>
      <c r="C4" s="20" t="s">
        <v>21</v>
      </c>
      <c r="D4" s="37">
        <v>9.35713646861E9</v>
      </c>
      <c r="E4" s="37">
        <v>6.94318677E8</v>
      </c>
      <c r="F4" s="37" t="b">
        <f t="shared" si="3"/>
        <v>0</v>
      </c>
      <c r="G4" s="37">
        <f>+D4/D9</f>
        <v>1</v>
      </c>
      <c r="H4" s="37" t="str">
        <f t="shared" ref="H4:H8" si="4">VLOOKUP(A4,'[1]Hoja1'!$B$2:$F$126,3,0)</f>
        <v>#REF!</v>
      </c>
      <c r="I4" s="37" t="str">
        <f t="shared" ref="I4:I8" si="5">VLOOKUP(A4,'[1]Hoja1'!$B$2:$F$126,2,0)</f>
        <v>#REF!</v>
      </c>
      <c r="J4" s="37" t="str">
        <f t="shared" ref="J4:J8" si="6">+H4/11</f>
        <v>#REF!</v>
      </c>
      <c r="K4" s="37" t="str">
        <f t="shared" ref="K4:K8" si="7">+G4*J4</f>
        <v>#REF!</v>
      </c>
      <c r="L4" s="37" t="str">
        <f t="shared" ref="L4:L8" si="8">+D4-Q4</f>
        <v>#REF!</v>
      </c>
      <c r="M4" s="37" t="str">
        <f t="shared" ref="M4:M8" si="9">VLOOKUP(A4,'[1]Hoja1'!$B$2:$F$126,5,0)</f>
        <v>#REF!</v>
      </c>
      <c r="N4" s="37">
        <v>6.89995869E8</v>
      </c>
      <c r="O4" s="37" t="str">
        <f t="shared" ref="O4:O8" si="10">+M4/11</f>
        <v>#REF!</v>
      </c>
      <c r="P4" s="37" t="str">
        <f t="shared" ref="P4:P8" si="11">+D4-K4</f>
        <v>#REF!</v>
      </c>
      <c r="Q4" s="37" t="str">
        <f t="shared" ref="Q4:Q8" si="12">+ROUND(P4,0)</f>
        <v>#REF!</v>
      </c>
      <c r="R4" s="37" t="str">
        <f t="shared" ref="R4:R8" si="13">+L4+Q4</f>
        <v>#REF!</v>
      </c>
      <c r="S4" s="37" t="str">
        <f t="shared" ref="S4:S8" si="14">IF(D4-L4-Q4&gt;1,D4-L4-Q4,0)</f>
        <v>#REF!</v>
      </c>
      <c r="T4" s="37" t="str">
        <f t="shared" ref="T4:T8" si="15">+R4</f>
        <v>#REF!</v>
      </c>
      <c r="U4" s="37"/>
      <c r="V4" s="37"/>
      <c r="W4" s="37"/>
      <c r="X4" s="37"/>
      <c r="Y4" s="37"/>
      <c r="Z4" s="37"/>
      <c r="AA4" s="37"/>
    </row>
    <row r="5" ht="14.25" customHeight="1" outlineLevel="2">
      <c r="A5" s="20" t="s">
        <v>19</v>
      </c>
      <c r="B5" s="19" t="s">
        <v>22</v>
      </c>
      <c r="C5" s="20" t="s">
        <v>23</v>
      </c>
      <c r="D5" s="37">
        <v>0.0</v>
      </c>
      <c r="E5" s="37">
        <v>0.0</v>
      </c>
      <c r="F5" s="37" t="b">
        <f t="shared" si="3"/>
        <v>1</v>
      </c>
      <c r="G5" s="37">
        <f>+D5/D9</f>
        <v>0</v>
      </c>
      <c r="H5" s="37" t="str">
        <f t="shared" si="4"/>
        <v>#REF!</v>
      </c>
      <c r="I5" s="37" t="str">
        <f t="shared" si="5"/>
        <v>#REF!</v>
      </c>
      <c r="J5" s="37" t="str">
        <f t="shared" si="6"/>
        <v>#REF!</v>
      </c>
      <c r="K5" s="37" t="str">
        <f t="shared" si="7"/>
        <v>#REF!</v>
      </c>
      <c r="L5" s="37" t="str">
        <f t="shared" si="8"/>
        <v>#REF!</v>
      </c>
      <c r="M5" s="37" t="str">
        <f t="shared" si="9"/>
        <v>#REF!</v>
      </c>
      <c r="N5" s="37">
        <v>6.89995869E8</v>
      </c>
      <c r="O5" s="37" t="str">
        <f t="shared" si="10"/>
        <v>#REF!</v>
      </c>
      <c r="P5" s="37" t="str">
        <f t="shared" si="11"/>
        <v>#REF!</v>
      </c>
      <c r="Q5" s="37" t="str">
        <f t="shared" si="12"/>
        <v>#REF!</v>
      </c>
      <c r="R5" s="37" t="str">
        <f t="shared" si="13"/>
        <v>#REF!</v>
      </c>
      <c r="S5" s="37" t="str">
        <f t="shared" si="14"/>
        <v>#REF!</v>
      </c>
      <c r="T5" s="37" t="str">
        <f t="shared" si="15"/>
        <v>#REF!</v>
      </c>
      <c r="U5" s="37"/>
      <c r="V5" s="37"/>
      <c r="W5" s="37"/>
      <c r="X5" s="37"/>
      <c r="Y5" s="37"/>
      <c r="Z5" s="37"/>
      <c r="AA5" s="37"/>
    </row>
    <row r="6" ht="14.25" customHeight="1" outlineLevel="2">
      <c r="A6" s="20" t="s">
        <v>19</v>
      </c>
      <c r="B6" s="19" t="s">
        <v>24</v>
      </c>
      <c r="C6" s="20" t="s">
        <v>25</v>
      </c>
      <c r="D6" s="37">
        <v>0.0</v>
      </c>
      <c r="E6" s="37">
        <v>0.0</v>
      </c>
      <c r="F6" s="37" t="b">
        <f t="shared" si="3"/>
        <v>1</v>
      </c>
      <c r="G6" s="37">
        <f>+D6/D9</f>
        <v>0</v>
      </c>
      <c r="H6" s="37" t="str">
        <f t="shared" si="4"/>
        <v>#REF!</v>
      </c>
      <c r="I6" s="37" t="str">
        <f t="shared" si="5"/>
        <v>#REF!</v>
      </c>
      <c r="J6" s="37" t="str">
        <f t="shared" si="6"/>
        <v>#REF!</v>
      </c>
      <c r="K6" s="37" t="str">
        <f t="shared" si="7"/>
        <v>#REF!</v>
      </c>
      <c r="L6" s="37" t="str">
        <f t="shared" si="8"/>
        <v>#REF!</v>
      </c>
      <c r="M6" s="37" t="str">
        <f t="shared" si="9"/>
        <v>#REF!</v>
      </c>
      <c r="N6" s="37">
        <v>6.89995869E8</v>
      </c>
      <c r="O6" s="37" t="str">
        <f t="shared" si="10"/>
        <v>#REF!</v>
      </c>
      <c r="P6" s="37" t="str">
        <f t="shared" si="11"/>
        <v>#REF!</v>
      </c>
      <c r="Q6" s="37" t="str">
        <f t="shared" si="12"/>
        <v>#REF!</v>
      </c>
      <c r="R6" s="37" t="str">
        <f t="shared" si="13"/>
        <v>#REF!</v>
      </c>
      <c r="S6" s="37" t="str">
        <f t="shared" si="14"/>
        <v>#REF!</v>
      </c>
      <c r="T6" s="37" t="str">
        <f t="shared" si="15"/>
        <v>#REF!</v>
      </c>
      <c r="U6" s="37"/>
      <c r="V6" s="37"/>
      <c r="W6" s="37"/>
      <c r="X6" s="37"/>
      <c r="Y6" s="37"/>
      <c r="Z6" s="37"/>
      <c r="AA6" s="37"/>
    </row>
    <row r="7" ht="14.25" customHeight="1" outlineLevel="2">
      <c r="A7" s="20" t="s">
        <v>19</v>
      </c>
      <c r="B7" s="19" t="s">
        <v>26</v>
      </c>
      <c r="C7" s="20" t="s">
        <v>27</v>
      </c>
      <c r="D7" s="37">
        <v>0.0</v>
      </c>
      <c r="E7" s="37">
        <v>0.0</v>
      </c>
      <c r="F7" s="37" t="b">
        <f t="shared" si="3"/>
        <v>1</v>
      </c>
      <c r="G7" s="37">
        <f>+D7/D9</f>
        <v>0</v>
      </c>
      <c r="H7" s="37" t="str">
        <f t="shared" si="4"/>
        <v>#REF!</v>
      </c>
      <c r="I7" s="37" t="str">
        <f t="shared" si="5"/>
        <v>#REF!</v>
      </c>
      <c r="J7" s="37" t="str">
        <f t="shared" si="6"/>
        <v>#REF!</v>
      </c>
      <c r="K7" s="37" t="str">
        <f t="shared" si="7"/>
        <v>#REF!</v>
      </c>
      <c r="L7" s="37" t="str">
        <f t="shared" si="8"/>
        <v>#REF!</v>
      </c>
      <c r="M7" s="37" t="str">
        <f t="shared" si="9"/>
        <v>#REF!</v>
      </c>
      <c r="N7" s="37">
        <v>6.89995869E8</v>
      </c>
      <c r="O7" s="37" t="str">
        <f t="shared" si="10"/>
        <v>#REF!</v>
      </c>
      <c r="P7" s="37" t="str">
        <f t="shared" si="11"/>
        <v>#REF!</v>
      </c>
      <c r="Q7" s="37" t="str">
        <f t="shared" si="12"/>
        <v>#REF!</v>
      </c>
      <c r="R7" s="37" t="str">
        <f t="shared" si="13"/>
        <v>#REF!</v>
      </c>
      <c r="S7" s="37" t="str">
        <f t="shared" si="14"/>
        <v>#REF!</v>
      </c>
      <c r="T7" s="37" t="str">
        <f t="shared" si="15"/>
        <v>#REF!</v>
      </c>
      <c r="U7" s="37"/>
      <c r="V7" s="37"/>
      <c r="W7" s="37"/>
      <c r="X7" s="37"/>
      <c r="Y7" s="37"/>
      <c r="Z7" s="37"/>
      <c r="AA7" s="37"/>
    </row>
    <row r="8" ht="14.25" customHeight="1" outlineLevel="2">
      <c r="A8" s="20" t="s">
        <v>19</v>
      </c>
      <c r="B8" s="19" t="s">
        <v>28</v>
      </c>
      <c r="C8" s="20" t="s">
        <v>29</v>
      </c>
      <c r="D8" s="37">
        <v>0.0</v>
      </c>
      <c r="E8" s="37">
        <v>0.0</v>
      </c>
      <c r="F8" s="37" t="b">
        <f t="shared" si="3"/>
        <v>1</v>
      </c>
      <c r="G8" s="37">
        <f>+D8/D9</f>
        <v>0</v>
      </c>
      <c r="H8" s="37" t="str">
        <f t="shared" si="4"/>
        <v>#REF!</v>
      </c>
      <c r="I8" s="37" t="str">
        <f t="shared" si="5"/>
        <v>#REF!</v>
      </c>
      <c r="J8" s="37" t="str">
        <f t="shared" si="6"/>
        <v>#REF!</v>
      </c>
      <c r="K8" s="37" t="str">
        <f t="shared" si="7"/>
        <v>#REF!</v>
      </c>
      <c r="L8" s="37" t="str">
        <f t="shared" si="8"/>
        <v>#REF!</v>
      </c>
      <c r="M8" s="37" t="str">
        <f t="shared" si="9"/>
        <v>#REF!</v>
      </c>
      <c r="N8" s="37">
        <v>6.89995869E8</v>
      </c>
      <c r="O8" s="37" t="str">
        <f t="shared" si="10"/>
        <v>#REF!</v>
      </c>
      <c r="P8" s="37" t="str">
        <f t="shared" si="11"/>
        <v>#REF!</v>
      </c>
      <c r="Q8" s="37" t="str">
        <f t="shared" si="12"/>
        <v>#REF!</v>
      </c>
      <c r="R8" s="37" t="str">
        <f t="shared" si="13"/>
        <v>#REF!</v>
      </c>
      <c r="S8" s="37" t="str">
        <f t="shared" si="14"/>
        <v>#REF!</v>
      </c>
      <c r="T8" s="37" t="str">
        <f t="shared" si="15"/>
        <v>#REF!</v>
      </c>
      <c r="U8" s="37"/>
      <c r="V8" s="37"/>
      <c r="W8" s="37"/>
      <c r="X8" s="37"/>
      <c r="Y8" s="37"/>
      <c r="Z8" s="37"/>
      <c r="AA8" s="37"/>
    </row>
    <row r="9" ht="14.25" customHeight="1" outlineLevel="1">
      <c r="A9" s="38" t="s">
        <v>317</v>
      </c>
      <c r="B9" s="39"/>
      <c r="C9" s="38"/>
      <c r="D9" s="40">
        <f t="shared" ref="D9:E9" si="16">SUBTOTAL(9,D4:D8)</f>
        <v>9357136469</v>
      </c>
      <c r="E9" s="40">
        <f t="shared" si="16"/>
        <v>694318677</v>
      </c>
      <c r="F9" s="40"/>
      <c r="G9" s="40">
        <f>SUBTOTAL(9,G4:G8)</f>
        <v>1</v>
      </c>
      <c r="H9" s="40"/>
      <c r="I9" s="40"/>
      <c r="J9" s="40"/>
      <c r="K9" s="40" t="str">
        <f t="shared" ref="K9:L9" si="17">SUBTOTAL(9,K4:K8)</f>
        <v>#REF!</v>
      </c>
      <c r="L9" s="40" t="str">
        <f t="shared" si="17"/>
        <v>#REF!</v>
      </c>
      <c r="M9" s="40"/>
      <c r="N9" s="40"/>
      <c r="O9" s="40"/>
      <c r="P9" s="40" t="str">
        <f t="shared" ref="P9:T9" si="18">SUBTOTAL(9,P4:P8)</f>
        <v>#REF!</v>
      </c>
      <c r="Q9" s="40" t="str">
        <f t="shared" si="18"/>
        <v>#REF!</v>
      </c>
      <c r="R9" s="40" t="str">
        <f t="shared" si="18"/>
        <v>#REF!</v>
      </c>
      <c r="S9" s="40" t="str">
        <f t="shared" si="18"/>
        <v>#REF!</v>
      </c>
      <c r="T9" s="40" t="str">
        <f t="shared" si="18"/>
        <v>#REF!</v>
      </c>
      <c r="U9" s="40"/>
      <c r="V9" s="40"/>
      <c r="W9" s="40"/>
      <c r="X9" s="40"/>
      <c r="Y9" s="40"/>
      <c r="Z9" s="40"/>
      <c r="AA9" s="40"/>
    </row>
    <row r="10" ht="14.25" customHeight="1" outlineLevel="2">
      <c r="A10" s="20" t="s">
        <v>31</v>
      </c>
      <c r="B10" s="19" t="s">
        <v>20</v>
      </c>
      <c r="C10" s="20" t="s">
        <v>21</v>
      </c>
      <c r="D10" s="37">
        <v>6.825114309E7</v>
      </c>
      <c r="E10" s="37">
        <v>2106675.4</v>
      </c>
      <c r="F10" s="37" t="b">
        <f>+A8=A10</f>
        <v>0</v>
      </c>
      <c r="G10" s="37">
        <f>+D10/D13</f>
        <v>0.7249536387</v>
      </c>
      <c r="H10" s="37" t="str">
        <f t="shared" ref="H10:H12" si="19">VLOOKUP(A10,'[1]Hoja1'!$B$2:$F$126,3,0)</f>
        <v>#REF!</v>
      </c>
      <c r="I10" s="37" t="str">
        <f t="shared" ref="I10:I12" si="20">VLOOKUP(A10,'[1]Hoja1'!$B$2:$F$126,2,0)</f>
        <v>#REF!</v>
      </c>
      <c r="J10" s="37" t="str">
        <f t="shared" ref="J10:J12" si="21">+H10/11</f>
        <v>#REF!</v>
      </c>
      <c r="K10" s="37" t="str">
        <f t="shared" ref="K10:K12" si="22">+G10*J10</f>
        <v>#REF!</v>
      </c>
      <c r="L10" s="37">
        <v>0.0</v>
      </c>
      <c r="M10" s="37" t="str">
        <f t="shared" ref="M10:M12" si="23">VLOOKUP(A10,'[1]Hoja1'!$B$2:$F$126,5,0)</f>
        <v>#REF!</v>
      </c>
      <c r="N10" s="37">
        <v>0.0</v>
      </c>
      <c r="O10" s="37" t="str">
        <f t="shared" ref="O10:O12" si="24">+M10/11</f>
        <v>#REF!</v>
      </c>
      <c r="P10" s="37" t="str">
        <f t="shared" ref="P10:P12" si="25">+D10-K10</f>
        <v>#REF!</v>
      </c>
      <c r="Q10" s="37" t="str">
        <f t="shared" ref="Q10:Q12" si="26">+ROUND(P10,0)</f>
        <v>#REF!</v>
      </c>
      <c r="R10" s="37" t="str">
        <f t="shared" ref="R10:R12" si="27">+L10+Q10</f>
        <v>#REF!</v>
      </c>
      <c r="S10" s="37" t="str">
        <f t="shared" ref="S10:S12" si="28">IF(D10-L10-Q10&gt;1,D10-L10-Q10,0)</f>
        <v>#REF!</v>
      </c>
      <c r="T10" s="37" t="str">
        <f t="shared" ref="T10:T12" si="29">+R10</f>
        <v>#REF!</v>
      </c>
      <c r="U10" s="37"/>
      <c r="V10" s="37"/>
      <c r="W10" s="37"/>
      <c r="X10" s="37"/>
      <c r="Y10" s="37"/>
      <c r="Z10" s="37"/>
      <c r="AA10" s="37"/>
    </row>
    <row r="11" ht="14.25" customHeight="1" outlineLevel="2">
      <c r="A11" s="20" t="s">
        <v>31</v>
      </c>
      <c r="B11" s="19" t="s">
        <v>32</v>
      </c>
      <c r="C11" s="20" t="s">
        <v>33</v>
      </c>
      <c r="D11" s="37">
        <v>1164145.43</v>
      </c>
      <c r="E11" s="37">
        <v>35933.12</v>
      </c>
      <c r="F11" s="37" t="b">
        <f>+A10=A11</f>
        <v>1</v>
      </c>
      <c r="G11" s="37">
        <f>+D11/D13</f>
        <v>0.01236538213</v>
      </c>
      <c r="H11" s="37" t="str">
        <f t="shared" si="19"/>
        <v>#REF!</v>
      </c>
      <c r="I11" s="37" t="str">
        <f t="shared" si="20"/>
        <v>#REF!</v>
      </c>
      <c r="J11" s="37" t="str">
        <f t="shared" si="21"/>
        <v>#REF!</v>
      </c>
      <c r="K11" s="37" t="str">
        <f t="shared" si="22"/>
        <v>#REF!</v>
      </c>
      <c r="L11" s="37">
        <v>0.0</v>
      </c>
      <c r="M11" s="37" t="str">
        <f t="shared" si="23"/>
        <v>#REF!</v>
      </c>
      <c r="N11" s="37">
        <v>0.0</v>
      </c>
      <c r="O11" s="37" t="str">
        <f t="shared" si="24"/>
        <v>#REF!</v>
      </c>
      <c r="P11" s="37" t="str">
        <f t="shared" si="25"/>
        <v>#REF!</v>
      </c>
      <c r="Q11" s="37" t="str">
        <f t="shared" si="26"/>
        <v>#REF!</v>
      </c>
      <c r="R11" s="37" t="str">
        <f t="shared" si="27"/>
        <v>#REF!</v>
      </c>
      <c r="S11" s="37" t="str">
        <f t="shared" si="28"/>
        <v>#REF!</v>
      </c>
      <c r="T11" s="37" t="str">
        <f t="shared" si="29"/>
        <v>#REF!</v>
      </c>
      <c r="U11" s="37"/>
      <c r="V11" s="37"/>
      <c r="W11" s="37"/>
      <c r="X11" s="37"/>
      <c r="Y11" s="37"/>
      <c r="Z11" s="37"/>
      <c r="AA11" s="37"/>
    </row>
    <row r="12" ht="14.25" customHeight="1" outlineLevel="2">
      <c r="A12" s="20" t="s">
        <v>31</v>
      </c>
      <c r="B12" s="19" t="s">
        <v>34</v>
      </c>
      <c r="C12" s="20" t="s">
        <v>35</v>
      </c>
      <c r="D12" s="37">
        <v>2.473023948E7</v>
      </c>
      <c r="E12" s="37">
        <v>763336.48</v>
      </c>
      <c r="F12" s="37" t="b">
        <f>+A12=A11</f>
        <v>1</v>
      </c>
      <c r="G12" s="37">
        <f>+D12/D13</f>
        <v>0.2626809792</v>
      </c>
      <c r="H12" s="37" t="str">
        <f t="shared" si="19"/>
        <v>#REF!</v>
      </c>
      <c r="I12" s="37" t="str">
        <f t="shared" si="20"/>
        <v>#REF!</v>
      </c>
      <c r="J12" s="37" t="str">
        <f t="shared" si="21"/>
        <v>#REF!</v>
      </c>
      <c r="K12" s="37" t="str">
        <f t="shared" si="22"/>
        <v>#REF!</v>
      </c>
      <c r="L12" s="37">
        <v>0.0</v>
      </c>
      <c r="M12" s="37" t="str">
        <f t="shared" si="23"/>
        <v>#REF!</v>
      </c>
      <c r="N12" s="37">
        <v>0.0</v>
      </c>
      <c r="O12" s="37" t="str">
        <f t="shared" si="24"/>
        <v>#REF!</v>
      </c>
      <c r="P12" s="37" t="str">
        <f t="shared" si="25"/>
        <v>#REF!</v>
      </c>
      <c r="Q12" s="37" t="str">
        <f t="shared" si="26"/>
        <v>#REF!</v>
      </c>
      <c r="R12" s="37" t="str">
        <f t="shared" si="27"/>
        <v>#REF!</v>
      </c>
      <c r="S12" s="37" t="str">
        <f t="shared" si="28"/>
        <v>#REF!</v>
      </c>
      <c r="T12" s="37" t="str">
        <f t="shared" si="29"/>
        <v>#REF!</v>
      </c>
      <c r="U12" s="37"/>
      <c r="V12" s="37"/>
      <c r="W12" s="37"/>
      <c r="X12" s="37"/>
      <c r="Y12" s="37"/>
      <c r="Z12" s="37"/>
      <c r="AA12" s="37"/>
    </row>
    <row r="13" ht="14.25" customHeight="1" outlineLevel="1">
      <c r="A13" s="38" t="s">
        <v>318</v>
      </c>
      <c r="B13" s="39"/>
      <c r="C13" s="38"/>
      <c r="D13" s="40">
        <f t="shared" ref="D13:E13" si="30">SUBTOTAL(9,D10:D12)</f>
        <v>94145528</v>
      </c>
      <c r="E13" s="40">
        <f t="shared" si="30"/>
        <v>2905945</v>
      </c>
      <c r="F13" s="40"/>
      <c r="G13" s="40">
        <f>SUBTOTAL(9,G10:G12)</f>
        <v>1</v>
      </c>
      <c r="H13" s="40"/>
      <c r="I13" s="40"/>
      <c r="J13" s="40"/>
      <c r="K13" s="40" t="str">
        <f t="shared" ref="K13:L13" si="31">SUBTOTAL(9,K10:K12)</f>
        <v>#REF!</v>
      </c>
      <c r="L13" s="40">
        <f t="shared" si="31"/>
        <v>0</v>
      </c>
      <c r="M13" s="40"/>
      <c r="N13" s="40"/>
      <c r="O13" s="40"/>
      <c r="P13" s="40" t="str">
        <f t="shared" ref="P13:T13" si="32">SUBTOTAL(9,P10:P12)</f>
        <v>#REF!</v>
      </c>
      <c r="Q13" s="40" t="str">
        <f t="shared" si="32"/>
        <v>#REF!</v>
      </c>
      <c r="R13" s="40" t="str">
        <f t="shared" si="32"/>
        <v>#REF!</v>
      </c>
      <c r="S13" s="40" t="str">
        <f t="shared" si="32"/>
        <v>#REF!</v>
      </c>
      <c r="T13" s="40" t="str">
        <f t="shared" si="32"/>
        <v>#REF!</v>
      </c>
      <c r="U13" s="40"/>
      <c r="V13" s="40"/>
      <c r="W13" s="40"/>
      <c r="X13" s="40"/>
      <c r="Y13" s="40"/>
      <c r="Z13" s="40"/>
      <c r="AA13" s="40"/>
    </row>
    <row r="14" ht="14.25" customHeight="1" outlineLevel="2">
      <c r="A14" s="20" t="s">
        <v>37</v>
      </c>
      <c r="B14" s="19" t="s">
        <v>20</v>
      </c>
      <c r="C14" s="20" t="s">
        <v>21</v>
      </c>
      <c r="D14" s="37">
        <v>199395.03</v>
      </c>
      <c r="E14" s="37">
        <v>246054.65</v>
      </c>
      <c r="F14" s="37" t="b">
        <f>+A14=A12</f>
        <v>0</v>
      </c>
      <c r="G14" s="37">
        <f>+D14/D16</f>
        <v>0.6527739657</v>
      </c>
      <c r="H14" s="37" t="str">
        <f t="shared" ref="H14:H15" si="33">VLOOKUP(A14,'[1]Hoja1'!$B$2:$F$126,3,0)</f>
        <v>#REF!</v>
      </c>
      <c r="I14" s="37" t="str">
        <f t="shared" ref="I14:I15" si="34">VLOOKUP(A14,'[1]Hoja1'!$B$2:$F$126,2,0)</f>
        <v>#REF!</v>
      </c>
      <c r="J14" s="37" t="str">
        <f t="shared" ref="J14:J15" si="35">+H14/11</f>
        <v>#REF!</v>
      </c>
      <c r="K14" s="37" t="str">
        <f t="shared" ref="K14:K15" si="36">+G14*J14</f>
        <v>#REF!</v>
      </c>
      <c r="L14" s="37">
        <v>0.0</v>
      </c>
      <c r="M14" s="37" t="str">
        <f t="shared" ref="M14:M15" si="37">VLOOKUP(A14,'[1]Hoja1'!$B$2:$F$126,5,0)</f>
        <v>#REF!</v>
      </c>
      <c r="N14" s="37">
        <v>0.0</v>
      </c>
      <c r="O14" s="37" t="str">
        <f t="shared" ref="O14:O15" si="38">+M14/11</f>
        <v>#REF!</v>
      </c>
      <c r="P14" s="41">
        <v>0.0</v>
      </c>
      <c r="Q14" s="37">
        <f t="shared" ref="Q14:Q15" si="39">+ROUND(P14,0)</f>
        <v>0</v>
      </c>
      <c r="R14" s="37">
        <f t="shared" ref="R14:R15" si="40">+L14+Q14</f>
        <v>0</v>
      </c>
      <c r="S14" s="37">
        <f t="shared" ref="S14:S15" si="41">IF(D14-L14-Q14&gt;1,D14-L14-Q14,0)</f>
        <v>199395.03</v>
      </c>
      <c r="T14" s="37">
        <f t="shared" ref="T14:T15" si="42">+R14</f>
        <v>0</v>
      </c>
      <c r="U14" s="37"/>
      <c r="V14" s="37"/>
      <c r="W14" s="37"/>
      <c r="X14" s="37"/>
      <c r="Y14" s="37"/>
      <c r="Z14" s="37"/>
      <c r="AA14" s="37"/>
    </row>
    <row r="15" ht="14.25" customHeight="1" outlineLevel="2">
      <c r="A15" s="20" t="s">
        <v>37</v>
      </c>
      <c r="B15" s="19" t="s">
        <v>32</v>
      </c>
      <c r="C15" s="20" t="s">
        <v>33</v>
      </c>
      <c r="D15" s="37">
        <v>106062.97</v>
      </c>
      <c r="E15" s="37">
        <v>130882.35</v>
      </c>
      <c r="F15" s="37" t="b">
        <f>+A15=A14</f>
        <v>1</v>
      </c>
      <c r="G15" s="37">
        <f>+D15/D16</f>
        <v>0.3472260343</v>
      </c>
      <c r="H15" s="37" t="str">
        <f t="shared" si="33"/>
        <v>#REF!</v>
      </c>
      <c r="I15" s="37" t="str">
        <f t="shared" si="34"/>
        <v>#REF!</v>
      </c>
      <c r="J15" s="37" t="str">
        <f t="shared" si="35"/>
        <v>#REF!</v>
      </c>
      <c r="K15" s="37" t="str">
        <f t="shared" si="36"/>
        <v>#REF!</v>
      </c>
      <c r="L15" s="37">
        <v>0.0</v>
      </c>
      <c r="M15" s="37" t="str">
        <f t="shared" si="37"/>
        <v>#REF!</v>
      </c>
      <c r="N15" s="37">
        <v>0.0</v>
      </c>
      <c r="O15" s="37" t="str">
        <f t="shared" si="38"/>
        <v>#REF!</v>
      </c>
      <c r="P15" s="41">
        <v>0.0</v>
      </c>
      <c r="Q15" s="37">
        <f t="shared" si="39"/>
        <v>0</v>
      </c>
      <c r="R15" s="37">
        <f t="shared" si="40"/>
        <v>0</v>
      </c>
      <c r="S15" s="37">
        <f t="shared" si="41"/>
        <v>106062.97</v>
      </c>
      <c r="T15" s="37">
        <f t="shared" si="42"/>
        <v>0</v>
      </c>
      <c r="U15" s="37"/>
      <c r="V15" s="37"/>
      <c r="W15" s="37"/>
      <c r="X15" s="37"/>
      <c r="Y15" s="37"/>
      <c r="Z15" s="37"/>
      <c r="AA15" s="37"/>
    </row>
    <row r="16" ht="14.25" customHeight="1" outlineLevel="1">
      <c r="A16" s="38" t="s">
        <v>319</v>
      </c>
      <c r="B16" s="39"/>
      <c r="C16" s="38"/>
      <c r="D16" s="40">
        <f t="shared" ref="D16:E16" si="43">SUBTOTAL(9,D14:D15)</f>
        <v>305458</v>
      </c>
      <c r="E16" s="40">
        <f t="shared" si="43"/>
        <v>376937</v>
      </c>
      <c r="F16" s="40"/>
      <c r="G16" s="40">
        <f>SUBTOTAL(9,G14:G15)</f>
        <v>1</v>
      </c>
      <c r="H16" s="40"/>
      <c r="I16" s="40"/>
      <c r="J16" s="40"/>
      <c r="K16" s="40" t="str">
        <f t="shared" ref="K16:L16" si="44">SUBTOTAL(9,K14:K15)</f>
        <v>#REF!</v>
      </c>
      <c r="L16" s="40">
        <f t="shared" si="44"/>
        <v>0</v>
      </c>
      <c r="M16" s="40"/>
      <c r="N16" s="40"/>
      <c r="O16" s="40"/>
      <c r="P16" s="40">
        <f t="shared" ref="P16:T16" si="45">SUBTOTAL(9,P14:P15)</f>
        <v>0</v>
      </c>
      <c r="Q16" s="40">
        <f t="shared" si="45"/>
        <v>0</v>
      </c>
      <c r="R16" s="40">
        <f t="shared" si="45"/>
        <v>0</v>
      </c>
      <c r="S16" s="40">
        <f t="shared" si="45"/>
        <v>305458</v>
      </c>
      <c r="T16" s="40">
        <f t="shared" si="45"/>
        <v>0</v>
      </c>
      <c r="U16" s="40"/>
      <c r="V16" s="40"/>
      <c r="W16" s="40"/>
      <c r="X16" s="40"/>
      <c r="Y16" s="40"/>
      <c r="Z16" s="40"/>
      <c r="AA16" s="40"/>
    </row>
    <row r="17" ht="14.25" customHeight="1" outlineLevel="2">
      <c r="A17" s="20" t="s">
        <v>39</v>
      </c>
      <c r="B17" s="19" t="s">
        <v>20</v>
      </c>
      <c r="C17" s="20" t="s">
        <v>21</v>
      </c>
      <c r="D17" s="37">
        <v>1748155.1</v>
      </c>
      <c r="E17" s="37">
        <v>4302938.93</v>
      </c>
      <c r="F17" s="37" t="b">
        <f>+A17=A15</f>
        <v>0</v>
      </c>
      <c r="G17" s="37">
        <f>+D17/D19</f>
        <v>0.9985463529</v>
      </c>
      <c r="H17" s="37" t="str">
        <f t="shared" ref="H17:H18" si="46">VLOOKUP(A17,'[1]Hoja1'!$B$2:$F$126,3,0)</f>
        <v>#REF!</v>
      </c>
      <c r="I17" s="37" t="str">
        <f t="shared" ref="I17:I18" si="47">VLOOKUP(A17,'[1]Hoja1'!$B$2:$F$126,2,0)</f>
        <v>#REF!</v>
      </c>
      <c r="J17" s="37" t="str">
        <f t="shared" ref="J17:J18" si="48">+H17/11</f>
        <v>#REF!</v>
      </c>
      <c r="K17" s="37" t="str">
        <f t="shared" ref="K17:K18" si="49">+G17*J17</f>
        <v>#REF!</v>
      </c>
      <c r="L17" s="37">
        <v>0.0</v>
      </c>
      <c r="M17" s="37" t="str">
        <f t="shared" ref="M17:M18" si="50">VLOOKUP(A17,'[1]Hoja1'!$B$2:$F$126,5,0)</f>
        <v>#REF!</v>
      </c>
      <c r="N17" s="37">
        <v>0.0</v>
      </c>
      <c r="O17" s="37" t="str">
        <f t="shared" ref="O17:O18" si="51">+M17/11</f>
        <v>#REF!</v>
      </c>
      <c r="P17" s="37" t="str">
        <f>+D17-K17</f>
        <v>#REF!</v>
      </c>
      <c r="Q17" s="37" t="str">
        <f t="shared" ref="Q17:Q18" si="52">+ROUND(P17,0)</f>
        <v>#REF!</v>
      </c>
      <c r="R17" s="37" t="str">
        <f t="shared" ref="R17:R18" si="53">+L17+Q17</f>
        <v>#REF!</v>
      </c>
      <c r="S17" s="37" t="str">
        <f t="shared" ref="S17:S18" si="54">IF(D17-L17-Q17&gt;1,D17-L17-Q17,0)</f>
        <v>#REF!</v>
      </c>
      <c r="T17" s="37" t="str">
        <f t="shared" ref="T17:T18" si="55">+R17</f>
        <v>#REF!</v>
      </c>
      <c r="U17" s="37"/>
      <c r="V17" s="37"/>
      <c r="W17" s="37"/>
      <c r="X17" s="37"/>
      <c r="Y17" s="37"/>
      <c r="Z17" s="37"/>
      <c r="AA17" s="37"/>
    </row>
    <row r="18" ht="14.25" customHeight="1" outlineLevel="2">
      <c r="A18" s="20" t="s">
        <v>39</v>
      </c>
      <c r="B18" s="19" t="s">
        <v>32</v>
      </c>
      <c r="C18" s="20" t="s">
        <v>33</v>
      </c>
      <c r="D18" s="37">
        <v>2544.9</v>
      </c>
      <c r="E18" s="37">
        <v>6264.07</v>
      </c>
      <c r="F18" s="37" t="b">
        <f>+A18=A17</f>
        <v>1</v>
      </c>
      <c r="G18" s="37">
        <f>+D18/D19</f>
        <v>0.001453647113</v>
      </c>
      <c r="H18" s="37" t="str">
        <f t="shared" si="46"/>
        <v>#REF!</v>
      </c>
      <c r="I18" s="37" t="str">
        <f t="shared" si="47"/>
        <v>#REF!</v>
      </c>
      <c r="J18" s="37" t="str">
        <f t="shared" si="48"/>
        <v>#REF!</v>
      </c>
      <c r="K18" s="37" t="str">
        <f t="shared" si="49"/>
        <v>#REF!</v>
      </c>
      <c r="L18" s="37">
        <v>0.0</v>
      </c>
      <c r="M18" s="37" t="str">
        <f t="shared" si="50"/>
        <v>#REF!</v>
      </c>
      <c r="N18" s="37">
        <v>0.0</v>
      </c>
      <c r="O18" s="37" t="str">
        <f t="shared" si="51"/>
        <v>#REF!</v>
      </c>
      <c r="P18" s="41">
        <v>0.0</v>
      </c>
      <c r="Q18" s="37">
        <f t="shared" si="52"/>
        <v>0</v>
      </c>
      <c r="R18" s="37">
        <f t="shared" si="53"/>
        <v>0</v>
      </c>
      <c r="S18" s="37">
        <f t="shared" si="54"/>
        <v>2544.9</v>
      </c>
      <c r="T18" s="37">
        <f t="shared" si="55"/>
        <v>0</v>
      </c>
      <c r="U18" s="37"/>
      <c r="V18" s="37"/>
      <c r="W18" s="37"/>
      <c r="X18" s="37"/>
      <c r="Y18" s="37"/>
      <c r="Z18" s="37"/>
      <c r="AA18" s="37"/>
    </row>
    <row r="19" ht="14.25" customHeight="1" outlineLevel="1">
      <c r="A19" s="38" t="s">
        <v>320</v>
      </c>
      <c r="B19" s="39"/>
      <c r="C19" s="38"/>
      <c r="D19" s="40">
        <f t="shared" ref="D19:E19" si="56">SUBTOTAL(9,D17:D18)</f>
        <v>1750700</v>
      </c>
      <c r="E19" s="40">
        <f t="shared" si="56"/>
        <v>4309203</v>
      </c>
      <c r="F19" s="40"/>
      <c r="G19" s="40">
        <f>SUBTOTAL(9,G17:G18)</f>
        <v>1</v>
      </c>
      <c r="H19" s="40"/>
      <c r="I19" s="40"/>
      <c r="J19" s="40"/>
      <c r="K19" s="40" t="str">
        <f t="shared" ref="K19:L19" si="57">SUBTOTAL(9,K17:K18)</f>
        <v>#REF!</v>
      </c>
      <c r="L19" s="40">
        <f t="shared" si="57"/>
        <v>0</v>
      </c>
      <c r="M19" s="40"/>
      <c r="N19" s="40"/>
      <c r="O19" s="40"/>
      <c r="P19" s="40" t="str">
        <f t="shared" ref="P19:T19" si="58">SUBTOTAL(9,P17:P18)</f>
        <v>#REF!</v>
      </c>
      <c r="Q19" s="40" t="str">
        <f t="shared" si="58"/>
        <v>#REF!</v>
      </c>
      <c r="R19" s="40" t="str">
        <f t="shared" si="58"/>
        <v>#REF!</v>
      </c>
      <c r="S19" s="40" t="str">
        <f t="shared" si="58"/>
        <v>#REF!</v>
      </c>
      <c r="T19" s="40" t="str">
        <f t="shared" si="58"/>
        <v>#REF!</v>
      </c>
      <c r="U19" s="40"/>
      <c r="V19" s="40"/>
      <c r="W19" s="40"/>
      <c r="X19" s="40"/>
      <c r="Y19" s="40"/>
      <c r="Z19" s="40"/>
      <c r="AA19" s="40"/>
    </row>
    <row r="20" ht="14.25" customHeight="1" outlineLevel="2">
      <c r="A20" s="20" t="s">
        <v>41</v>
      </c>
      <c r="B20" s="19" t="s">
        <v>20</v>
      </c>
      <c r="C20" s="20" t="s">
        <v>21</v>
      </c>
      <c r="D20" s="37">
        <v>9047332.53</v>
      </c>
      <c r="E20" s="37">
        <v>4855608.84</v>
      </c>
      <c r="F20" s="37" t="b">
        <f>+A20=A18</f>
        <v>0</v>
      </c>
      <c r="G20" s="37">
        <f>+D20/D23</f>
        <v>0.3653097806</v>
      </c>
      <c r="H20" s="37" t="str">
        <f t="shared" ref="H20:H22" si="59">VLOOKUP(A20,'[1]Hoja1'!$B$2:$F$126,3,0)</f>
        <v>#REF!</v>
      </c>
      <c r="I20" s="37" t="str">
        <f t="shared" ref="I20:I22" si="60">VLOOKUP(A20,'[1]Hoja1'!$B$2:$F$126,2,0)</f>
        <v>#REF!</v>
      </c>
      <c r="J20" s="37" t="str">
        <f t="shared" ref="J20:J22" si="61">+H20/11</f>
        <v>#REF!</v>
      </c>
      <c r="K20" s="37" t="str">
        <f t="shared" ref="K20:K22" si="62">+G20*J20</f>
        <v>#REF!</v>
      </c>
      <c r="L20" s="37">
        <v>0.0</v>
      </c>
      <c r="M20" s="37" t="str">
        <f t="shared" ref="M20:M22" si="63">VLOOKUP(A20,'[1]Hoja1'!$B$2:$F$126,5,0)</f>
        <v>#REF!</v>
      </c>
      <c r="N20" s="37">
        <v>0.0</v>
      </c>
      <c r="O20" s="37" t="str">
        <f t="shared" ref="O20:O22" si="64">+M20/11</f>
        <v>#REF!</v>
      </c>
      <c r="P20" s="37" t="str">
        <f t="shared" ref="P20:P22" si="65">+D20-K20</f>
        <v>#REF!</v>
      </c>
      <c r="Q20" s="37" t="str">
        <f t="shared" ref="Q20:Q22" si="66">+ROUND(P20,0)</f>
        <v>#REF!</v>
      </c>
      <c r="R20" s="37" t="str">
        <f t="shared" ref="R20:R22" si="67">+L20+Q20</f>
        <v>#REF!</v>
      </c>
      <c r="S20" s="37" t="str">
        <f t="shared" ref="S20:S22" si="68">IF(D20-L20-Q20&gt;1,D20-L20-Q20,0)</f>
        <v>#REF!</v>
      </c>
      <c r="T20" s="37" t="str">
        <f t="shared" ref="T20:T22" si="69">+R20</f>
        <v>#REF!</v>
      </c>
      <c r="U20" s="37"/>
      <c r="V20" s="37"/>
      <c r="W20" s="37"/>
      <c r="X20" s="37"/>
      <c r="Y20" s="37"/>
      <c r="Z20" s="37"/>
      <c r="AA20" s="37"/>
    </row>
    <row r="21" ht="14.25" customHeight="1" outlineLevel="2">
      <c r="A21" s="20" t="s">
        <v>41</v>
      </c>
      <c r="B21" s="19" t="s">
        <v>42</v>
      </c>
      <c r="C21" s="20" t="s">
        <v>43</v>
      </c>
      <c r="D21" s="37">
        <v>0.0</v>
      </c>
      <c r="E21" s="37">
        <v>0.0</v>
      </c>
      <c r="F21" s="37" t="b">
        <f t="shared" ref="F21:F22" si="70">+A21=A20</f>
        <v>1</v>
      </c>
      <c r="G21" s="37">
        <f>+D21/D23</f>
        <v>0</v>
      </c>
      <c r="H21" s="37" t="str">
        <f t="shared" si="59"/>
        <v>#REF!</v>
      </c>
      <c r="I21" s="37" t="str">
        <f t="shared" si="60"/>
        <v>#REF!</v>
      </c>
      <c r="J21" s="37" t="str">
        <f t="shared" si="61"/>
        <v>#REF!</v>
      </c>
      <c r="K21" s="37" t="str">
        <f t="shared" si="62"/>
        <v>#REF!</v>
      </c>
      <c r="L21" s="37">
        <v>0.0</v>
      </c>
      <c r="M21" s="37" t="str">
        <f t="shared" si="63"/>
        <v>#REF!</v>
      </c>
      <c r="N21" s="37">
        <v>0.0</v>
      </c>
      <c r="O21" s="37" t="str">
        <f t="shared" si="64"/>
        <v>#REF!</v>
      </c>
      <c r="P21" s="37" t="str">
        <f t="shared" si="65"/>
        <v>#REF!</v>
      </c>
      <c r="Q21" s="37" t="str">
        <f t="shared" si="66"/>
        <v>#REF!</v>
      </c>
      <c r="R21" s="37" t="str">
        <f t="shared" si="67"/>
        <v>#REF!</v>
      </c>
      <c r="S21" s="37" t="str">
        <f t="shared" si="68"/>
        <v>#REF!</v>
      </c>
      <c r="T21" s="37" t="str">
        <f t="shared" si="69"/>
        <v>#REF!</v>
      </c>
      <c r="U21" s="37"/>
      <c r="V21" s="37"/>
      <c r="W21" s="37"/>
      <c r="X21" s="37"/>
      <c r="Y21" s="37"/>
      <c r="Z21" s="37"/>
      <c r="AA21" s="37"/>
    </row>
    <row r="22" ht="14.25" customHeight="1" outlineLevel="2">
      <c r="A22" s="20" t="s">
        <v>41</v>
      </c>
      <c r="B22" s="19" t="s">
        <v>34</v>
      </c>
      <c r="C22" s="20" t="s">
        <v>35</v>
      </c>
      <c r="D22" s="37">
        <v>1.571886047E7</v>
      </c>
      <c r="E22" s="37">
        <v>8436148.16</v>
      </c>
      <c r="F22" s="37" t="b">
        <f t="shared" si="70"/>
        <v>1</v>
      </c>
      <c r="G22" s="37">
        <f>+D22/D23</f>
        <v>0.6346902194</v>
      </c>
      <c r="H22" s="37" t="str">
        <f t="shared" si="59"/>
        <v>#REF!</v>
      </c>
      <c r="I22" s="37" t="str">
        <f t="shared" si="60"/>
        <v>#REF!</v>
      </c>
      <c r="J22" s="37" t="str">
        <f t="shared" si="61"/>
        <v>#REF!</v>
      </c>
      <c r="K22" s="37" t="str">
        <f t="shared" si="62"/>
        <v>#REF!</v>
      </c>
      <c r="L22" s="37">
        <v>0.0</v>
      </c>
      <c r="M22" s="37" t="str">
        <f t="shared" si="63"/>
        <v>#REF!</v>
      </c>
      <c r="N22" s="37">
        <v>0.0</v>
      </c>
      <c r="O22" s="37" t="str">
        <f t="shared" si="64"/>
        <v>#REF!</v>
      </c>
      <c r="P22" s="37" t="str">
        <f t="shared" si="65"/>
        <v>#REF!</v>
      </c>
      <c r="Q22" s="37" t="str">
        <f t="shared" si="66"/>
        <v>#REF!</v>
      </c>
      <c r="R22" s="37" t="str">
        <f t="shared" si="67"/>
        <v>#REF!</v>
      </c>
      <c r="S22" s="37" t="str">
        <f t="shared" si="68"/>
        <v>#REF!</v>
      </c>
      <c r="T22" s="37" t="str">
        <f t="shared" si="69"/>
        <v>#REF!</v>
      </c>
      <c r="U22" s="37"/>
      <c r="V22" s="37"/>
      <c r="W22" s="37"/>
      <c r="X22" s="37"/>
      <c r="Y22" s="37"/>
      <c r="Z22" s="37"/>
      <c r="AA22" s="37"/>
    </row>
    <row r="23" ht="14.25" customHeight="1" outlineLevel="1">
      <c r="A23" s="38" t="s">
        <v>321</v>
      </c>
      <c r="B23" s="39"/>
      <c r="C23" s="38"/>
      <c r="D23" s="40">
        <f t="shared" ref="D23:E23" si="71">SUBTOTAL(9,D20:D22)</f>
        <v>24766193</v>
      </c>
      <c r="E23" s="40">
        <f t="shared" si="71"/>
        <v>13291757</v>
      </c>
      <c r="F23" s="40"/>
      <c r="G23" s="40">
        <f>SUBTOTAL(9,G20:G22)</f>
        <v>1</v>
      </c>
      <c r="H23" s="40"/>
      <c r="I23" s="40"/>
      <c r="J23" s="40"/>
      <c r="K23" s="40" t="str">
        <f t="shared" ref="K23:L23" si="72">SUBTOTAL(9,K20:K22)</f>
        <v>#REF!</v>
      </c>
      <c r="L23" s="40">
        <f t="shared" si="72"/>
        <v>0</v>
      </c>
      <c r="M23" s="40"/>
      <c r="N23" s="40"/>
      <c r="O23" s="40"/>
      <c r="P23" s="40" t="str">
        <f t="shared" ref="P23:T23" si="73">SUBTOTAL(9,P20:P22)</f>
        <v>#REF!</v>
      </c>
      <c r="Q23" s="40" t="str">
        <f t="shared" si="73"/>
        <v>#REF!</v>
      </c>
      <c r="R23" s="40" t="str">
        <f t="shared" si="73"/>
        <v>#REF!</v>
      </c>
      <c r="S23" s="40" t="str">
        <f t="shared" si="73"/>
        <v>#REF!</v>
      </c>
      <c r="T23" s="40" t="str">
        <f t="shared" si="73"/>
        <v>#REF!</v>
      </c>
      <c r="U23" s="40"/>
      <c r="V23" s="40"/>
      <c r="W23" s="40"/>
      <c r="X23" s="40"/>
      <c r="Y23" s="40"/>
      <c r="Z23" s="40"/>
      <c r="AA23" s="40"/>
    </row>
    <row r="24" ht="14.25" customHeight="1" outlineLevel="2">
      <c r="A24" s="20" t="s">
        <v>45</v>
      </c>
      <c r="B24" s="19" t="s">
        <v>20</v>
      </c>
      <c r="C24" s="20" t="s">
        <v>21</v>
      </c>
      <c r="D24" s="37">
        <v>3.699663445E7</v>
      </c>
      <c r="E24" s="37">
        <v>953745.36</v>
      </c>
      <c r="F24" s="37" t="b">
        <f>+A24=A22</f>
        <v>0</v>
      </c>
      <c r="G24" s="37">
        <f>+D24/D28</f>
        <v>0.1733683104</v>
      </c>
      <c r="H24" s="37" t="str">
        <f t="shared" ref="H24:H27" si="74">VLOOKUP(A24,'[1]Hoja1'!$B$2:$F$126,3,0)</f>
        <v>#REF!</v>
      </c>
      <c r="I24" s="37" t="str">
        <f t="shared" ref="I24:I27" si="75">VLOOKUP(A24,'[1]Hoja1'!$B$2:$F$126,2,0)</f>
        <v>#REF!</v>
      </c>
      <c r="J24" s="37" t="str">
        <f t="shared" ref="J24:J27" si="76">+H24/11</f>
        <v>#REF!</v>
      </c>
      <c r="K24" s="37" t="str">
        <f t="shared" ref="K24:K27" si="77">+G24*J24</f>
        <v>#REF!</v>
      </c>
      <c r="L24" s="37" t="str">
        <f t="shared" ref="L24:L27" si="78">+D24-Q24</f>
        <v>#REF!</v>
      </c>
      <c r="M24" s="37" t="str">
        <f t="shared" ref="M24:M27" si="79">VLOOKUP(A24,'[1]Hoja1'!$B$2:$F$126,5,0)</f>
        <v>#REF!</v>
      </c>
      <c r="N24" s="37">
        <v>0.0</v>
      </c>
      <c r="O24" s="37" t="str">
        <f t="shared" ref="O24:O27" si="80">+M24/11</f>
        <v>#REF!</v>
      </c>
      <c r="P24" s="37" t="str">
        <f t="shared" ref="P24:P27" si="81">+D24-K24</f>
        <v>#REF!</v>
      </c>
      <c r="Q24" s="37" t="str">
        <f t="shared" ref="Q24:Q27" si="82">+ROUND(P24,0)</f>
        <v>#REF!</v>
      </c>
      <c r="R24" s="37" t="str">
        <f t="shared" ref="R24:R27" si="83">+L24+Q24</f>
        <v>#REF!</v>
      </c>
      <c r="S24" s="37" t="str">
        <f t="shared" ref="S24:S27" si="84">IF(D24-L24-Q24&gt;1,D24-L24-Q24,0)</f>
        <v>#REF!</v>
      </c>
      <c r="T24" s="37" t="str">
        <f t="shared" ref="T24:T27" si="85">+R24</f>
        <v>#REF!</v>
      </c>
      <c r="U24" s="37"/>
      <c r="V24" s="37"/>
      <c r="W24" s="37"/>
      <c r="X24" s="37"/>
      <c r="Y24" s="37"/>
      <c r="Z24" s="37"/>
      <c r="AA24" s="37"/>
    </row>
    <row r="25" ht="15.75" customHeight="1" outlineLevel="2">
      <c r="A25" s="20" t="s">
        <v>45</v>
      </c>
      <c r="B25" s="19" t="s">
        <v>32</v>
      </c>
      <c r="C25" s="20" t="s">
        <v>33</v>
      </c>
      <c r="D25" s="37">
        <v>6.782658461E7</v>
      </c>
      <c r="E25" s="37">
        <v>1748518.25</v>
      </c>
      <c r="F25" s="37" t="b">
        <f t="shared" ref="F25:F27" si="86">+A25=A24</f>
        <v>1</v>
      </c>
      <c r="G25" s="37">
        <f>+D25/D28</f>
        <v>0.3178391912</v>
      </c>
      <c r="H25" s="37" t="str">
        <f t="shared" si="74"/>
        <v>#REF!</v>
      </c>
      <c r="I25" s="37" t="str">
        <f t="shared" si="75"/>
        <v>#REF!</v>
      </c>
      <c r="J25" s="37" t="str">
        <f t="shared" si="76"/>
        <v>#REF!</v>
      </c>
      <c r="K25" s="37" t="str">
        <f t="shared" si="77"/>
        <v>#REF!</v>
      </c>
      <c r="L25" s="37" t="str">
        <f t="shared" si="78"/>
        <v>#REF!</v>
      </c>
      <c r="M25" s="37" t="str">
        <f t="shared" si="79"/>
        <v>#REF!</v>
      </c>
      <c r="N25" s="37">
        <v>0.0</v>
      </c>
      <c r="O25" s="37" t="str">
        <f t="shared" si="80"/>
        <v>#REF!</v>
      </c>
      <c r="P25" s="37" t="str">
        <f t="shared" si="81"/>
        <v>#REF!</v>
      </c>
      <c r="Q25" s="37" t="str">
        <f t="shared" si="82"/>
        <v>#REF!</v>
      </c>
      <c r="R25" s="37" t="str">
        <f t="shared" si="83"/>
        <v>#REF!</v>
      </c>
      <c r="S25" s="37" t="str">
        <f t="shared" si="84"/>
        <v>#REF!</v>
      </c>
      <c r="T25" s="37" t="str">
        <f t="shared" si="85"/>
        <v>#REF!</v>
      </c>
      <c r="U25" s="37"/>
      <c r="V25" s="37"/>
      <c r="W25" s="37"/>
      <c r="X25" s="37"/>
      <c r="Y25" s="37"/>
      <c r="Z25" s="37"/>
      <c r="AA25" s="37"/>
    </row>
    <row r="26" ht="15.75" customHeight="1" outlineLevel="2">
      <c r="A26" s="20" t="s">
        <v>45</v>
      </c>
      <c r="B26" s="19" t="s">
        <v>28</v>
      </c>
      <c r="C26" s="20" t="s">
        <v>29</v>
      </c>
      <c r="D26" s="37">
        <v>0.0</v>
      </c>
      <c r="E26" s="37">
        <v>0.0</v>
      </c>
      <c r="F26" s="37" t="b">
        <f t="shared" si="86"/>
        <v>1</v>
      </c>
      <c r="G26" s="37">
        <f>+D26/D28</f>
        <v>0</v>
      </c>
      <c r="H26" s="37" t="str">
        <f t="shared" si="74"/>
        <v>#REF!</v>
      </c>
      <c r="I26" s="37" t="str">
        <f t="shared" si="75"/>
        <v>#REF!</v>
      </c>
      <c r="J26" s="37" t="str">
        <f t="shared" si="76"/>
        <v>#REF!</v>
      </c>
      <c r="K26" s="37" t="str">
        <f t="shared" si="77"/>
        <v>#REF!</v>
      </c>
      <c r="L26" s="37" t="str">
        <f t="shared" si="78"/>
        <v>#REF!</v>
      </c>
      <c r="M26" s="37" t="str">
        <f t="shared" si="79"/>
        <v>#REF!</v>
      </c>
      <c r="N26" s="37">
        <v>0.0</v>
      </c>
      <c r="O26" s="37" t="str">
        <f t="shared" si="80"/>
        <v>#REF!</v>
      </c>
      <c r="P26" s="37" t="str">
        <f t="shared" si="81"/>
        <v>#REF!</v>
      </c>
      <c r="Q26" s="37" t="str">
        <f t="shared" si="82"/>
        <v>#REF!</v>
      </c>
      <c r="R26" s="37" t="str">
        <f t="shared" si="83"/>
        <v>#REF!</v>
      </c>
      <c r="S26" s="37" t="str">
        <f t="shared" si="84"/>
        <v>#REF!</v>
      </c>
      <c r="T26" s="37" t="str">
        <f t="shared" si="85"/>
        <v>#REF!</v>
      </c>
      <c r="U26" s="37"/>
      <c r="V26" s="37"/>
      <c r="W26" s="37"/>
      <c r="X26" s="37"/>
      <c r="Y26" s="37"/>
      <c r="Z26" s="37"/>
      <c r="AA26" s="37"/>
    </row>
    <row r="27" ht="15.75" customHeight="1" outlineLevel="2">
      <c r="A27" s="20" t="s">
        <v>45</v>
      </c>
      <c r="B27" s="19" t="s">
        <v>34</v>
      </c>
      <c r="C27" s="20" t="s">
        <v>35</v>
      </c>
      <c r="D27" s="37">
        <v>1.0857584084E8</v>
      </c>
      <c r="E27" s="37">
        <v>2799003.39</v>
      </c>
      <c r="F27" s="37" t="b">
        <f t="shared" si="86"/>
        <v>1</v>
      </c>
      <c r="G27" s="37">
        <f>+D27/D28</f>
        <v>0.5087924984</v>
      </c>
      <c r="H27" s="37" t="str">
        <f t="shared" si="74"/>
        <v>#REF!</v>
      </c>
      <c r="I27" s="37" t="str">
        <f t="shared" si="75"/>
        <v>#REF!</v>
      </c>
      <c r="J27" s="37" t="str">
        <f t="shared" si="76"/>
        <v>#REF!</v>
      </c>
      <c r="K27" s="37" t="str">
        <f t="shared" si="77"/>
        <v>#REF!</v>
      </c>
      <c r="L27" s="37" t="str">
        <f t="shared" si="78"/>
        <v>#REF!</v>
      </c>
      <c r="M27" s="37" t="str">
        <f t="shared" si="79"/>
        <v>#REF!</v>
      </c>
      <c r="N27" s="37">
        <v>0.0</v>
      </c>
      <c r="O27" s="37" t="str">
        <f t="shared" si="80"/>
        <v>#REF!</v>
      </c>
      <c r="P27" s="37" t="str">
        <f t="shared" si="81"/>
        <v>#REF!</v>
      </c>
      <c r="Q27" s="37" t="str">
        <f t="shared" si="82"/>
        <v>#REF!</v>
      </c>
      <c r="R27" s="37" t="str">
        <f t="shared" si="83"/>
        <v>#REF!</v>
      </c>
      <c r="S27" s="37" t="str">
        <f t="shared" si="84"/>
        <v>#REF!</v>
      </c>
      <c r="T27" s="37" t="str">
        <f t="shared" si="85"/>
        <v>#REF!</v>
      </c>
      <c r="U27" s="37"/>
      <c r="V27" s="37"/>
      <c r="W27" s="37"/>
      <c r="X27" s="37"/>
      <c r="Y27" s="37"/>
      <c r="Z27" s="37"/>
      <c r="AA27" s="37"/>
    </row>
    <row r="28" ht="15.75" customHeight="1" outlineLevel="1">
      <c r="A28" s="38" t="s">
        <v>322</v>
      </c>
      <c r="B28" s="39"/>
      <c r="C28" s="38"/>
      <c r="D28" s="40">
        <f t="shared" ref="D28:E28" si="87">SUBTOTAL(9,D24:D27)</f>
        <v>213399059.9</v>
      </c>
      <c r="E28" s="40">
        <f t="shared" si="87"/>
        <v>5501267</v>
      </c>
      <c r="F28" s="40"/>
      <c r="G28" s="40">
        <f>SUBTOTAL(9,G24:G27)</f>
        <v>1</v>
      </c>
      <c r="H28" s="40"/>
      <c r="I28" s="40"/>
      <c r="J28" s="40"/>
      <c r="K28" s="40" t="str">
        <f t="shared" ref="K28:L28" si="88">SUBTOTAL(9,K24:K27)</f>
        <v>#REF!</v>
      </c>
      <c r="L28" s="40" t="str">
        <f t="shared" si="88"/>
        <v>#REF!</v>
      </c>
      <c r="M28" s="40"/>
      <c r="N28" s="40"/>
      <c r="O28" s="40"/>
      <c r="P28" s="40" t="str">
        <f t="shared" ref="P28:T28" si="89">SUBTOTAL(9,P24:P27)</f>
        <v>#REF!</v>
      </c>
      <c r="Q28" s="40" t="str">
        <f t="shared" si="89"/>
        <v>#REF!</v>
      </c>
      <c r="R28" s="40" t="str">
        <f t="shared" si="89"/>
        <v>#REF!</v>
      </c>
      <c r="S28" s="40" t="str">
        <f t="shared" si="89"/>
        <v>#REF!</v>
      </c>
      <c r="T28" s="40" t="str">
        <f t="shared" si="89"/>
        <v>#REF!</v>
      </c>
      <c r="U28" s="40"/>
      <c r="V28" s="40"/>
      <c r="W28" s="40"/>
      <c r="X28" s="40"/>
      <c r="Y28" s="40"/>
      <c r="Z28" s="40"/>
      <c r="AA28" s="40"/>
    </row>
    <row r="29" ht="15.75" customHeight="1" outlineLevel="2">
      <c r="A29" s="20" t="s">
        <v>47</v>
      </c>
      <c r="B29" s="19" t="s">
        <v>20</v>
      </c>
      <c r="C29" s="20" t="s">
        <v>21</v>
      </c>
      <c r="D29" s="37">
        <v>9.311795127E7</v>
      </c>
      <c r="E29" s="37">
        <v>1.127145525E7</v>
      </c>
      <c r="F29" s="37" t="b">
        <f>+A29=A27</f>
        <v>0</v>
      </c>
      <c r="G29" s="37">
        <f>+D29/D33</f>
        <v>0.7196586677</v>
      </c>
      <c r="H29" s="37" t="str">
        <f t="shared" ref="H29:H32" si="90">VLOOKUP(A29,'[1]Hoja1'!$B$2:$F$126,3,0)</f>
        <v>#REF!</v>
      </c>
      <c r="I29" s="37" t="str">
        <f t="shared" ref="I29:I32" si="91">VLOOKUP(A29,'[1]Hoja1'!$B$2:$F$126,2,0)</f>
        <v>#REF!</v>
      </c>
      <c r="J29" s="37" t="str">
        <f t="shared" ref="J29:J32" si="92">+H29/11</f>
        <v>#REF!</v>
      </c>
      <c r="K29" s="37" t="str">
        <f t="shared" ref="K29:K32" si="93">+G29*J29</f>
        <v>#REF!</v>
      </c>
      <c r="L29" s="37">
        <v>0.0</v>
      </c>
      <c r="M29" s="37" t="str">
        <f t="shared" ref="M29:M32" si="94">VLOOKUP(A29,'[1]Hoja1'!$B$2:$F$126,5,0)</f>
        <v>#REF!</v>
      </c>
      <c r="N29" s="37">
        <v>0.0</v>
      </c>
      <c r="O29" s="37" t="str">
        <f t="shared" ref="O29:O32" si="95">+M29/11</f>
        <v>#REF!</v>
      </c>
      <c r="P29" s="37" t="str">
        <f t="shared" ref="P29:P32" si="96">+D29-K29</f>
        <v>#REF!</v>
      </c>
      <c r="Q29" s="37" t="str">
        <f t="shared" ref="Q29:Q32" si="97">+ROUND(P29,0)</f>
        <v>#REF!</v>
      </c>
      <c r="R29" s="37" t="str">
        <f t="shared" ref="R29:R32" si="98">+L29+Q29</f>
        <v>#REF!</v>
      </c>
      <c r="S29" s="37" t="str">
        <f t="shared" ref="S29:S32" si="99">IF(D29-L29-Q29&gt;1,D29-L29-Q29,0)</f>
        <v>#REF!</v>
      </c>
      <c r="T29" s="37" t="str">
        <f t="shared" ref="T29:T32" si="100">+R29</f>
        <v>#REF!</v>
      </c>
      <c r="U29" s="37"/>
      <c r="V29" s="37"/>
      <c r="W29" s="37"/>
      <c r="X29" s="37"/>
      <c r="Y29" s="37"/>
      <c r="Z29" s="37"/>
      <c r="AA29" s="37"/>
    </row>
    <row r="30" ht="15.75" customHeight="1" outlineLevel="2">
      <c r="A30" s="20" t="s">
        <v>47</v>
      </c>
      <c r="B30" s="19" t="s">
        <v>32</v>
      </c>
      <c r="C30" s="20" t="s">
        <v>33</v>
      </c>
      <c r="D30" s="37">
        <v>2.44430745E7</v>
      </c>
      <c r="E30" s="37">
        <v>2958710.08</v>
      </c>
      <c r="F30" s="37" t="b">
        <f t="shared" ref="F30:F32" si="101">+A30=A29</f>
        <v>1</v>
      </c>
      <c r="G30" s="37">
        <f>+D30/D33</f>
        <v>0.1889074039</v>
      </c>
      <c r="H30" s="37" t="str">
        <f t="shared" si="90"/>
        <v>#REF!</v>
      </c>
      <c r="I30" s="37" t="str">
        <f t="shared" si="91"/>
        <v>#REF!</v>
      </c>
      <c r="J30" s="37" t="str">
        <f t="shared" si="92"/>
        <v>#REF!</v>
      </c>
      <c r="K30" s="37" t="str">
        <f t="shared" si="93"/>
        <v>#REF!</v>
      </c>
      <c r="L30" s="37">
        <v>0.0</v>
      </c>
      <c r="M30" s="37" t="str">
        <f t="shared" si="94"/>
        <v>#REF!</v>
      </c>
      <c r="N30" s="37">
        <v>0.0</v>
      </c>
      <c r="O30" s="37" t="str">
        <f t="shared" si="95"/>
        <v>#REF!</v>
      </c>
      <c r="P30" s="37" t="str">
        <f t="shared" si="96"/>
        <v>#REF!</v>
      </c>
      <c r="Q30" s="37" t="str">
        <f t="shared" si="97"/>
        <v>#REF!</v>
      </c>
      <c r="R30" s="37" t="str">
        <f t="shared" si="98"/>
        <v>#REF!</v>
      </c>
      <c r="S30" s="37" t="str">
        <f t="shared" si="99"/>
        <v>#REF!</v>
      </c>
      <c r="T30" s="37" t="str">
        <f t="shared" si="100"/>
        <v>#REF!</v>
      </c>
      <c r="U30" s="37"/>
      <c r="V30" s="37"/>
      <c r="W30" s="37"/>
      <c r="X30" s="37"/>
      <c r="Y30" s="37"/>
      <c r="Z30" s="37"/>
      <c r="AA30" s="37"/>
    </row>
    <row r="31" ht="15.75" customHeight="1" outlineLevel="2">
      <c r="A31" s="20" t="s">
        <v>47</v>
      </c>
      <c r="B31" s="19" t="s">
        <v>42</v>
      </c>
      <c r="C31" s="20" t="s">
        <v>43</v>
      </c>
      <c r="D31" s="37">
        <v>0.0</v>
      </c>
      <c r="E31" s="37">
        <v>0.0</v>
      </c>
      <c r="F31" s="37" t="b">
        <f t="shared" si="101"/>
        <v>1</v>
      </c>
      <c r="G31" s="37">
        <f>+D31/D33</f>
        <v>0</v>
      </c>
      <c r="H31" s="37" t="str">
        <f t="shared" si="90"/>
        <v>#REF!</v>
      </c>
      <c r="I31" s="37" t="str">
        <f t="shared" si="91"/>
        <v>#REF!</v>
      </c>
      <c r="J31" s="37" t="str">
        <f t="shared" si="92"/>
        <v>#REF!</v>
      </c>
      <c r="K31" s="37" t="str">
        <f t="shared" si="93"/>
        <v>#REF!</v>
      </c>
      <c r="L31" s="37">
        <v>0.0</v>
      </c>
      <c r="M31" s="37" t="str">
        <f t="shared" si="94"/>
        <v>#REF!</v>
      </c>
      <c r="N31" s="37">
        <v>0.0</v>
      </c>
      <c r="O31" s="37" t="str">
        <f t="shared" si="95"/>
        <v>#REF!</v>
      </c>
      <c r="P31" s="37" t="str">
        <f t="shared" si="96"/>
        <v>#REF!</v>
      </c>
      <c r="Q31" s="37" t="str">
        <f t="shared" si="97"/>
        <v>#REF!</v>
      </c>
      <c r="R31" s="37" t="str">
        <f t="shared" si="98"/>
        <v>#REF!</v>
      </c>
      <c r="S31" s="37" t="str">
        <f t="shared" si="99"/>
        <v>#REF!</v>
      </c>
      <c r="T31" s="37" t="str">
        <f t="shared" si="100"/>
        <v>#REF!</v>
      </c>
      <c r="U31" s="37"/>
      <c r="V31" s="37"/>
      <c r="W31" s="37"/>
      <c r="X31" s="37"/>
      <c r="Y31" s="37"/>
      <c r="Z31" s="37"/>
      <c r="AA31" s="37"/>
    </row>
    <row r="32" ht="15.75" customHeight="1" outlineLevel="2">
      <c r="A32" s="20" t="s">
        <v>47</v>
      </c>
      <c r="B32" s="19" t="s">
        <v>48</v>
      </c>
      <c r="C32" s="20" t="s">
        <v>49</v>
      </c>
      <c r="D32" s="37">
        <v>1.183080323E7</v>
      </c>
      <c r="E32" s="37">
        <v>1432058.67</v>
      </c>
      <c r="F32" s="37" t="b">
        <f t="shared" si="101"/>
        <v>1</v>
      </c>
      <c r="G32" s="37">
        <f>+D32/D33</f>
        <v>0.09143392841</v>
      </c>
      <c r="H32" s="37" t="str">
        <f t="shared" si="90"/>
        <v>#REF!</v>
      </c>
      <c r="I32" s="37" t="str">
        <f t="shared" si="91"/>
        <v>#REF!</v>
      </c>
      <c r="J32" s="37" t="str">
        <f t="shared" si="92"/>
        <v>#REF!</v>
      </c>
      <c r="K32" s="37" t="str">
        <f t="shared" si="93"/>
        <v>#REF!</v>
      </c>
      <c r="L32" s="37">
        <v>0.0</v>
      </c>
      <c r="M32" s="37" t="str">
        <f t="shared" si="94"/>
        <v>#REF!</v>
      </c>
      <c r="N32" s="37">
        <v>0.0</v>
      </c>
      <c r="O32" s="37" t="str">
        <f t="shared" si="95"/>
        <v>#REF!</v>
      </c>
      <c r="P32" s="37" t="str">
        <f t="shared" si="96"/>
        <v>#REF!</v>
      </c>
      <c r="Q32" s="37" t="str">
        <f t="shared" si="97"/>
        <v>#REF!</v>
      </c>
      <c r="R32" s="37" t="str">
        <f t="shared" si="98"/>
        <v>#REF!</v>
      </c>
      <c r="S32" s="37" t="str">
        <f t="shared" si="99"/>
        <v>#REF!</v>
      </c>
      <c r="T32" s="37" t="str">
        <f t="shared" si="100"/>
        <v>#REF!</v>
      </c>
      <c r="U32" s="37"/>
      <c r="V32" s="37"/>
      <c r="W32" s="37"/>
      <c r="X32" s="37"/>
      <c r="Y32" s="37"/>
      <c r="Z32" s="37"/>
      <c r="AA32" s="37"/>
    </row>
    <row r="33" ht="15.75" customHeight="1" outlineLevel="1">
      <c r="A33" s="38" t="s">
        <v>323</v>
      </c>
      <c r="B33" s="39"/>
      <c r="C33" s="38"/>
      <c r="D33" s="40">
        <f t="shared" ref="D33:E33" si="102">SUBTOTAL(9,D29:D32)</f>
        <v>129391829</v>
      </c>
      <c r="E33" s="40">
        <f t="shared" si="102"/>
        <v>15662224</v>
      </c>
      <c r="F33" s="40"/>
      <c r="G33" s="40">
        <f>SUBTOTAL(9,G29:G32)</f>
        <v>1</v>
      </c>
      <c r="H33" s="40"/>
      <c r="I33" s="40"/>
      <c r="J33" s="40"/>
      <c r="K33" s="40" t="str">
        <f t="shared" ref="K33:L33" si="103">SUBTOTAL(9,K29:K32)</f>
        <v>#REF!</v>
      </c>
      <c r="L33" s="40">
        <f t="shared" si="103"/>
        <v>0</v>
      </c>
      <c r="M33" s="40"/>
      <c r="N33" s="40"/>
      <c r="O33" s="40"/>
      <c r="P33" s="40" t="str">
        <f t="shared" ref="P33:T33" si="104">SUBTOTAL(9,P29:P32)</f>
        <v>#REF!</v>
      </c>
      <c r="Q33" s="40" t="str">
        <f t="shared" si="104"/>
        <v>#REF!</v>
      </c>
      <c r="R33" s="40" t="str">
        <f t="shared" si="104"/>
        <v>#REF!</v>
      </c>
      <c r="S33" s="40" t="str">
        <f t="shared" si="104"/>
        <v>#REF!</v>
      </c>
      <c r="T33" s="40" t="str">
        <f t="shared" si="104"/>
        <v>#REF!</v>
      </c>
      <c r="U33" s="40"/>
      <c r="V33" s="40"/>
      <c r="W33" s="40"/>
      <c r="X33" s="40"/>
      <c r="Y33" s="40"/>
      <c r="Z33" s="40"/>
      <c r="AA33" s="40"/>
    </row>
    <row r="34" ht="15.75" customHeight="1" outlineLevel="2">
      <c r="A34" s="20" t="s">
        <v>51</v>
      </c>
      <c r="B34" s="19" t="s">
        <v>32</v>
      </c>
      <c r="C34" s="20" t="s">
        <v>33</v>
      </c>
      <c r="D34" s="37">
        <v>72112.81</v>
      </c>
      <c r="E34" s="37">
        <v>7952.17</v>
      </c>
      <c r="F34" s="37" t="b">
        <f>+A34=A32</f>
        <v>0</v>
      </c>
      <c r="G34" s="37">
        <f>+D34/D36</f>
        <v>0.003641410807</v>
      </c>
      <c r="H34" s="37" t="str">
        <f t="shared" ref="H34:H35" si="105">VLOOKUP(A34,'[1]Hoja1'!$B$2:$F$126,3,0)</f>
        <v>#REF!</v>
      </c>
      <c r="I34" s="37" t="str">
        <f t="shared" ref="I34:I35" si="106">VLOOKUP(A34,'[1]Hoja1'!$B$2:$F$126,2,0)</f>
        <v>#REF!</v>
      </c>
      <c r="J34" s="37" t="str">
        <f t="shared" ref="J34:J35" si="107">+H34/11</f>
        <v>#REF!</v>
      </c>
      <c r="K34" s="37" t="str">
        <f t="shared" ref="K34:K35" si="108">+G34*J34</f>
        <v>#REF!</v>
      </c>
      <c r="L34" s="37">
        <v>0.0</v>
      </c>
      <c r="M34" s="37" t="str">
        <f t="shared" ref="M34:M35" si="109">VLOOKUP(A34,'[1]Hoja1'!$B$2:$F$126,5,0)</f>
        <v>#REF!</v>
      </c>
      <c r="N34" s="37">
        <v>0.0</v>
      </c>
      <c r="O34" s="37" t="str">
        <f t="shared" ref="O34:O35" si="110">+M34/11</f>
        <v>#REF!</v>
      </c>
      <c r="P34" s="41">
        <v>0.0</v>
      </c>
      <c r="Q34" s="37">
        <f t="shared" ref="Q34:Q35" si="111">+ROUND(P34,0)</f>
        <v>0</v>
      </c>
      <c r="R34" s="37">
        <f t="shared" ref="R34:R35" si="112">+L34+Q34</f>
        <v>0</v>
      </c>
      <c r="S34" s="37">
        <f t="shared" ref="S34:S35" si="113">IF(D34-L34-Q34&gt;1,D34-L34-Q34,0)</f>
        <v>72112.81</v>
      </c>
      <c r="T34" s="37">
        <f t="shared" ref="T34:T35" si="114">+R34</f>
        <v>0</v>
      </c>
      <c r="U34" s="37"/>
      <c r="V34" s="37"/>
      <c r="W34" s="37"/>
      <c r="X34" s="37"/>
      <c r="Y34" s="37"/>
      <c r="Z34" s="37"/>
      <c r="AA34" s="37"/>
    </row>
    <row r="35" ht="15.75" customHeight="1" outlineLevel="2">
      <c r="A35" s="20" t="s">
        <v>51</v>
      </c>
      <c r="B35" s="19" t="s">
        <v>48</v>
      </c>
      <c r="C35" s="20" t="s">
        <v>49</v>
      </c>
      <c r="D35" s="37">
        <v>1.973142319E7</v>
      </c>
      <c r="E35" s="37">
        <v>2175863.83</v>
      </c>
      <c r="F35" s="37" t="b">
        <f>+A35=A34</f>
        <v>1</v>
      </c>
      <c r="G35" s="37">
        <f>+D35/D36</f>
        <v>0.9963585892</v>
      </c>
      <c r="H35" s="37" t="str">
        <f t="shared" si="105"/>
        <v>#REF!</v>
      </c>
      <c r="I35" s="37" t="str">
        <f t="shared" si="106"/>
        <v>#REF!</v>
      </c>
      <c r="J35" s="37" t="str">
        <f t="shared" si="107"/>
        <v>#REF!</v>
      </c>
      <c r="K35" s="37" t="str">
        <f t="shared" si="108"/>
        <v>#REF!</v>
      </c>
      <c r="L35" s="37">
        <v>0.0</v>
      </c>
      <c r="M35" s="37" t="str">
        <f t="shared" si="109"/>
        <v>#REF!</v>
      </c>
      <c r="N35" s="37">
        <v>0.0</v>
      </c>
      <c r="O35" s="37" t="str">
        <f t="shared" si="110"/>
        <v>#REF!</v>
      </c>
      <c r="P35" s="37" t="str">
        <f>+D35-K35</f>
        <v>#REF!</v>
      </c>
      <c r="Q35" s="37" t="str">
        <f t="shared" si="111"/>
        <v>#REF!</v>
      </c>
      <c r="R35" s="37" t="str">
        <f t="shared" si="112"/>
        <v>#REF!</v>
      </c>
      <c r="S35" s="37" t="str">
        <f t="shared" si="113"/>
        <v>#REF!</v>
      </c>
      <c r="T35" s="37" t="str">
        <f t="shared" si="114"/>
        <v>#REF!</v>
      </c>
      <c r="U35" s="37"/>
      <c r="V35" s="37"/>
      <c r="W35" s="37"/>
      <c r="X35" s="37"/>
      <c r="Y35" s="37"/>
      <c r="Z35" s="37"/>
      <c r="AA35" s="37"/>
    </row>
    <row r="36" ht="15.75" customHeight="1" outlineLevel="1">
      <c r="A36" s="38" t="s">
        <v>324</v>
      </c>
      <c r="B36" s="39"/>
      <c r="C36" s="38"/>
      <c r="D36" s="40">
        <f t="shared" ref="D36:E36" si="115">SUBTOTAL(9,D34:D35)</f>
        <v>19803536</v>
      </c>
      <c r="E36" s="40">
        <f t="shared" si="115"/>
        <v>2183816</v>
      </c>
      <c r="F36" s="40"/>
      <c r="G36" s="40">
        <f>SUBTOTAL(9,G34:G35)</f>
        <v>1</v>
      </c>
      <c r="H36" s="40"/>
      <c r="I36" s="40"/>
      <c r="J36" s="40"/>
      <c r="K36" s="40" t="str">
        <f t="shared" ref="K36:L36" si="116">SUBTOTAL(9,K34:K35)</f>
        <v>#REF!</v>
      </c>
      <c r="L36" s="40">
        <f t="shared" si="116"/>
        <v>0</v>
      </c>
      <c r="M36" s="40"/>
      <c r="N36" s="40"/>
      <c r="O36" s="40"/>
      <c r="P36" s="40" t="str">
        <f t="shared" ref="P36:T36" si="117">SUBTOTAL(9,P34:P35)</f>
        <v>#REF!</v>
      </c>
      <c r="Q36" s="40" t="str">
        <f t="shared" si="117"/>
        <v>#REF!</v>
      </c>
      <c r="R36" s="40" t="str">
        <f t="shared" si="117"/>
        <v>#REF!</v>
      </c>
      <c r="S36" s="40" t="str">
        <f t="shared" si="117"/>
        <v>#REF!</v>
      </c>
      <c r="T36" s="40" t="str">
        <f t="shared" si="117"/>
        <v>#REF!</v>
      </c>
      <c r="U36" s="40"/>
      <c r="V36" s="40"/>
      <c r="W36" s="40"/>
      <c r="X36" s="40"/>
      <c r="Y36" s="40"/>
      <c r="Z36" s="40"/>
      <c r="AA36" s="40"/>
    </row>
    <row r="37" ht="15.75" customHeight="1" outlineLevel="2">
      <c r="A37" s="20" t="s">
        <v>53</v>
      </c>
      <c r="B37" s="19" t="s">
        <v>32</v>
      </c>
      <c r="C37" s="20" t="s">
        <v>33</v>
      </c>
      <c r="D37" s="37">
        <v>6302726.29</v>
      </c>
      <c r="E37" s="37">
        <v>260499.82</v>
      </c>
      <c r="F37" s="37" t="b">
        <f>+A37=A35</f>
        <v>0</v>
      </c>
      <c r="G37" s="37">
        <f>+D37/D39</f>
        <v>0.08441016825</v>
      </c>
      <c r="H37" s="37" t="str">
        <f t="shared" ref="H37:H38" si="118">VLOOKUP(A37,'[1]Hoja1'!$B$2:$F$126,3,0)</f>
        <v>#REF!</v>
      </c>
      <c r="I37" s="37" t="str">
        <f t="shared" ref="I37:I38" si="119">VLOOKUP(A37,'[1]Hoja1'!$B$2:$F$126,2,0)</f>
        <v>#REF!</v>
      </c>
      <c r="J37" s="37" t="str">
        <f t="shared" ref="J37:J38" si="120">+H37/11</f>
        <v>#REF!</v>
      </c>
      <c r="K37" s="37" t="str">
        <f t="shared" ref="K37:K38" si="121">+G37*J37</f>
        <v>#REF!</v>
      </c>
      <c r="L37" s="37">
        <v>0.0</v>
      </c>
      <c r="M37" s="37" t="str">
        <f t="shared" ref="M37:M38" si="122">VLOOKUP(A37,'[1]Hoja1'!$B$2:$F$126,5,0)</f>
        <v>#REF!</v>
      </c>
      <c r="N37" s="37">
        <v>0.0</v>
      </c>
      <c r="O37" s="37" t="str">
        <f t="shared" ref="O37:O38" si="123">+M37/11</f>
        <v>#REF!</v>
      </c>
      <c r="P37" s="37" t="str">
        <f t="shared" ref="P37:P38" si="124">+D37-K37</f>
        <v>#REF!</v>
      </c>
      <c r="Q37" s="37" t="str">
        <f t="shared" ref="Q37:Q38" si="125">+ROUND(P37,0)</f>
        <v>#REF!</v>
      </c>
      <c r="R37" s="37" t="str">
        <f t="shared" ref="R37:R38" si="126">+L37+Q37</f>
        <v>#REF!</v>
      </c>
      <c r="S37" s="37" t="str">
        <f t="shared" ref="S37:S38" si="127">IF(D37-L37-Q37&gt;1,D37-L37-Q37,0)</f>
        <v>#REF!</v>
      </c>
      <c r="T37" s="37" t="str">
        <f t="shared" ref="T37:T38" si="128">+R37</f>
        <v>#REF!</v>
      </c>
      <c r="U37" s="37"/>
      <c r="V37" s="37"/>
      <c r="W37" s="37"/>
      <c r="X37" s="37"/>
      <c r="Y37" s="37"/>
      <c r="Z37" s="37"/>
      <c r="AA37" s="37"/>
    </row>
    <row r="38" ht="15.75" customHeight="1" outlineLevel="2">
      <c r="A38" s="20" t="s">
        <v>53</v>
      </c>
      <c r="B38" s="19" t="s">
        <v>34</v>
      </c>
      <c r="C38" s="20" t="s">
        <v>35</v>
      </c>
      <c r="D38" s="37">
        <v>6.836512974E7</v>
      </c>
      <c r="E38" s="37">
        <v>2825619.18</v>
      </c>
      <c r="F38" s="37" t="b">
        <f>+A38=A37</f>
        <v>1</v>
      </c>
      <c r="G38" s="37">
        <f>+D38/D39</f>
        <v>0.9155898318</v>
      </c>
      <c r="H38" s="37" t="str">
        <f t="shared" si="118"/>
        <v>#REF!</v>
      </c>
      <c r="I38" s="37" t="str">
        <f t="shared" si="119"/>
        <v>#REF!</v>
      </c>
      <c r="J38" s="37" t="str">
        <f t="shared" si="120"/>
        <v>#REF!</v>
      </c>
      <c r="K38" s="37" t="str">
        <f t="shared" si="121"/>
        <v>#REF!</v>
      </c>
      <c r="L38" s="37">
        <v>0.0</v>
      </c>
      <c r="M38" s="37" t="str">
        <f t="shared" si="122"/>
        <v>#REF!</v>
      </c>
      <c r="N38" s="37">
        <v>0.0</v>
      </c>
      <c r="O38" s="37" t="str">
        <f t="shared" si="123"/>
        <v>#REF!</v>
      </c>
      <c r="P38" s="37" t="str">
        <f t="shared" si="124"/>
        <v>#REF!</v>
      </c>
      <c r="Q38" s="37" t="str">
        <f t="shared" si="125"/>
        <v>#REF!</v>
      </c>
      <c r="R38" s="37" t="str">
        <f t="shared" si="126"/>
        <v>#REF!</v>
      </c>
      <c r="S38" s="37" t="str">
        <f t="shared" si="127"/>
        <v>#REF!</v>
      </c>
      <c r="T38" s="37" t="str">
        <f t="shared" si="128"/>
        <v>#REF!</v>
      </c>
      <c r="U38" s="37"/>
      <c r="V38" s="37"/>
      <c r="W38" s="37"/>
      <c r="X38" s="37"/>
      <c r="Y38" s="37"/>
      <c r="Z38" s="37"/>
      <c r="AA38" s="37"/>
    </row>
    <row r="39" ht="15.75" customHeight="1" outlineLevel="1">
      <c r="A39" s="38" t="s">
        <v>325</v>
      </c>
      <c r="B39" s="39"/>
      <c r="C39" s="38"/>
      <c r="D39" s="40">
        <f t="shared" ref="D39:E39" si="129">SUBTOTAL(9,D37:D38)</f>
        <v>74667856.03</v>
      </c>
      <c r="E39" s="40">
        <f t="shared" si="129"/>
        <v>3086119</v>
      </c>
      <c r="F39" s="40"/>
      <c r="G39" s="40">
        <f>SUBTOTAL(9,G37:G38)</f>
        <v>1</v>
      </c>
      <c r="H39" s="40"/>
      <c r="I39" s="40"/>
      <c r="J39" s="40"/>
      <c r="K39" s="40" t="str">
        <f t="shared" ref="K39:L39" si="130">SUBTOTAL(9,K37:K38)</f>
        <v>#REF!</v>
      </c>
      <c r="L39" s="40">
        <f t="shared" si="130"/>
        <v>0</v>
      </c>
      <c r="M39" s="40"/>
      <c r="N39" s="40"/>
      <c r="O39" s="40"/>
      <c r="P39" s="40" t="str">
        <f t="shared" ref="P39:T39" si="131">SUBTOTAL(9,P37:P38)</f>
        <v>#REF!</v>
      </c>
      <c r="Q39" s="40" t="str">
        <f t="shared" si="131"/>
        <v>#REF!</v>
      </c>
      <c r="R39" s="40" t="str">
        <f t="shared" si="131"/>
        <v>#REF!</v>
      </c>
      <c r="S39" s="40" t="str">
        <f t="shared" si="131"/>
        <v>#REF!</v>
      </c>
      <c r="T39" s="40" t="str">
        <f t="shared" si="131"/>
        <v>#REF!</v>
      </c>
      <c r="U39" s="40"/>
      <c r="V39" s="40"/>
      <c r="W39" s="40"/>
      <c r="X39" s="40"/>
      <c r="Y39" s="40"/>
      <c r="Z39" s="40"/>
      <c r="AA39" s="40"/>
    </row>
    <row r="40" ht="15.75" customHeight="1" outlineLevel="2">
      <c r="A40" s="20" t="s">
        <v>55</v>
      </c>
      <c r="B40" s="19" t="s">
        <v>20</v>
      </c>
      <c r="C40" s="20" t="s">
        <v>21</v>
      </c>
      <c r="D40" s="37">
        <v>1.962871942E7</v>
      </c>
      <c r="E40" s="37">
        <v>650450.91</v>
      </c>
      <c r="F40" s="37" t="b">
        <f>+A40=A38</f>
        <v>0</v>
      </c>
      <c r="G40" s="37">
        <f>+D40/D44</f>
        <v>0.1959637501</v>
      </c>
      <c r="H40" s="37" t="str">
        <f t="shared" ref="H40:H43" si="132">VLOOKUP(A40,'[1]Hoja1'!$B$2:$F$126,3,0)</f>
        <v>#REF!</v>
      </c>
      <c r="I40" s="37" t="str">
        <f t="shared" ref="I40:I43" si="133">VLOOKUP(A40,'[1]Hoja1'!$B$2:$F$126,2,0)</f>
        <v>#REF!</v>
      </c>
      <c r="J40" s="37" t="str">
        <f t="shared" ref="J40:J43" si="134">+H40/11</f>
        <v>#REF!</v>
      </c>
      <c r="K40" s="37" t="str">
        <f t="shared" ref="K40:K43" si="135">+G40*J40</f>
        <v>#REF!</v>
      </c>
      <c r="L40" s="37">
        <v>0.0</v>
      </c>
      <c r="M40" s="37" t="str">
        <f t="shared" ref="M40:M43" si="136">VLOOKUP(A40,'[1]Hoja1'!$B$2:$F$126,5,0)</f>
        <v>#REF!</v>
      </c>
      <c r="N40" s="37">
        <v>0.0</v>
      </c>
      <c r="O40" s="37" t="str">
        <f t="shared" ref="O40:O43" si="137">+M40/11</f>
        <v>#REF!</v>
      </c>
      <c r="P40" s="37" t="str">
        <f t="shared" ref="P40:P43" si="138">+D40-K40</f>
        <v>#REF!</v>
      </c>
      <c r="Q40" s="37" t="str">
        <f t="shared" ref="Q40:Q43" si="139">+ROUND(P40,0)</f>
        <v>#REF!</v>
      </c>
      <c r="R40" s="37" t="str">
        <f t="shared" ref="R40:R43" si="140">+L40+Q40</f>
        <v>#REF!</v>
      </c>
      <c r="S40" s="37" t="str">
        <f t="shared" ref="S40:S43" si="141">IF(D40-L40-Q40&gt;1,D40-L40-Q40,0)</f>
        <v>#REF!</v>
      </c>
      <c r="T40" s="37" t="str">
        <f t="shared" ref="T40:T43" si="142">+R40</f>
        <v>#REF!</v>
      </c>
      <c r="U40" s="37"/>
      <c r="V40" s="37"/>
      <c r="W40" s="37"/>
      <c r="X40" s="37"/>
      <c r="Y40" s="37"/>
      <c r="Z40" s="37"/>
      <c r="AA40" s="37"/>
    </row>
    <row r="41" ht="15.75" customHeight="1" outlineLevel="2">
      <c r="A41" s="20" t="s">
        <v>55</v>
      </c>
      <c r="B41" s="19" t="s">
        <v>32</v>
      </c>
      <c r="C41" s="20" t="s">
        <v>33</v>
      </c>
      <c r="D41" s="37">
        <v>2.029632821E7</v>
      </c>
      <c r="E41" s="37">
        <v>672573.94</v>
      </c>
      <c r="F41" s="37" t="b">
        <f t="shared" ref="F41:F43" si="143">+A41=A40</f>
        <v>1</v>
      </c>
      <c r="G41" s="37">
        <f>+D41/D44</f>
        <v>0.2026288371</v>
      </c>
      <c r="H41" s="37" t="str">
        <f t="shared" si="132"/>
        <v>#REF!</v>
      </c>
      <c r="I41" s="37" t="str">
        <f t="shared" si="133"/>
        <v>#REF!</v>
      </c>
      <c r="J41" s="37" t="str">
        <f t="shared" si="134"/>
        <v>#REF!</v>
      </c>
      <c r="K41" s="37" t="str">
        <f t="shared" si="135"/>
        <v>#REF!</v>
      </c>
      <c r="L41" s="37">
        <v>0.0</v>
      </c>
      <c r="M41" s="37" t="str">
        <f t="shared" si="136"/>
        <v>#REF!</v>
      </c>
      <c r="N41" s="37">
        <v>0.0</v>
      </c>
      <c r="O41" s="37" t="str">
        <f t="shared" si="137"/>
        <v>#REF!</v>
      </c>
      <c r="P41" s="37" t="str">
        <f t="shared" si="138"/>
        <v>#REF!</v>
      </c>
      <c r="Q41" s="37" t="str">
        <f t="shared" si="139"/>
        <v>#REF!</v>
      </c>
      <c r="R41" s="37" t="str">
        <f t="shared" si="140"/>
        <v>#REF!</v>
      </c>
      <c r="S41" s="37" t="str">
        <f t="shared" si="141"/>
        <v>#REF!</v>
      </c>
      <c r="T41" s="37" t="str">
        <f t="shared" si="142"/>
        <v>#REF!</v>
      </c>
      <c r="U41" s="37"/>
      <c r="V41" s="37"/>
      <c r="W41" s="37"/>
      <c r="X41" s="37"/>
      <c r="Y41" s="37"/>
      <c r="Z41" s="37"/>
      <c r="AA41" s="37"/>
    </row>
    <row r="42" ht="15.75" customHeight="1" outlineLevel="2">
      <c r="A42" s="20" t="s">
        <v>55</v>
      </c>
      <c r="B42" s="19" t="s">
        <v>28</v>
      </c>
      <c r="C42" s="20" t="s">
        <v>29</v>
      </c>
      <c r="D42" s="37">
        <v>0.0</v>
      </c>
      <c r="E42" s="37">
        <v>0.0</v>
      </c>
      <c r="F42" s="37" t="b">
        <f t="shared" si="143"/>
        <v>1</v>
      </c>
      <c r="G42" s="37">
        <f>+D42/D44</f>
        <v>0</v>
      </c>
      <c r="H42" s="37" t="str">
        <f t="shared" si="132"/>
        <v>#REF!</v>
      </c>
      <c r="I42" s="37" t="str">
        <f t="shared" si="133"/>
        <v>#REF!</v>
      </c>
      <c r="J42" s="37" t="str">
        <f t="shared" si="134"/>
        <v>#REF!</v>
      </c>
      <c r="K42" s="37" t="str">
        <f t="shared" si="135"/>
        <v>#REF!</v>
      </c>
      <c r="L42" s="37" t="str">
        <f>+D42-Q42</f>
        <v>#REF!</v>
      </c>
      <c r="M42" s="37" t="str">
        <f t="shared" si="136"/>
        <v>#REF!</v>
      </c>
      <c r="N42" s="37">
        <v>0.0</v>
      </c>
      <c r="O42" s="37" t="str">
        <f t="shared" si="137"/>
        <v>#REF!</v>
      </c>
      <c r="P42" s="37" t="str">
        <f t="shared" si="138"/>
        <v>#REF!</v>
      </c>
      <c r="Q42" s="37" t="str">
        <f t="shared" si="139"/>
        <v>#REF!</v>
      </c>
      <c r="R42" s="37" t="str">
        <f t="shared" si="140"/>
        <v>#REF!</v>
      </c>
      <c r="S42" s="37" t="str">
        <f t="shared" si="141"/>
        <v>#REF!</v>
      </c>
      <c r="T42" s="37" t="str">
        <f t="shared" si="142"/>
        <v>#REF!</v>
      </c>
      <c r="U42" s="37"/>
      <c r="V42" s="37"/>
      <c r="W42" s="37"/>
      <c r="X42" s="37"/>
      <c r="Y42" s="37"/>
      <c r="Z42" s="37"/>
      <c r="AA42" s="37"/>
    </row>
    <row r="43" ht="15.75" customHeight="1" outlineLevel="2">
      <c r="A43" s="20" t="s">
        <v>55</v>
      </c>
      <c r="B43" s="19" t="s">
        <v>34</v>
      </c>
      <c r="C43" s="20" t="s">
        <v>35</v>
      </c>
      <c r="D43" s="37">
        <v>6.024000539E7</v>
      </c>
      <c r="E43" s="37">
        <v>1996216.15</v>
      </c>
      <c r="F43" s="37" t="b">
        <f t="shared" si="143"/>
        <v>1</v>
      </c>
      <c r="G43" s="37">
        <f>+D43/D44</f>
        <v>0.6014074128</v>
      </c>
      <c r="H43" s="37" t="str">
        <f t="shared" si="132"/>
        <v>#REF!</v>
      </c>
      <c r="I43" s="37" t="str">
        <f t="shared" si="133"/>
        <v>#REF!</v>
      </c>
      <c r="J43" s="37" t="str">
        <f t="shared" si="134"/>
        <v>#REF!</v>
      </c>
      <c r="K43" s="37" t="str">
        <f t="shared" si="135"/>
        <v>#REF!</v>
      </c>
      <c r="L43" s="37">
        <v>0.0</v>
      </c>
      <c r="M43" s="37" t="str">
        <f t="shared" si="136"/>
        <v>#REF!</v>
      </c>
      <c r="N43" s="37">
        <v>0.0</v>
      </c>
      <c r="O43" s="37" t="str">
        <f t="shared" si="137"/>
        <v>#REF!</v>
      </c>
      <c r="P43" s="37" t="str">
        <f t="shared" si="138"/>
        <v>#REF!</v>
      </c>
      <c r="Q43" s="37" t="str">
        <f t="shared" si="139"/>
        <v>#REF!</v>
      </c>
      <c r="R43" s="37" t="str">
        <f t="shared" si="140"/>
        <v>#REF!</v>
      </c>
      <c r="S43" s="37" t="str">
        <f t="shared" si="141"/>
        <v>#REF!</v>
      </c>
      <c r="T43" s="37" t="str">
        <f t="shared" si="142"/>
        <v>#REF!</v>
      </c>
      <c r="U43" s="37"/>
      <c r="V43" s="37"/>
      <c r="W43" s="37"/>
      <c r="X43" s="37"/>
      <c r="Y43" s="37"/>
      <c r="Z43" s="37"/>
      <c r="AA43" s="37"/>
    </row>
    <row r="44" ht="15.75" customHeight="1" outlineLevel="1">
      <c r="A44" s="38" t="s">
        <v>326</v>
      </c>
      <c r="B44" s="39"/>
      <c r="C44" s="38"/>
      <c r="D44" s="40">
        <f t="shared" ref="D44:E44" si="144">SUBTOTAL(9,D40:D43)</f>
        <v>100165053</v>
      </c>
      <c r="E44" s="40">
        <f t="shared" si="144"/>
        <v>3319241</v>
      </c>
      <c r="F44" s="40"/>
      <c r="G44" s="40">
        <f>SUBTOTAL(9,G40:G43)</f>
        <v>1</v>
      </c>
      <c r="H44" s="40"/>
      <c r="I44" s="40"/>
      <c r="J44" s="40"/>
      <c r="K44" s="40" t="str">
        <f t="shared" ref="K44:L44" si="145">SUBTOTAL(9,K40:K43)</f>
        <v>#REF!</v>
      </c>
      <c r="L44" s="40" t="str">
        <f t="shared" si="145"/>
        <v>#REF!</v>
      </c>
      <c r="M44" s="40"/>
      <c r="N44" s="40"/>
      <c r="O44" s="40"/>
      <c r="P44" s="40" t="str">
        <f t="shared" ref="P44:T44" si="146">SUBTOTAL(9,P40:P43)</f>
        <v>#REF!</v>
      </c>
      <c r="Q44" s="40" t="str">
        <f t="shared" si="146"/>
        <v>#REF!</v>
      </c>
      <c r="R44" s="40" t="str">
        <f t="shared" si="146"/>
        <v>#REF!</v>
      </c>
      <c r="S44" s="40" t="str">
        <f t="shared" si="146"/>
        <v>#REF!</v>
      </c>
      <c r="T44" s="40" t="str">
        <f t="shared" si="146"/>
        <v>#REF!</v>
      </c>
      <c r="U44" s="40"/>
      <c r="V44" s="40"/>
      <c r="W44" s="40"/>
      <c r="X44" s="40"/>
      <c r="Y44" s="40"/>
      <c r="Z44" s="40"/>
      <c r="AA44" s="40"/>
    </row>
    <row r="45" ht="15.75" customHeight="1" outlineLevel="2">
      <c r="A45" s="20" t="s">
        <v>18</v>
      </c>
      <c r="B45" s="19" t="s">
        <v>20</v>
      </c>
      <c r="C45" s="20" t="s">
        <v>21</v>
      </c>
      <c r="D45" s="37">
        <v>3.906293121E7</v>
      </c>
      <c r="E45" s="37">
        <v>3632981.87</v>
      </c>
      <c r="F45" s="37" t="b">
        <f>+A45=A43</f>
        <v>0</v>
      </c>
      <c r="G45" s="37">
        <f>+D45/D48</f>
        <v>0.4404907557</v>
      </c>
      <c r="H45" s="37" t="str">
        <f t="shared" ref="H45:H47" si="147">VLOOKUP(A45,'[1]Hoja1'!$B$2:$F$126,3,0)</f>
        <v>#REF!</v>
      </c>
      <c r="I45" s="37" t="str">
        <f t="shared" ref="I45:I47" si="148">VLOOKUP(A45,'[1]Hoja1'!$B$2:$F$126,2,0)</f>
        <v>#REF!</v>
      </c>
      <c r="J45" s="37" t="str">
        <f t="shared" ref="J45:J47" si="149">+H45/11</f>
        <v>#REF!</v>
      </c>
      <c r="K45" s="37" t="str">
        <f t="shared" ref="K45:K47" si="150">+G45*J45</f>
        <v>#REF!</v>
      </c>
      <c r="L45" s="37" t="str">
        <f t="shared" ref="L45:L47" si="151">+D45-Q45</f>
        <v>#REF!</v>
      </c>
      <c r="M45" s="37" t="str">
        <f t="shared" ref="M45:M47" si="152">VLOOKUP(A45,'[1]Hoja1'!$B$2:$F$126,5,0)</f>
        <v>#REF!</v>
      </c>
      <c r="N45" s="37">
        <v>0.0</v>
      </c>
      <c r="O45" s="37" t="str">
        <f t="shared" ref="O45:O47" si="153">+M45/11</f>
        <v>#REF!</v>
      </c>
      <c r="P45" s="37" t="str">
        <f t="shared" ref="P45:P47" si="154">+D45-K45</f>
        <v>#REF!</v>
      </c>
      <c r="Q45" s="37" t="str">
        <f t="shared" ref="Q45:Q47" si="155">+ROUND(P45,0)</f>
        <v>#REF!</v>
      </c>
      <c r="R45" s="37" t="str">
        <f t="shared" ref="R45:R47" si="156">+L45+Q45</f>
        <v>#REF!</v>
      </c>
      <c r="S45" s="37" t="str">
        <f t="shared" ref="S45:S47" si="157">IF(D45-L45-Q45&gt;1,D45-L45-Q45,0)</f>
        <v>#REF!</v>
      </c>
      <c r="T45" s="37" t="str">
        <f t="shared" ref="T45:T47" si="158">+R45</f>
        <v>#REF!</v>
      </c>
      <c r="U45" s="37"/>
      <c r="V45" s="37"/>
      <c r="W45" s="37"/>
      <c r="X45" s="37"/>
      <c r="Y45" s="37"/>
      <c r="Z45" s="37"/>
      <c r="AA45" s="37"/>
    </row>
    <row r="46" ht="15.75" customHeight="1" outlineLevel="2">
      <c r="A46" s="20" t="s">
        <v>18</v>
      </c>
      <c r="B46" s="19" t="s">
        <v>34</v>
      </c>
      <c r="C46" s="20" t="s">
        <v>35</v>
      </c>
      <c r="D46" s="37">
        <v>4.824681581E7</v>
      </c>
      <c r="E46" s="37">
        <v>4487113.52</v>
      </c>
      <c r="F46" s="37" t="b">
        <f t="shared" ref="F46:F47" si="159">+A46=A45</f>
        <v>1</v>
      </c>
      <c r="G46" s="37">
        <f>+D46/D48</f>
        <v>0.5440522689</v>
      </c>
      <c r="H46" s="37" t="str">
        <f t="shared" si="147"/>
        <v>#REF!</v>
      </c>
      <c r="I46" s="37" t="str">
        <f t="shared" si="148"/>
        <v>#REF!</v>
      </c>
      <c r="J46" s="37" t="str">
        <f t="shared" si="149"/>
        <v>#REF!</v>
      </c>
      <c r="K46" s="37" t="str">
        <f t="shared" si="150"/>
        <v>#REF!</v>
      </c>
      <c r="L46" s="37" t="str">
        <f t="shared" si="151"/>
        <v>#REF!</v>
      </c>
      <c r="M46" s="37" t="str">
        <f t="shared" si="152"/>
        <v>#REF!</v>
      </c>
      <c r="N46" s="37">
        <v>0.0</v>
      </c>
      <c r="O46" s="37" t="str">
        <f t="shared" si="153"/>
        <v>#REF!</v>
      </c>
      <c r="P46" s="37" t="str">
        <f t="shared" si="154"/>
        <v>#REF!</v>
      </c>
      <c r="Q46" s="37" t="str">
        <f t="shared" si="155"/>
        <v>#REF!</v>
      </c>
      <c r="R46" s="37" t="str">
        <f t="shared" si="156"/>
        <v>#REF!</v>
      </c>
      <c r="S46" s="37" t="str">
        <f t="shared" si="157"/>
        <v>#REF!</v>
      </c>
      <c r="T46" s="37" t="str">
        <f t="shared" si="158"/>
        <v>#REF!</v>
      </c>
      <c r="U46" s="37"/>
      <c r="V46" s="37"/>
      <c r="W46" s="37"/>
      <c r="X46" s="37"/>
      <c r="Y46" s="37"/>
      <c r="Z46" s="37"/>
      <c r="AA46" s="37"/>
    </row>
    <row r="47" ht="15.75" customHeight="1" outlineLevel="2">
      <c r="A47" s="20" t="s">
        <v>18</v>
      </c>
      <c r="B47" s="19" t="s">
        <v>48</v>
      </c>
      <c r="C47" s="20" t="s">
        <v>49</v>
      </c>
      <c r="D47" s="37">
        <v>1370731.98</v>
      </c>
      <c r="E47" s="37">
        <v>127482.61</v>
      </c>
      <c r="F47" s="37" t="b">
        <f t="shared" si="159"/>
        <v>1</v>
      </c>
      <c r="G47" s="37">
        <f>+D47/D48</f>
        <v>0.01545697537</v>
      </c>
      <c r="H47" s="37" t="str">
        <f t="shared" si="147"/>
        <v>#REF!</v>
      </c>
      <c r="I47" s="37" t="str">
        <f t="shared" si="148"/>
        <v>#REF!</v>
      </c>
      <c r="J47" s="37" t="str">
        <f t="shared" si="149"/>
        <v>#REF!</v>
      </c>
      <c r="K47" s="37" t="str">
        <f t="shared" si="150"/>
        <v>#REF!</v>
      </c>
      <c r="L47" s="37" t="str">
        <f t="shared" si="151"/>
        <v>#REF!</v>
      </c>
      <c r="M47" s="37" t="str">
        <f t="shared" si="152"/>
        <v>#REF!</v>
      </c>
      <c r="N47" s="37">
        <v>0.0</v>
      </c>
      <c r="O47" s="37" t="str">
        <f t="shared" si="153"/>
        <v>#REF!</v>
      </c>
      <c r="P47" s="37" t="str">
        <f t="shared" si="154"/>
        <v>#REF!</v>
      </c>
      <c r="Q47" s="37" t="str">
        <f t="shared" si="155"/>
        <v>#REF!</v>
      </c>
      <c r="R47" s="37" t="str">
        <f t="shared" si="156"/>
        <v>#REF!</v>
      </c>
      <c r="S47" s="37" t="str">
        <f t="shared" si="157"/>
        <v>#REF!</v>
      </c>
      <c r="T47" s="37" t="str">
        <f t="shared" si="158"/>
        <v>#REF!</v>
      </c>
      <c r="U47" s="37"/>
      <c r="V47" s="37"/>
      <c r="W47" s="37"/>
      <c r="X47" s="37"/>
      <c r="Y47" s="37"/>
      <c r="Z47" s="37"/>
      <c r="AA47" s="37"/>
    </row>
    <row r="48" ht="15.75" customHeight="1" outlineLevel="1">
      <c r="A48" s="38" t="s">
        <v>327</v>
      </c>
      <c r="B48" s="39"/>
      <c r="C48" s="38"/>
      <c r="D48" s="40">
        <f t="shared" ref="D48:E48" si="160">SUBTOTAL(9,D45:D47)</f>
        <v>88680479</v>
      </c>
      <c r="E48" s="40">
        <f t="shared" si="160"/>
        <v>8247578</v>
      </c>
      <c r="F48" s="40"/>
      <c r="G48" s="40">
        <f>SUBTOTAL(9,G45:G47)</f>
        <v>1</v>
      </c>
      <c r="H48" s="40"/>
      <c r="I48" s="40"/>
      <c r="J48" s="40"/>
      <c r="K48" s="40" t="str">
        <f t="shared" ref="K48:L48" si="161">SUBTOTAL(9,K45:K47)</f>
        <v>#REF!</v>
      </c>
      <c r="L48" s="40" t="str">
        <f t="shared" si="161"/>
        <v>#REF!</v>
      </c>
      <c r="M48" s="40"/>
      <c r="N48" s="40"/>
      <c r="O48" s="40"/>
      <c r="P48" s="40" t="str">
        <f t="shared" ref="P48:T48" si="162">SUBTOTAL(9,P45:P47)</f>
        <v>#REF!</v>
      </c>
      <c r="Q48" s="40" t="str">
        <f t="shared" si="162"/>
        <v>#REF!</v>
      </c>
      <c r="R48" s="40" t="str">
        <f t="shared" si="162"/>
        <v>#REF!</v>
      </c>
      <c r="S48" s="40" t="str">
        <f t="shared" si="162"/>
        <v>#REF!</v>
      </c>
      <c r="T48" s="40" t="str">
        <f t="shared" si="162"/>
        <v>#REF!</v>
      </c>
      <c r="U48" s="40"/>
      <c r="V48" s="40"/>
      <c r="W48" s="40"/>
      <c r="X48" s="40"/>
      <c r="Y48" s="40"/>
      <c r="Z48" s="40"/>
      <c r="AA48" s="40"/>
    </row>
    <row r="49" ht="15.75" customHeight="1" outlineLevel="2">
      <c r="A49" s="20" t="s">
        <v>58</v>
      </c>
      <c r="B49" s="19" t="s">
        <v>20</v>
      </c>
      <c r="C49" s="20" t="s">
        <v>21</v>
      </c>
      <c r="D49" s="37">
        <v>0.0</v>
      </c>
      <c r="E49" s="37">
        <v>1674275.0</v>
      </c>
      <c r="F49" s="37" t="b">
        <f>+A49=A47</f>
        <v>0</v>
      </c>
      <c r="G49" s="37">
        <v>1.0</v>
      </c>
      <c r="H49" s="37" t="str">
        <f>VLOOKUP(A49,'[1]Hoja1'!$B$2:$F$126,3,0)</f>
        <v>#REF!</v>
      </c>
      <c r="I49" s="37" t="str">
        <f>VLOOKUP(A49,'[1]Hoja1'!$B$2:$F$126,2,0)</f>
        <v>#REF!</v>
      </c>
      <c r="J49" s="37" t="str">
        <f>+H49/11</f>
        <v>#REF!</v>
      </c>
      <c r="K49" s="37" t="str">
        <f>+G49*J49</f>
        <v>#REF!</v>
      </c>
      <c r="L49" s="37" t="str">
        <f>+D49-Q49</f>
        <v>#REF!</v>
      </c>
      <c r="M49" s="37" t="str">
        <f>VLOOKUP(A49,'[1]Hoja1'!$B$2:$F$126,5,0)</f>
        <v>#REF!</v>
      </c>
      <c r="N49" s="37">
        <v>0.0</v>
      </c>
      <c r="O49" s="37" t="str">
        <f>+M49/11</f>
        <v>#REF!</v>
      </c>
      <c r="P49" s="37" t="str">
        <f>+D49-K49</f>
        <v>#REF!</v>
      </c>
      <c r="Q49" s="37" t="str">
        <f>+ROUND(P49,0)</f>
        <v>#REF!</v>
      </c>
      <c r="R49" s="37" t="str">
        <f>+L49+Q49</f>
        <v>#REF!</v>
      </c>
      <c r="S49" s="37" t="str">
        <f>IF(D49-L49-Q49&gt;1,D49-L49-Q49,0)</f>
        <v>#REF!</v>
      </c>
      <c r="T49" s="37" t="str">
        <f>+R49</f>
        <v>#REF!</v>
      </c>
      <c r="U49" s="37"/>
      <c r="V49" s="37"/>
      <c r="W49" s="37"/>
      <c r="X49" s="37"/>
      <c r="Y49" s="37"/>
      <c r="Z49" s="37"/>
      <c r="AA49" s="37"/>
    </row>
    <row r="50" ht="15.75" customHeight="1" outlineLevel="1">
      <c r="A50" s="38" t="s">
        <v>328</v>
      </c>
      <c r="B50" s="39"/>
      <c r="C50" s="38"/>
      <c r="D50" s="40">
        <f t="shared" ref="D50:E50" si="163">SUBTOTAL(9,D49)</f>
        <v>0</v>
      </c>
      <c r="E50" s="40">
        <f t="shared" si="163"/>
        <v>1674275</v>
      </c>
      <c r="F50" s="40"/>
      <c r="G50" s="40">
        <f>SUBTOTAL(9,G49)</f>
        <v>1</v>
      </c>
      <c r="H50" s="40"/>
      <c r="I50" s="40"/>
      <c r="J50" s="40"/>
      <c r="K50" s="40" t="str">
        <f t="shared" ref="K50:L50" si="164">SUBTOTAL(9,K49)</f>
        <v>#REF!</v>
      </c>
      <c r="L50" s="40" t="str">
        <f t="shared" si="164"/>
        <v>#REF!</v>
      </c>
      <c r="M50" s="40"/>
      <c r="N50" s="40"/>
      <c r="O50" s="40"/>
      <c r="P50" s="40" t="str">
        <f t="shared" ref="P50:T50" si="165">SUBTOTAL(9,P49)</f>
        <v>#REF!</v>
      </c>
      <c r="Q50" s="40" t="str">
        <f t="shared" si="165"/>
        <v>#REF!</v>
      </c>
      <c r="R50" s="40" t="str">
        <f t="shared" si="165"/>
        <v>#REF!</v>
      </c>
      <c r="S50" s="40" t="str">
        <f t="shared" si="165"/>
        <v>#REF!</v>
      </c>
      <c r="T50" s="40" t="str">
        <f t="shared" si="165"/>
        <v>#REF!</v>
      </c>
      <c r="U50" s="40"/>
      <c r="V50" s="40"/>
      <c r="W50" s="40"/>
      <c r="X50" s="40"/>
      <c r="Y50" s="40"/>
      <c r="Z50" s="40"/>
      <c r="AA50" s="40"/>
    </row>
    <row r="51" ht="15.75" customHeight="1" outlineLevel="2">
      <c r="A51" s="20" t="s">
        <v>60</v>
      </c>
      <c r="B51" s="19" t="s">
        <v>20</v>
      </c>
      <c r="C51" s="20" t="s">
        <v>21</v>
      </c>
      <c r="D51" s="37">
        <v>4.0892835505E8</v>
      </c>
      <c r="E51" s="37">
        <v>2.672073662E7</v>
      </c>
      <c r="F51" s="37" t="b">
        <f>+A51=A49</f>
        <v>0</v>
      </c>
      <c r="G51" s="37">
        <f>+D51/D56</f>
        <v>0.9432725666</v>
      </c>
      <c r="H51" s="37" t="str">
        <f t="shared" ref="H51:H55" si="166">VLOOKUP(A51,'[1]Hoja1'!$B$2:$F$126,3,0)</f>
        <v>#REF!</v>
      </c>
      <c r="I51" s="37" t="str">
        <f t="shared" ref="I51:I55" si="167">VLOOKUP(A51,'[1]Hoja1'!$B$2:$F$126,2,0)</f>
        <v>#REF!</v>
      </c>
      <c r="J51" s="37" t="str">
        <f t="shared" ref="J51:J55" si="168">+H51/11</f>
        <v>#REF!</v>
      </c>
      <c r="K51" s="37" t="str">
        <f t="shared" ref="K51:K55" si="169">+G51*J51</f>
        <v>#REF!</v>
      </c>
      <c r="L51" s="37" t="str">
        <f t="shared" ref="L51:L55" si="170">+D51-Q51</f>
        <v>#REF!</v>
      </c>
      <c r="M51" s="37" t="str">
        <f t="shared" ref="M51:M55" si="171">VLOOKUP(A51,'[1]Hoja1'!$B$2:$F$126,5,0)</f>
        <v>#REF!</v>
      </c>
      <c r="N51" s="37">
        <v>0.0</v>
      </c>
      <c r="O51" s="37" t="str">
        <f t="shared" ref="O51:O55" si="172">+M51/11</f>
        <v>#REF!</v>
      </c>
      <c r="P51" s="37" t="str">
        <f t="shared" ref="P51:P55" si="173">+D51-K51</f>
        <v>#REF!</v>
      </c>
      <c r="Q51" s="37" t="str">
        <f t="shared" ref="Q51:Q55" si="174">+ROUND(P51,0)</f>
        <v>#REF!</v>
      </c>
      <c r="R51" s="37" t="str">
        <f t="shared" ref="R51:R55" si="175">+L51+Q51</f>
        <v>#REF!</v>
      </c>
      <c r="S51" s="37" t="str">
        <f t="shared" ref="S51:S55" si="176">IF(D51-L51-Q51&gt;1,D51-L51-Q51,0)</f>
        <v>#REF!</v>
      </c>
      <c r="T51" s="37" t="str">
        <f t="shared" ref="T51:T55" si="177">+R51</f>
        <v>#REF!</v>
      </c>
      <c r="U51" s="37"/>
      <c r="V51" s="37"/>
      <c r="W51" s="37"/>
      <c r="X51" s="37"/>
      <c r="Y51" s="37"/>
      <c r="Z51" s="37"/>
      <c r="AA51" s="37"/>
    </row>
    <row r="52" ht="15.75" customHeight="1" outlineLevel="2">
      <c r="A52" s="20" t="s">
        <v>60</v>
      </c>
      <c r="B52" s="19" t="s">
        <v>32</v>
      </c>
      <c r="C52" s="20" t="s">
        <v>33</v>
      </c>
      <c r="D52" s="37">
        <v>1.833955901E7</v>
      </c>
      <c r="E52" s="37">
        <v>1198367.69</v>
      </c>
      <c r="F52" s="37" t="b">
        <f t="shared" ref="F52:F55" si="178">+A52=A51</f>
        <v>1</v>
      </c>
      <c r="G52" s="37">
        <f>+D52/D56</f>
        <v>0.04230375</v>
      </c>
      <c r="H52" s="37" t="str">
        <f t="shared" si="166"/>
        <v>#REF!</v>
      </c>
      <c r="I52" s="37" t="str">
        <f t="shared" si="167"/>
        <v>#REF!</v>
      </c>
      <c r="J52" s="37" t="str">
        <f t="shared" si="168"/>
        <v>#REF!</v>
      </c>
      <c r="K52" s="37" t="str">
        <f t="shared" si="169"/>
        <v>#REF!</v>
      </c>
      <c r="L52" s="37" t="str">
        <f t="shared" si="170"/>
        <v>#REF!</v>
      </c>
      <c r="M52" s="37" t="str">
        <f t="shared" si="171"/>
        <v>#REF!</v>
      </c>
      <c r="N52" s="37">
        <v>0.0</v>
      </c>
      <c r="O52" s="37" t="str">
        <f t="shared" si="172"/>
        <v>#REF!</v>
      </c>
      <c r="P52" s="37" t="str">
        <f t="shared" si="173"/>
        <v>#REF!</v>
      </c>
      <c r="Q52" s="37" t="str">
        <f t="shared" si="174"/>
        <v>#REF!</v>
      </c>
      <c r="R52" s="37" t="str">
        <f t="shared" si="175"/>
        <v>#REF!</v>
      </c>
      <c r="S52" s="37" t="str">
        <f t="shared" si="176"/>
        <v>#REF!</v>
      </c>
      <c r="T52" s="37" t="str">
        <f t="shared" si="177"/>
        <v>#REF!</v>
      </c>
      <c r="U52" s="37"/>
      <c r="V52" s="37"/>
      <c r="W52" s="37"/>
      <c r="X52" s="37"/>
      <c r="Y52" s="37"/>
      <c r="Z52" s="37"/>
      <c r="AA52" s="37"/>
    </row>
    <row r="53" ht="15.75" customHeight="1" outlineLevel="2">
      <c r="A53" s="20" t="s">
        <v>60</v>
      </c>
      <c r="B53" s="19" t="s">
        <v>61</v>
      </c>
      <c r="C53" s="20" t="s">
        <v>62</v>
      </c>
      <c r="D53" s="37">
        <v>6252967.94</v>
      </c>
      <c r="E53" s="37">
        <v>408589.69</v>
      </c>
      <c r="F53" s="37" t="b">
        <f t="shared" si="178"/>
        <v>1</v>
      </c>
      <c r="G53" s="37">
        <f>+D53/D56</f>
        <v>0.01442368338</v>
      </c>
      <c r="H53" s="37" t="str">
        <f t="shared" si="166"/>
        <v>#REF!</v>
      </c>
      <c r="I53" s="37" t="str">
        <f t="shared" si="167"/>
        <v>#REF!</v>
      </c>
      <c r="J53" s="37" t="str">
        <f t="shared" si="168"/>
        <v>#REF!</v>
      </c>
      <c r="K53" s="37" t="str">
        <f t="shared" si="169"/>
        <v>#REF!</v>
      </c>
      <c r="L53" s="37" t="str">
        <f t="shared" si="170"/>
        <v>#REF!</v>
      </c>
      <c r="M53" s="37" t="str">
        <f t="shared" si="171"/>
        <v>#REF!</v>
      </c>
      <c r="N53" s="37">
        <v>0.0</v>
      </c>
      <c r="O53" s="37" t="str">
        <f t="shared" si="172"/>
        <v>#REF!</v>
      </c>
      <c r="P53" s="37" t="str">
        <f t="shared" si="173"/>
        <v>#REF!</v>
      </c>
      <c r="Q53" s="37" t="str">
        <f t="shared" si="174"/>
        <v>#REF!</v>
      </c>
      <c r="R53" s="37" t="str">
        <f t="shared" si="175"/>
        <v>#REF!</v>
      </c>
      <c r="S53" s="37" t="str">
        <f t="shared" si="176"/>
        <v>#REF!</v>
      </c>
      <c r="T53" s="37" t="str">
        <f t="shared" si="177"/>
        <v>#REF!</v>
      </c>
      <c r="U53" s="37"/>
      <c r="V53" s="37"/>
      <c r="W53" s="37"/>
      <c r="X53" s="37"/>
      <c r="Y53" s="37"/>
      <c r="Z53" s="37"/>
      <c r="AA53" s="37"/>
    </row>
    <row r="54" ht="15.75" customHeight="1" outlineLevel="2">
      <c r="A54" s="20" t="s">
        <v>60</v>
      </c>
      <c r="B54" s="19" t="s">
        <v>42</v>
      </c>
      <c r="C54" s="20" t="s">
        <v>43</v>
      </c>
      <c r="D54" s="37">
        <v>0.0</v>
      </c>
      <c r="E54" s="37">
        <v>0.0</v>
      </c>
      <c r="F54" s="37" t="b">
        <f t="shared" si="178"/>
        <v>1</v>
      </c>
      <c r="G54" s="37">
        <f>+D54/D56</f>
        <v>0</v>
      </c>
      <c r="H54" s="37" t="str">
        <f t="shared" si="166"/>
        <v>#REF!</v>
      </c>
      <c r="I54" s="37" t="str">
        <f t="shared" si="167"/>
        <v>#REF!</v>
      </c>
      <c r="J54" s="37" t="str">
        <f t="shared" si="168"/>
        <v>#REF!</v>
      </c>
      <c r="K54" s="37" t="str">
        <f t="shared" si="169"/>
        <v>#REF!</v>
      </c>
      <c r="L54" s="37" t="str">
        <f t="shared" si="170"/>
        <v>#REF!</v>
      </c>
      <c r="M54" s="37" t="str">
        <f t="shared" si="171"/>
        <v>#REF!</v>
      </c>
      <c r="N54" s="37">
        <v>0.0</v>
      </c>
      <c r="O54" s="37" t="str">
        <f t="shared" si="172"/>
        <v>#REF!</v>
      </c>
      <c r="P54" s="37" t="str">
        <f t="shared" si="173"/>
        <v>#REF!</v>
      </c>
      <c r="Q54" s="37" t="str">
        <f t="shared" si="174"/>
        <v>#REF!</v>
      </c>
      <c r="R54" s="37" t="str">
        <f t="shared" si="175"/>
        <v>#REF!</v>
      </c>
      <c r="S54" s="37" t="str">
        <f t="shared" si="176"/>
        <v>#REF!</v>
      </c>
      <c r="T54" s="37" t="str">
        <f t="shared" si="177"/>
        <v>#REF!</v>
      </c>
      <c r="U54" s="37"/>
      <c r="V54" s="37"/>
      <c r="W54" s="37"/>
      <c r="X54" s="37"/>
      <c r="Y54" s="37"/>
      <c r="Z54" s="37"/>
      <c r="AA54" s="37"/>
    </row>
    <row r="55" ht="15.75" customHeight="1" outlineLevel="2">
      <c r="A55" s="20" t="s">
        <v>60</v>
      </c>
      <c r="B55" s="19" t="s">
        <v>28</v>
      </c>
      <c r="C55" s="20" t="s">
        <v>29</v>
      </c>
      <c r="D55" s="37">
        <v>0.0</v>
      </c>
      <c r="E55" s="37">
        <v>0.0</v>
      </c>
      <c r="F55" s="37" t="b">
        <f t="shared" si="178"/>
        <v>1</v>
      </c>
      <c r="G55" s="37">
        <f>+D55/D56</f>
        <v>0</v>
      </c>
      <c r="H55" s="37" t="str">
        <f t="shared" si="166"/>
        <v>#REF!</v>
      </c>
      <c r="I55" s="37" t="str">
        <f t="shared" si="167"/>
        <v>#REF!</v>
      </c>
      <c r="J55" s="37" t="str">
        <f t="shared" si="168"/>
        <v>#REF!</v>
      </c>
      <c r="K55" s="37" t="str">
        <f t="shared" si="169"/>
        <v>#REF!</v>
      </c>
      <c r="L55" s="37" t="str">
        <f t="shared" si="170"/>
        <v>#REF!</v>
      </c>
      <c r="M55" s="37" t="str">
        <f t="shared" si="171"/>
        <v>#REF!</v>
      </c>
      <c r="N55" s="37">
        <v>0.0</v>
      </c>
      <c r="O55" s="37" t="str">
        <f t="shared" si="172"/>
        <v>#REF!</v>
      </c>
      <c r="P55" s="37" t="str">
        <f t="shared" si="173"/>
        <v>#REF!</v>
      </c>
      <c r="Q55" s="37" t="str">
        <f t="shared" si="174"/>
        <v>#REF!</v>
      </c>
      <c r="R55" s="37" t="str">
        <f t="shared" si="175"/>
        <v>#REF!</v>
      </c>
      <c r="S55" s="37" t="str">
        <f t="shared" si="176"/>
        <v>#REF!</v>
      </c>
      <c r="T55" s="37" t="str">
        <f t="shared" si="177"/>
        <v>#REF!</v>
      </c>
      <c r="U55" s="37"/>
      <c r="V55" s="37"/>
      <c r="W55" s="37"/>
      <c r="X55" s="37"/>
      <c r="Y55" s="37"/>
      <c r="Z55" s="37"/>
      <c r="AA55" s="37"/>
    </row>
    <row r="56" ht="15.75" customHeight="1" outlineLevel="1">
      <c r="A56" s="38" t="s">
        <v>329</v>
      </c>
      <c r="B56" s="39"/>
      <c r="C56" s="38"/>
      <c r="D56" s="40">
        <f t="shared" ref="D56:E56" si="179">SUBTOTAL(9,D51:D55)</f>
        <v>433520882</v>
      </c>
      <c r="E56" s="40">
        <f t="shared" si="179"/>
        <v>28327694</v>
      </c>
      <c r="F56" s="40"/>
      <c r="G56" s="40">
        <f>SUBTOTAL(9,G51:G55)</f>
        <v>1</v>
      </c>
      <c r="H56" s="40"/>
      <c r="I56" s="40"/>
      <c r="J56" s="40"/>
      <c r="K56" s="40" t="str">
        <f t="shared" ref="K56:L56" si="180">SUBTOTAL(9,K51:K55)</f>
        <v>#REF!</v>
      </c>
      <c r="L56" s="40" t="str">
        <f t="shared" si="180"/>
        <v>#REF!</v>
      </c>
      <c r="M56" s="40"/>
      <c r="N56" s="40"/>
      <c r="O56" s="40"/>
      <c r="P56" s="40" t="str">
        <f t="shared" ref="P56:T56" si="181">SUBTOTAL(9,P51:P55)</f>
        <v>#REF!</v>
      </c>
      <c r="Q56" s="40" t="str">
        <f t="shared" si="181"/>
        <v>#REF!</v>
      </c>
      <c r="R56" s="40" t="str">
        <f t="shared" si="181"/>
        <v>#REF!</v>
      </c>
      <c r="S56" s="40" t="str">
        <f t="shared" si="181"/>
        <v>#REF!</v>
      </c>
      <c r="T56" s="40" t="str">
        <f t="shared" si="181"/>
        <v>#REF!</v>
      </c>
      <c r="U56" s="40"/>
      <c r="V56" s="40"/>
      <c r="W56" s="40"/>
      <c r="X56" s="40"/>
      <c r="Y56" s="40"/>
      <c r="Z56" s="40"/>
      <c r="AA56" s="40"/>
    </row>
    <row r="57" ht="15.75" customHeight="1" outlineLevel="2">
      <c r="A57" s="20" t="s">
        <v>64</v>
      </c>
      <c r="B57" s="19" t="s">
        <v>20</v>
      </c>
      <c r="C57" s="20" t="s">
        <v>21</v>
      </c>
      <c r="D57" s="37">
        <v>2.0579315072E8</v>
      </c>
      <c r="E57" s="37">
        <v>5895375.97</v>
      </c>
      <c r="F57" s="37" t="b">
        <f>+A57=A55</f>
        <v>0</v>
      </c>
      <c r="G57" s="37">
        <f>+D57/D61</f>
        <v>0.9260047612</v>
      </c>
      <c r="H57" s="37" t="str">
        <f t="shared" ref="H57:H60" si="182">VLOOKUP(A57,'[1]Hoja1'!$B$2:$F$126,3,0)</f>
        <v>#REF!</v>
      </c>
      <c r="I57" s="37" t="str">
        <f t="shared" ref="I57:I60" si="183">VLOOKUP(A57,'[1]Hoja1'!$B$2:$F$126,2,0)</f>
        <v>#REF!</v>
      </c>
      <c r="J57" s="37" t="str">
        <f t="shared" ref="J57:J60" si="184">+H57/11</f>
        <v>#REF!</v>
      </c>
      <c r="K57" s="37" t="str">
        <f t="shared" ref="K57:K60" si="185">+G57*J57</f>
        <v>#REF!</v>
      </c>
      <c r="L57" s="37">
        <v>0.0</v>
      </c>
      <c r="M57" s="37" t="str">
        <f t="shared" ref="M57:M60" si="186">VLOOKUP(A57,'[1]Hoja1'!$B$2:$F$126,5,0)</f>
        <v>#REF!</v>
      </c>
      <c r="N57" s="37">
        <v>0.0</v>
      </c>
      <c r="O57" s="37" t="str">
        <f t="shared" ref="O57:O60" si="187">+M57/11</f>
        <v>#REF!</v>
      </c>
      <c r="P57" s="37" t="str">
        <f t="shared" ref="P57:P60" si="188">+D57-K57</f>
        <v>#REF!</v>
      </c>
      <c r="Q57" s="37" t="str">
        <f t="shared" ref="Q57:Q60" si="189">+ROUND(P57,0)</f>
        <v>#REF!</v>
      </c>
      <c r="R57" s="37" t="str">
        <f t="shared" ref="R57:R60" si="190">+L57+Q57</f>
        <v>#REF!</v>
      </c>
      <c r="S57" s="37" t="str">
        <f t="shared" ref="S57:S60" si="191">IF(D57-L57-Q57&gt;1,D57-L57-Q57,0)</f>
        <v>#REF!</v>
      </c>
      <c r="T57" s="37" t="str">
        <f t="shared" ref="T57:T60" si="192">+R57</f>
        <v>#REF!</v>
      </c>
      <c r="U57" s="37"/>
      <c r="V57" s="37"/>
      <c r="W57" s="37"/>
      <c r="X57" s="37"/>
      <c r="Y57" s="37"/>
      <c r="Z57" s="37"/>
      <c r="AA57" s="37"/>
    </row>
    <row r="58" ht="15.75" customHeight="1" outlineLevel="2">
      <c r="A58" s="20" t="s">
        <v>64</v>
      </c>
      <c r="B58" s="19" t="s">
        <v>32</v>
      </c>
      <c r="C58" s="20" t="s">
        <v>33</v>
      </c>
      <c r="D58" s="37">
        <v>4777503.06</v>
      </c>
      <c r="E58" s="37">
        <v>136861.59</v>
      </c>
      <c r="F58" s="37" t="b">
        <f t="shared" ref="F58:F60" si="193">+A58=A57</f>
        <v>1</v>
      </c>
      <c r="G58" s="37">
        <f>+D58/D61</f>
        <v>0.02149726832</v>
      </c>
      <c r="H58" s="37" t="str">
        <f t="shared" si="182"/>
        <v>#REF!</v>
      </c>
      <c r="I58" s="37" t="str">
        <f t="shared" si="183"/>
        <v>#REF!</v>
      </c>
      <c r="J58" s="37" t="str">
        <f t="shared" si="184"/>
        <v>#REF!</v>
      </c>
      <c r="K58" s="37" t="str">
        <f t="shared" si="185"/>
        <v>#REF!</v>
      </c>
      <c r="L58" s="37">
        <v>0.0</v>
      </c>
      <c r="M58" s="37" t="str">
        <f t="shared" si="186"/>
        <v>#REF!</v>
      </c>
      <c r="N58" s="37">
        <v>0.0</v>
      </c>
      <c r="O58" s="37" t="str">
        <f t="shared" si="187"/>
        <v>#REF!</v>
      </c>
      <c r="P58" s="37" t="str">
        <f t="shared" si="188"/>
        <v>#REF!</v>
      </c>
      <c r="Q58" s="37" t="str">
        <f t="shared" si="189"/>
        <v>#REF!</v>
      </c>
      <c r="R58" s="37" t="str">
        <f t="shared" si="190"/>
        <v>#REF!</v>
      </c>
      <c r="S58" s="37" t="str">
        <f t="shared" si="191"/>
        <v>#REF!</v>
      </c>
      <c r="T58" s="37" t="str">
        <f t="shared" si="192"/>
        <v>#REF!</v>
      </c>
      <c r="U58" s="37"/>
      <c r="V58" s="37"/>
      <c r="W58" s="37"/>
      <c r="X58" s="37"/>
      <c r="Y58" s="37"/>
      <c r="Z58" s="37"/>
      <c r="AA58" s="37"/>
    </row>
    <row r="59" ht="15.75" customHeight="1" outlineLevel="2">
      <c r="A59" s="20" t="s">
        <v>64</v>
      </c>
      <c r="B59" s="19" t="s">
        <v>61</v>
      </c>
      <c r="C59" s="20" t="s">
        <v>62</v>
      </c>
      <c r="D59" s="37">
        <v>1.166702722E7</v>
      </c>
      <c r="E59" s="37">
        <v>334226.44</v>
      </c>
      <c r="F59" s="37" t="b">
        <f t="shared" si="193"/>
        <v>1</v>
      </c>
      <c r="G59" s="37">
        <f>+D59/D61</f>
        <v>0.05249797049</v>
      </c>
      <c r="H59" s="37" t="str">
        <f t="shared" si="182"/>
        <v>#REF!</v>
      </c>
      <c r="I59" s="37" t="str">
        <f t="shared" si="183"/>
        <v>#REF!</v>
      </c>
      <c r="J59" s="37" t="str">
        <f t="shared" si="184"/>
        <v>#REF!</v>
      </c>
      <c r="K59" s="37" t="str">
        <f t="shared" si="185"/>
        <v>#REF!</v>
      </c>
      <c r="L59" s="37">
        <v>0.0</v>
      </c>
      <c r="M59" s="37" t="str">
        <f t="shared" si="186"/>
        <v>#REF!</v>
      </c>
      <c r="N59" s="37">
        <v>0.0</v>
      </c>
      <c r="O59" s="37" t="str">
        <f t="shared" si="187"/>
        <v>#REF!</v>
      </c>
      <c r="P59" s="37" t="str">
        <f t="shared" si="188"/>
        <v>#REF!</v>
      </c>
      <c r="Q59" s="37" t="str">
        <f t="shared" si="189"/>
        <v>#REF!</v>
      </c>
      <c r="R59" s="37" t="str">
        <f t="shared" si="190"/>
        <v>#REF!</v>
      </c>
      <c r="S59" s="37" t="str">
        <f t="shared" si="191"/>
        <v>#REF!</v>
      </c>
      <c r="T59" s="37" t="str">
        <f t="shared" si="192"/>
        <v>#REF!</v>
      </c>
      <c r="U59" s="37"/>
      <c r="V59" s="37"/>
      <c r="W59" s="37"/>
      <c r="X59" s="37"/>
      <c r="Y59" s="37"/>
      <c r="Z59" s="37"/>
      <c r="AA59" s="37"/>
    </row>
    <row r="60" ht="15.75" customHeight="1" outlineLevel="2">
      <c r="A60" s="20" t="s">
        <v>64</v>
      </c>
      <c r="B60" s="19" t="s">
        <v>28</v>
      </c>
      <c r="C60" s="20" t="s">
        <v>29</v>
      </c>
      <c r="D60" s="37">
        <v>0.0</v>
      </c>
      <c r="E60" s="37">
        <v>0.0</v>
      </c>
      <c r="F60" s="37" t="b">
        <f t="shared" si="193"/>
        <v>1</v>
      </c>
      <c r="G60" s="37">
        <v>0.0</v>
      </c>
      <c r="H60" s="37" t="str">
        <f t="shared" si="182"/>
        <v>#REF!</v>
      </c>
      <c r="I60" s="37" t="str">
        <f t="shared" si="183"/>
        <v>#REF!</v>
      </c>
      <c r="J60" s="37" t="str">
        <f t="shared" si="184"/>
        <v>#REF!</v>
      </c>
      <c r="K60" s="37" t="str">
        <f t="shared" si="185"/>
        <v>#REF!</v>
      </c>
      <c r="L60" s="37" t="str">
        <f>+D60-Q60</f>
        <v>#REF!</v>
      </c>
      <c r="M60" s="37" t="str">
        <f t="shared" si="186"/>
        <v>#REF!</v>
      </c>
      <c r="N60" s="37">
        <v>0.0</v>
      </c>
      <c r="O60" s="37" t="str">
        <f t="shared" si="187"/>
        <v>#REF!</v>
      </c>
      <c r="P60" s="37" t="str">
        <f t="shared" si="188"/>
        <v>#REF!</v>
      </c>
      <c r="Q60" s="37" t="str">
        <f t="shared" si="189"/>
        <v>#REF!</v>
      </c>
      <c r="R60" s="37" t="str">
        <f t="shared" si="190"/>
        <v>#REF!</v>
      </c>
      <c r="S60" s="37" t="str">
        <f t="shared" si="191"/>
        <v>#REF!</v>
      </c>
      <c r="T60" s="37" t="str">
        <f t="shared" si="192"/>
        <v>#REF!</v>
      </c>
      <c r="U60" s="37"/>
      <c r="V60" s="37"/>
      <c r="W60" s="37"/>
      <c r="X60" s="37"/>
      <c r="Y60" s="37"/>
      <c r="Z60" s="37"/>
      <c r="AA60" s="37"/>
    </row>
    <row r="61" ht="15.75" customHeight="1" outlineLevel="1">
      <c r="A61" s="38" t="s">
        <v>330</v>
      </c>
      <c r="B61" s="39"/>
      <c r="C61" s="38"/>
      <c r="D61" s="40">
        <f t="shared" ref="D61:E61" si="194">SUBTOTAL(9,D57:D60)</f>
        <v>222237681</v>
      </c>
      <c r="E61" s="40">
        <f t="shared" si="194"/>
        <v>6366464</v>
      </c>
      <c r="F61" s="40"/>
      <c r="G61" s="40">
        <f>SUBTOTAL(9,G57:G60)</f>
        <v>1</v>
      </c>
      <c r="H61" s="40"/>
      <c r="I61" s="40"/>
      <c r="J61" s="40"/>
      <c r="K61" s="40" t="str">
        <f t="shared" ref="K61:L61" si="195">SUBTOTAL(9,K57:K60)</f>
        <v>#REF!</v>
      </c>
      <c r="L61" s="40" t="str">
        <f t="shared" si="195"/>
        <v>#REF!</v>
      </c>
      <c r="M61" s="40"/>
      <c r="N61" s="40"/>
      <c r="O61" s="40"/>
      <c r="P61" s="40" t="str">
        <f t="shared" ref="P61:T61" si="196">SUBTOTAL(9,P57:P60)</f>
        <v>#REF!</v>
      </c>
      <c r="Q61" s="40" t="str">
        <f t="shared" si="196"/>
        <v>#REF!</v>
      </c>
      <c r="R61" s="40" t="str">
        <f t="shared" si="196"/>
        <v>#REF!</v>
      </c>
      <c r="S61" s="40" t="str">
        <f t="shared" si="196"/>
        <v>#REF!</v>
      </c>
      <c r="T61" s="40" t="str">
        <f t="shared" si="196"/>
        <v>#REF!</v>
      </c>
      <c r="U61" s="40"/>
      <c r="V61" s="40"/>
      <c r="W61" s="40"/>
      <c r="X61" s="40"/>
      <c r="Y61" s="40"/>
      <c r="Z61" s="40"/>
      <c r="AA61" s="40"/>
    </row>
    <row r="62" ht="15.75" customHeight="1" outlineLevel="2">
      <c r="A62" s="20" t="s">
        <v>66</v>
      </c>
      <c r="B62" s="19" t="s">
        <v>20</v>
      </c>
      <c r="C62" s="20" t="s">
        <v>21</v>
      </c>
      <c r="D62" s="37">
        <v>2.376158341E7</v>
      </c>
      <c r="E62" s="37">
        <v>1568725.18</v>
      </c>
      <c r="F62" s="37" t="b">
        <f>+A62=A60</f>
        <v>0</v>
      </c>
      <c r="G62" s="37">
        <f>+D62/D65</f>
        <v>0.9195712951</v>
      </c>
      <c r="H62" s="37" t="str">
        <f t="shared" ref="H62:H64" si="197">VLOOKUP(A62,'[1]Hoja1'!$B$2:$F$126,3,0)</f>
        <v>#REF!</v>
      </c>
      <c r="I62" s="37" t="str">
        <f t="shared" ref="I62:I64" si="198">VLOOKUP(A62,'[1]Hoja1'!$B$2:$F$126,2,0)</f>
        <v>#REF!</v>
      </c>
      <c r="J62" s="37" t="str">
        <f t="shared" ref="J62:J64" si="199">+H62/11</f>
        <v>#REF!</v>
      </c>
      <c r="K62" s="37" t="str">
        <f t="shared" ref="K62:K64" si="200">+G62*J62</f>
        <v>#REF!</v>
      </c>
      <c r="L62" s="37">
        <v>0.0</v>
      </c>
      <c r="M62" s="37" t="str">
        <f t="shared" ref="M62:M64" si="201">VLOOKUP(A62,'[1]Hoja1'!$B$2:$F$126,5,0)</f>
        <v>#REF!</v>
      </c>
      <c r="N62" s="37">
        <v>0.0</v>
      </c>
      <c r="O62" s="37" t="str">
        <f t="shared" ref="O62:O64" si="202">+M62/11</f>
        <v>#REF!</v>
      </c>
      <c r="P62" s="37" t="str">
        <f t="shared" ref="P62:P64" si="203">+D62-K62</f>
        <v>#REF!</v>
      </c>
      <c r="Q62" s="37" t="str">
        <f t="shared" ref="Q62:Q64" si="204">+ROUND(P62,0)</f>
        <v>#REF!</v>
      </c>
      <c r="R62" s="37" t="str">
        <f t="shared" ref="R62:R64" si="205">+L62+Q62</f>
        <v>#REF!</v>
      </c>
      <c r="S62" s="37" t="str">
        <f t="shared" ref="S62:S64" si="206">IF(D62-L62-Q62&gt;1,D62-L62-Q62,0)</f>
        <v>#REF!</v>
      </c>
      <c r="T62" s="37" t="str">
        <f t="shared" ref="T62:T64" si="207">+R62</f>
        <v>#REF!</v>
      </c>
      <c r="U62" s="37"/>
      <c r="V62" s="37"/>
      <c r="W62" s="37"/>
      <c r="X62" s="37"/>
      <c r="Y62" s="37"/>
      <c r="Z62" s="37"/>
      <c r="AA62" s="37"/>
    </row>
    <row r="63" ht="15.75" customHeight="1" outlineLevel="2">
      <c r="A63" s="20" t="s">
        <v>66</v>
      </c>
      <c r="B63" s="19" t="s">
        <v>32</v>
      </c>
      <c r="C63" s="20" t="s">
        <v>33</v>
      </c>
      <c r="D63" s="37">
        <v>2078265.59</v>
      </c>
      <c r="E63" s="37">
        <v>137205.82</v>
      </c>
      <c r="F63" s="37" t="b">
        <f t="shared" ref="F63:F64" si="208">+A63=A62</f>
        <v>1</v>
      </c>
      <c r="G63" s="37">
        <f>+D63/D65</f>
        <v>0.0804287049</v>
      </c>
      <c r="H63" s="37" t="str">
        <f t="shared" si="197"/>
        <v>#REF!</v>
      </c>
      <c r="I63" s="37" t="str">
        <f t="shared" si="198"/>
        <v>#REF!</v>
      </c>
      <c r="J63" s="37" t="str">
        <f t="shared" si="199"/>
        <v>#REF!</v>
      </c>
      <c r="K63" s="37" t="str">
        <f t="shared" si="200"/>
        <v>#REF!</v>
      </c>
      <c r="L63" s="37">
        <v>0.0</v>
      </c>
      <c r="M63" s="37" t="str">
        <f t="shared" si="201"/>
        <v>#REF!</v>
      </c>
      <c r="N63" s="37">
        <v>0.0</v>
      </c>
      <c r="O63" s="37" t="str">
        <f t="shared" si="202"/>
        <v>#REF!</v>
      </c>
      <c r="P63" s="37" t="str">
        <f t="shared" si="203"/>
        <v>#REF!</v>
      </c>
      <c r="Q63" s="37" t="str">
        <f t="shared" si="204"/>
        <v>#REF!</v>
      </c>
      <c r="R63" s="37" t="str">
        <f t="shared" si="205"/>
        <v>#REF!</v>
      </c>
      <c r="S63" s="37" t="str">
        <f t="shared" si="206"/>
        <v>#REF!</v>
      </c>
      <c r="T63" s="37" t="str">
        <f t="shared" si="207"/>
        <v>#REF!</v>
      </c>
      <c r="U63" s="37"/>
      <c r="V63" s="37"/>
      <c r="W63" s="37"/>
      <c r="X63" s="37"/>
      <c r="Y63" s="37"/>
      <c r="Z63" s="37"/>
      <c r="AA63" s="37"/>
    </row>
    <row r="64" ht="15.75" customHeight="1" outlineLevel="2">
      <c r="A64" s="20" t="s">
        <v>66</v>
      </c>
      <c r="B64" s="19" t="s">
        <v>67</v>
      </c>
      <c r="C64" s="20" t="s">
        <v>68</v>
      </c>
      <c r="D64" s="37">
        <v>0.0</v>
      </c>
      <c r="E64" s="37">
        <v>0.0</v>
      </c>
      <c r="F64" s="37" t="b">
        <f t="shared" si="208"/>
        <v>1</v>
      </c>
      <c r="G64" s="37">
        <v>0.0</v>
      </c>
      <c r="H64" s="37" t="str">
        <f t="shared" si="197"/>
        <v>#REF!</v>
      </c>
      <c r="I64" s="37" t="str">
        <f t="shared" si="198"/>
        <v>#REF!</v>
      </c>
      <c r="J64" s="37" t="str">
        <f t="shared" si="199"/>
        <v>#REF!</v>
      </c>
      <c r="K64" s="37" t="str">
        <f t="shared" si="200"/>
        <v>#REF!</v>
      </c>
      <c r="L64" s="37" t="str">
        <f>+D64-Q64</f>
        <v>#REF!</v>
      </c>
      <c r="M64" s="37" t="str">
        <f t="shared" si="201"/>
        <v>#REF!</v>
      </c>
      <c r="N64" s="37">
        <v>0.0</v>
      </c>
      <c r="O64" s="37" t="str">
        <f t="shared" si="202"/>
        <v>#REF!</v>
      </c>
      <c r="P64" s="37" t="str">
        <f t="shared" si="203"/>
        <v>#REF!</v>
      </c>
      <c r="Q64" s="37" t="str">
        <f t="shared" si="204"/>
        <v>#REF!</v>
      </c>
      <c r="R64" s="37" t="str">
        <f t="shared" si="205"/>
        <v>#REF!</v>
      </c>
      <c r="S64" s="37" t="str">
        <f t="shared" si="206"/>
        <v>#REF!</v>
      </c>
      <c r="T64" s="37" t="str">
        <f t="shared" si="207"/>
        <v>#REF!</v>
      </c>
      <c r="U64" s="37"/>
      <c r="V64" s="37"/>
      <c r="W64" s="37"/>
      <c r="X64" s="37"/>
      <c r="Y64" s="37"/>
      <c r="Z64" s="37"/>
      <c r="AA64" s="37"/>
    </row>
    <row r="65" ht="15.75" customHeight="1" outlineLevel="1">
      <c r="A65" s="38" t="s">
        <v>331</v>
      </c>
      <c r="B65" s="39"/>
      <c r="C65" s="38"/>
      <c r="D65" s="40">
        <f t="shared" ref="D65:E65" si="209">SUBTOTAL(9,D62:D64)</f>
        <v>25839849</v>
      </c>
      <c r="E65" s="40">
        <f t="shared" si="209"/>
        <v>1705931</v>
      </c>
      <c r="F65" s="40"/>
      <c r="G65" s="40">
        <f>SUBTOTAL(9,G62:G64)</f>
        <v>1</v>
      </c>
      <c r="H65" s="40"/>
      <c r="I65" s="40"/>
      <c r="J65" s="40"/>
      <c r="K65" s="40" t="str">
        <f t="shared" ref="K65:L65" si="210">SUBTOTAL(9,K62:K64)</f>
        <v>#REF!</v>
      </c>
      <c r="L65" s="40" t="str">
        <f t="shared" si="210"/>
        <v>#REF!</v>
      </c>
      <c r="M65" s="40"/>
      <c r="N65" s="40"/>
      <c r="O65" s="40"/>
      <c r="P65" s="40" t="str">
        <f t="shared" ref="P65:T65" si="211">SUBTOTAL(9,P62:P64)</f>
        <v>#REF!</v>
      </c>
      <c r="Q65" s="40" t="str">
        <f t="shared" si="211"/>
        <v>#REF!</v>
      </c>
      <c r="R65" s="40" t="str">
        <f t="shared" si="211"/>
        <v>#REF!</v>
      </c>
      <c r="S65" s="40" t="str">
        <f t="shared" si="211"/>
        <v>#REF!</v>
      </c>
      <c r="T65" s="40" t="str">
        <f t="shared" si="211"/>
        <v>#REF!</v>
      </c>
      <c r="U65" s="40"/>
      <c r="V65" s="40"/>
      <c r="W65" s="40"/>
      <c r="X65" s="40"/>
      <c r="Y65" s="40"/>
      <c r="Z65" s="40"/>
      <c r="AA65" s="40"/>
    </row>
    <row r="66" ht="15.75" customHeight="1" outlineLevel="2">
      <c r="A66" s="20" t="s">
        <v>70</v>
      </c>
      <c r="B66" s="19" t="s">
        <v>20</v>
      </c>
      <c r="C66" s="20" t="s">
        <v>21</v>
      </c>
      <c r="D66" s="37">
        <v>2059046.22</v>
      </c>
      <c r="E66" s="37">
        <v>257078.19</v>
      </c>
      <c r="F66" s="37" t="b">
        <f>+A66=A64</f>
        <v>0</v>
      </c>
      <c r="G66" s="37">
        <f>+D66/D70</f>
        <v>0.2015559713</v>
      </c>
      <c r="H66" s="37" t="str">
        <f t="shared" ref="H66:H69" si="212">VLOOKUP(A66,'[1]Hoja1'!$B$2:$F$126,3,0)</f>
        <v>#REF!</v>
      </c>
      <c r="I66" s="37" t="str">
        <f t="shared" ref="I66:I69" si="213">VLOOKUP(A66,'[1]Hoja1'!$B$2:$F$126,2,0)</f>
        <v>#REF!</v>
      </c>
      <c r="J66" s="37" t="str">
        <f t="shared" ref="J66:J69" si="214">+H66/11</f>
        <v>#REF!</v>
      </c>
      <c r="K66" s="37" t="str">
        <f t="shared" ref="K66:K69" si="215">+G66*J66</f>
        <v>#REF!</v>
      </c>
      <c r="L66" s="37">
        <v>0.0</v>
      </c>
      <c r="M66" s="37" t="str">
        <f t="shared" ref="M66:M69" si="216">VLOOKUP(A66,'[1]Hoja1'!$B$2:$F$126,5,0)</f>
        <v>#REF!</v>
      </c>
      <c r="N66" s="37">
        <v>0.0</v>
      </c>
      <c r="O66" s="37" t="str">
        <f t="shared" ref="O66:O69" si="217">+M66/11</f>
        <v>#REF!</v>
      </c>
      <c r="P66" s="37" t="str">
        <f t="shared" ref="P66:P67" si="218">+D66-K66</f>
        <v>#REF!</v>
      </c>
      <c r="Q66" s="37" t="str">
        <f t="shared" ref="Q66:Q69" si="219">+ROUND(P66,0)</f>
        <v>#REF!</v>
      </c>
      <c r="R66" s="37" t="str">
        <f t="shared" ref="R66:R69" si="220">+L66+Q66</f>
        <v>#REF!</v>
      </c>
      <c r="S66" s="37" t="str">
        <f t="shared" ref="S66:S69" si="221">IF(D66-L66-Q66&gt;1,D66-L66-Q66,0)</f>
        <v>#REF!</v>
      </c>
      <c r="T66" s="37" t="str">
        <f t="shared" ref="T66:T69" si="222">+R66</f>
        <v>#REF!</v>
      </c>
      <c r="U66" s="37"/>
      <c r="V66" s="37"/>
      <c r="W66" s="37"/>
      <c r="X66" s="37"/>
      <c r="Y66" s="37"/>
      <c r="Z66" s="37"/>
      <c r="AA66" s="37"/>
    </row>
    <row r="67" ht="15.75" customHeight="1" outlineLevel="2">
      <c r="A67" s="20" t="s">
        <v>70</v>
      </c>
      <c r="B67" s="19" t="s">
        <v>42</v>
      </c>
      <c r="C67" s="20" t="s">
        <v>43</v>
      </c>
      <c r="D67" s="37">
        <v>0.0</v>
      </c>
      <c r="E67" s="37">
        <v>0.0</v>
      </c>
      <c r="F67" s="37" t="b">
        <f t="shared" ref="F67:F69" si="223">+A67=A66</f>
        <v>1</v>
      </c>
      <c r="G67" s="37">
        <v>0.0</v>
      </c>
      <c r="H67" s="37" t="str">
        <f t="shared" si="212"/>
        <v>#REF!</v>
      </c>
      <c r="I67" s="37" t="str">
        <f t="shared" si="213"/>
        <v>#REF!</v>
      </c>
      <c r="J67" s="37" t="str">
        <f t="shared" si="214"/>
        <v>#REF!</v>
      </c>
      <c r="K67" s="37" t="str">
        <f t="shared" si="215"/>
        <v>#REF!</v>
      </c>
      <c r="L67" s="37" t="str">
        <f>+D67-Q67</f>
        <v>#REF!</v>
      </c>
      <c r="M67" s="37" t="str">
        <f t="shared" si="216"/>
        <v>#REF!</v>
      </c>
      <c r="N67" s="37">
        <v>0.0</v>
      </c>
      <c r="O67" s="37" t="str">
        <f t="shared" si="217"/>
        <v>#REF!</v>
      </c>
      <c r="P67" s="37" t="str">
        <f t="shared" si="218"/>
        <v>#REF!</v>
      </c>
      <c r="Q67" s="37" t="str">
        <f t="shared" si="219"/>
        <v>#REF!</v>
      </c>
      <c r="R67" s="37" t="str">
        <f t="shared" si="220"/>
        <v>#REF!</v>
      </c>
      <c r="S67" s="37" t="str">
        <f t="shared" si="221"/>
        <v>#REF!</v>
      </c>
      <c r="T67" s="37" t="str">
        <f t="shared" si="222"/>
        <v>#REF!</v>
      </c>
      <c r="U67" s="37"/>
      <c r="V67" s="37"/>
      <c r="W67" s="37"/>
      <c r="X67" s="37"/>
      <c r="Y67" s="37"/>
      <c r="Z67" s="37"/>
      <c r="AA67" s="37"/>
    </row>
    <row r="68" ht="15.75" customHeight="1" outlineLevel="2">
      <c r="A68" s="20" t="s">
        <v>70</v>
      </c>
      <c r="B68" s="19" t="s">
        <v>26</v>
      </c>
      <c r="C68" s="20" t="s">
        <v>27</v>
      </c>
      <c r="D68" s="37">
        <v>6642.59</v>
      </c>
      <c r="E68" s="37">
        <v>829.35</v>
      </c>
      <c r="F68" s="37" t="b">
        <f t="shared" si="223"/>
        <v>1</v>
      </c>
      <c r="G68" s="37">
        <f>+D68/D70</f>
        <v>0.0006502300271</v>
      </c>
      <c r="H68" s="37" t="str">
        <f t="shared" si="212"/>
        <v>#REF!</v>
      </c>
      <c r="I68" s="37" t="str">
        <f t="shared" si="213"/>
        <v>#REF!</v>
      </c>
      <c r="J68" s="37" t="str">
        <f t="shared" si="214"/>
        <v>#REF!</v>
      </c>
      <c r="K68" s="37" t="str">
        <f t="shared" si="215"/>
        <v>#REF!</v>
      </c>
      <c r="L68" s="37">
        <v>0.0</v>
      </c>
      <c r="M68" s="37" t="str">
        <f t="shared" si="216"/>
        <v>#REF!</v>
      </c>
      <c r="N68" s="37">
        <v>0.0</v>
      </c>
      <c r="O68" s="37" t="str">
        <f t="shared" si="217"/>
        <v>#REF!</v>
      </c>
      <c r="P68" s="41">
        <v>0.0</v>
      </c>
      <c r="Q68" s="37">
        <f t="shared" si="219"/>
        <v>0</v>
      </c>
      <c r="R68" s="37">
        <f t="shared" si="220"/>
        <v>0</v>
      </c>
      <c r="S68" s="37">
        <f t="shared" si="221"/>
        <v>6642.59</v>
      </c>
      <c r="T68" s="37">
        <f t="shared" si="222"/>
        <v>0</v>
      </c>
      <c r="U68" s="37"/>
      <c r="V68" s="37"/>
      <c r="W68" s="37"/>
      <c r="X68" s="37"/>
      <c r="Y68" s="37"/>
      <c r="Z68" s="37"/>
      <c r="AA68" s="37"/>
    </row>
    <row r="69" ht="15.75" customHeight="1" outlineLevel="2">
      <c r="A69" s="20" t="s">
        <v>70</v>
      </c>
      <c r="B69" s="19" t="s">
        <v>34</v>
      </c>
      <c r="C69" s="20" t="s">
        <v>35</v>
      </c>
      <c r="D69" s="37">
        <v>8150065.19</v>
      </c>
      <c r="E69" s="37">
        <v>1017560.46</v>
      </c>
      <c r="F69" s="37" t="b">
        <f t="shared" si="223"/>
        <v>1</v>
      </c>
      <c r="G69" s="37">
        <f>+D69/D70</f>
        <v>0.7977937987</v>
      </c>
      <c r="H69" s="37" t="str">
        <f t="shared" si="212"/>
        <v>#REF!</v>
      </c>
      <c r="I69" s="37" t="str">
        <f t="shared" si="213"/>
        <v>#REF!</v>
      </c>
      <c r="J69" s="37" t="str">
        <f t="shared" si="214"/>
        <v>#REF!</v>
      </c>
      <c r="K69" s="37" t="str">
        <f t="shared" si="215"/>
        <v>#REF!</v>
      </c>
      <c r="L69" s="37">
        <v>0.0</v>
      </c>
      <c r="M69" s="37" t="str">
        <f t="shared" si="216"/>
        <v>#REF!</v>
      </c>
      <c r="N69" s="37">
        <v>0.0</v>
      </c>
      <c r="O69" s="37" t="str">
        <f t="shared" si="217"/>
        <v>#REF!</v>
      </c>
      <c r="P69" s="37" t="str">
        <f>+D69-K69</f>
        <v>#REF!</v>
      </c>
      <c r="Q69" s="37" t="str">
        <f t="shared" si="219"/>
        <v>#REF!</v>
      </c>
      <c r="R69" s="37" t="str">
        <f t="shared" si="220"/>
        <v>#REF!</v>
      </c>
      <c r="S69" s="37" t="str">
        <f t="shared" si="221"/>
        <v>#REF!</v>
      </c>
      <c r="T69" s="37" t="str">
        <f t="shared" si="222"/>
        <v>#REF!</v>
      </c>
      <c r="U69" s="37"/>
      <c r="V69" s="37"/>
      <c r="W69" s="37"/>
      <c r="X69" s="37"/>
      <c r="Y69" s="37"/>
      <c r="Z69" s="37"/>
      <c r="AA69" s="37"/>
    </row>
    <row r="70" ht="15.75" customHeight="1" outlineLevel="1">
      <c r="A70" s="38" t="s">
        <v>332</v>
      </c>
      <c r="B70" s="39"/>
      <c r="C70" s="38"/>
      <c r="D70" s="40">
        <f t="shared" ref="D70:E70" si="224">SUBTOTAL(9,D66:D69)</f>
        <v>10215754</v>
      </c>
      <c r="E70" s="40">
        <f t="shared" si="224"/>
        <v>1275468</v>
      </c>
      <c r="F70" s="40"/>
      <c r="G70" s="40">
        <f>SUBTOTAL(9,G66:G69)</f>
        <v>1</v>
      </c>
      <c r="H70" s="40"/>
      <c r="I70" s="40"/>
      <c r="J70" s="40"/>
      <c r="K70" s="40" t="str">
        <f t="shared" ref="K70:L70" si="225">SUBTOTAL(9,K66:K69)</f>
        <v>#REF!</v>
      </c>
      <c r="L70" s="40" t="str">
        <f t="shared" si="225"/>
        <v>#REF!</v>
      </c>
      <c r="M70" s="40"/>
      <c r="N70" s="40"/>
      <c r="O70" s="40"/>
      <c r="P70" s="40" t="str">
        <f t="shared" ref="P70:T70" si="226">SUBTOTAL(9,P66:P69)</f>
        <v>#REF!</v>
      </c>
      <c r="Q70" s="40" t="str">
        <f t="shared" si="226"/>
        <v>#REF!</v>
      </c>
      <c r="R70" s="40" t="str">
        <f t="shared" si="226"/>
        <v>#REF!</v>
      </c>
      <c r="S70" s="40" t="str">
        <f t="shared" si="226"/>
        <v>#REF!</v>
      </c>
      <c r="T70" s="40" t="str">
        <f t="shared" si="226"/>
        <v>#REF!</v>
      </c>
      <c r="U70" s="40"/>
      <c r="V70" s="40"/>
      <c r="W70" s="40"/>
      <c r="X70" s="40"/>
      <c r="Y70" s="40"/>
      <c r="Z70" s="40"/>
      <c r="AA70" s="40"/>
    </row>
    <row r="71" ht="15.75" customHeight="1" outlineLevel="2">
      <c r="A71" s="20" t="s">
        <v>72</v>
      </c>
      <c r="B71" s="19" t="s">
        <v>20</v>
      </c>
      <c r="C71" s="20" t="s">
        <v>21</v>
      </c>
      <c r="D71" s="37">
        <v>4.5436554E7</v>
      </c>
      <c r="E71" s="37">
        <v>1.6437076E7</v>
      </c>
      <c r="F71" s="37" t="b">
        <f>+A71=A69</f>
        <v>0</v>
      </c>
      <c r="G71" s="37">
        <f>+D71/D73</f>
        <v>1</v>
      </c>
      <c r="H71" s="37" t="str">
        <f t="shared" ref="H71:H72" si="227">VLOOKUP(A71,'[1]Hoja1'!$B$2:$F$126,3,0)</f>
        <v>#REF!</v>
      </c>
      <c r="I71" s="37" t="str">
        <f t="shared" ref="I71:I72" si="228">VLOOKUP(A71,'[1]Hoja1'!$B$2:$F$126,2,0)</f>
        <v>#REF!</v>
      </c>
      <c r="J71" s="37" t="str">
        <f t="shared" ref="J71:J72" si="229">+H71/11</f>
        <v>#REF!</v>
      </c>
      <c r="K71" s="37" t="str">
        <f t="shared" ref="K71:K72" si="230">+G71*J71</f>
        <v>#REF!</v>
      </c>
      <c r="L71" s="37" t="str">
        <f t="shared" ref="L71:L72" si="231">+D71-Q71</f>
        <v>#REF!</v>
      </c>
      <c r="M71" s="37" t="str">
        <f t="shared" ref="M71:M72" si="232">VLOOKUP(A71,'[1]Hoja1'!$B$2:$F$126,5,0)</f>
        <v>#REF!</v>
      </c>
      <c r="N71" s="37">
        <v>0.0</v>
      </c>
      <c r="O71" s="37" t="str">
        <f t="shared" ref="O71:O72" si="233">+M71/11</f>
        <v>#REF!</v>
      </c>
      <c r="P71" s="37" t="str">
        <f t="shared" ref="P71:P72" si="234">+D71-K71</f>
        <v>#REF!</v>
      </c>
      <c r="Q71" s="37" t="str">
        <f t="shared" ref="Q71:Q72" si="235">+ROUND(P71,0)</f>
        <v>#REF!</v>
      </c>
      <c r="R71" s="37" t="str">
        <f t="shared" ref="R71:R72" si="236">+L71+Q71</f>
        <v>#REF!</v>
      </c>
      <c r="S71" s="37" t="str">
        <f t="shared" ref="S71:S72" si="237">IF(D71-L71-Q71&gt;1,D71-L71-Q71,0)</f>
        <v>#REF!</v>
      </c>
      <c r="T71" s="37" t="str">
        <f t="shared" ref="T71:T72" si="238">+R71</f>
        <v>#REF!</v>
      </c>
      <c r="U71" s="37"/>
      <c r="V71" s="37"/>
      <c r="W71" s="37"/>
      <c r="X71" s="37"/>
      <c r="Y71" s="37"/>
      <c r="Z71" s="37"/>
      <c r="AA71" s="37"/>
    </row>
    <row r="72" ht="15.75" customHeight="1" outlineLevel="2">
      <c r="A72" s="20" t="s">
        <v>72</v>
      </c>
      <c r="B72" s="19" t="s">
        <v>42</v>
      </c>
      <c r="C72" s="20" t="s">
        <v>43</v>
      </c>
      <c r="D72" s="37">
        <v>0.0</v>
      </c>
      <c r="E72" s="37">
        <v>0.0</v>
      </c>
      <c r="F72" s="37" t="b">
        <f>+A72=A71</f>
        <v>1</v>
      </c>
      <c r="G72" s="37">
        <f>+D72/D73</f>
        <v>0</v>
      </c>
      <c r="H72" s="37" t="str">
        <f t="shared" si="227"/>
        <v>#REF!</v>
      </c>
      <c r="I72" s="37" t="str">
        <f t="shared" si="228"/>
        <v>#REF!</v>
      </c>
      <c r="J72" s="37" t="str">
        <f t="shared" si="229"/>
        <v>#REF!</v>
      </c>
      <c r="K72" s="37" t="str">
        <f t="shared" si="230"/>
        <v>#REF!</v>
      </c>
      <c r="L72" s="37" t="str">
        <f t="shared" si="231"/>
        <v>#REF!</v>
      </c>
      <c r="M72" s="37" t="str">
        <f t="shared" si="232"/>
        <v>#REF!</v>
      </c>
      <c r="N72" s="37">
        <v>0.0</v>
      </c>
      <c r="O72" s="37" t="str">
        <f t="shared" si="233"/>
        <v>#REF!</v>
      </c>
      <c r="P72" s="37" t="str">
        <f t="shared" si="234"/>
        <v>#REF!</v>
      </c>
      <c r="Q72" s="37" t="str">
        <f t="shared" si="235"/>
        <v>#REF!</v>
      </c>
      <c r="R72" s="37" t="str">
        <f t="shared" si="236"/>
        <v>#REF!</v>
      </c>
      <c r="S72" s="37" t="str">
        <f t="shared" si="237"/>
        <v>#REF!</v>
      </c>
      <c r="T72" s="37" t="str">
        <f t="shared" si="238"/>
        <v>#REF!</v>
      </c>
      <c r="U72" s="37"/>
      <c r="V72" s="37"/>
      <c r="W72" s="37"/>
      <c r="X72" s="37"/>
      <c r="Y72" s="37"/>
      <c r="Z72" s="37"/>
      <c r="AA72" s="37"/>
    </row>
    <row r="73" ht="15.75" customHeight="1" outlineLevel="1">
      <c r="A73" s="38" t="s">
        <v>333</v>
      </c>
      <c r="B73" s="39"/>
      <c r="C73" s="38"/>
      <c r="D73" s="40">
        <f t="shared" ref="D73:E73" si="239">SUBTOTAL(9,D71:D72)</f>
        <v>45436554</v>
      </c>
      <c r="E73" s="40">
        <f t="shared" si="239"/>
        <v>16437076</v>
      </c>
      <c r="F73" s="40"/>
      <c r="G73" s="40">
        <f>SUBTOTAL(9,G71:G72)</f>
        <v>1</v>
      </c>
      <c r="H73" s="40"/>
      <c r="I73" s="40"/>
      <c r="J73" s="40"/>
      <c r="K73" s="40" t="str">
        <f t="shared" ref="K73:L73" si="240">SUBTOTAL(9,K71:K72)</f>
        <v>#REF!</v>
      </c>
      <c r="L73" s="40" t="str">
        <f t="shared" si="240"/>
        <v>#REF!</v>
      </c>
      <c r="M73" s="40"/>
      <c r="N73" s="40"/>
      <c r="O73" s="40"/>
      <c r="P73" s="40" t="str">
        <f t="shared" ref="P73:T73" si="241">SUBTOTAL(9,P71:P72)</f>
        <v>#REF!</v>
      </c>
      <c r="Q73" s="40" t="str">
        <f t="shared" si="241"/>
        <v>#REF!</v>
      </c>
      <c r="R73" s="40" t="str">
        <f t="shared" si="241"/>
        <v>#REF!</v>
      </c>
      <c r="S73" s="40" t="str">
        <f t="shared" si="241"/>
        <v>#REF!</v>
      </c>
      <c r="T73" s="40" t="str">
        <f t="shared" si="241"/>
        <v>#REF!</v>
      </c>
      <c r="U73" s="40"/>
      <c r="V73" s="40"/>
      <c r="W73" s="40"/>
      <c r="X73" s="40"/>
      <c r="Y73" s="40"/>
      <c r="Z73" s="40"/>
      <c r="AA73" s="40"/>
    </row>
    <row r="74" ht="15.75" customHeight="1" outlineLevel="2">
      <c r="A74" s="20" t="s">
        <v>74</v>
      </c>
      <c r="B74" s="19" t="s">
        <v>20</v>
      </c>
      <c r="C74" s="20" t="s">
        <v>21</v>
      </c>
      <c r="D74" s="37">
        <v>6.355356778E7</v>
      </c>
      <c r="E74" s="37">
        <v>823011.0</v>
      </c>
      <c r="F74" s="37" t="b">
        <f>+A74=A72</f>
        <v>0</v>
      </c>
      <c r="G74" s="37">
        <f>+D74/D75</f>
        <v>1</v>
      </c>
      <c r="H74" s="37" t="str">
        <f>VLOOKUP(A74,'[1]Hoja1'!$B$2:$F$126,3,0)</f>
        <v>#REF!</v>
      </c>
      <c r="I74" s="37" t="str">
        <f>VLOOKUP(A74,'[1]Hoja1'!$B$2:$F$126,2,0)</f>
        <v>#REF!</v>
      </c>
      <c r="J74" s="37" t="str">
        <f>+H74/11</f>
        <v>#REF!</v>
      </c>
      <c r="K74" s="37" t="str">
        <f>+G74*J74</f>
        <v>#REF!</v>
      </c>
      <c r="L74" s="37">
        <v>0.0</v>
      </c>
      <c r="M74" s="37" t="str">
        <f>VLOOKUP(A74,'[1]Hoja1'!$B$2:$F$126,5,0)</f>
        <v>#REF!</v>
      </c>
      <c r="N74" s="37">
        <v>0.0</v>
      </c>
      <c r="O74" s="37" t="str">
        <f>+M74/11</f>
        <v>#REF!</v>
      </c>
      <c r="P74" s="37" t="str">
        <f>+D74-K74</f>
        <v>#REF!</v>
      </c>
      <c r="Q74" s="37" t="str">
        <f>+ROUND(P74,0)</f>
        <v>#REF!</v>
      </c>
      <c r="R74" s="37" t="str">
        <f>+L74+Q74</f>
        <v>#REF!</v>
      </c>
      <c r="S74" s="37" t="str">
        <f>IF(D74-L74-Q74&gt;1,D74-L74-Q74,0)</f>
        <v>#REF!</v>
      </c>
      <c r="T74" s="37" t="str">
        <f>+R74</f>
        <v>#REF!</v>
      </c>
      <c r="U74" s="37"/>
      <c r="V74" s="37"/>
      <c r="W74" s="37"/>
      <c r="X74" s="37"/>
      <c r="Y74" s="37"/>
      <c r="Z74" s="37"/>
      <c r="AA74" s="37"/>
    </row>
    <row r="75" ht="15.75" customHeight="1" outlineLevel="1">
      <c r="A75" s="38" t="s">
        <v>334</v>
      </c>
      <c r="B75" s="39"/>
      <c r="C75" s="38"/>
      <c r="D75" s="40">
        <f t="shared" ref="D75:E75" si="242">SUBTOTAL(9,D74)</f>
        <v>63553567.78</v>
      </c>
      <c r="E75" s="40">
        <f t="shared" si="242"/>
        <v>823011</v>
      </c>
      <c r="F75" s="40"/>
      <c r="G75" s="40">
        <f>SUBTOTAL(9,G74)</f>
        <v>1</v>
      </c>
      <c r="H75" s="40"/>
      <c r="I75" s="40"/>
      <c r="J75" s="40"/>
      <c r="K75" s="40" t="str">
        <f t="shared" ref="K75:L75" si="243">SUBTOTAL(9,K74)</f>
        <v>#REF!</v>
      </c>
      <c r="L75" s="40">
        <f t="shared" si="243"/>
        <v>0</v>
      </c>
      <c r="M75" s="40"/>
      <c r="N75" s="40"/>
      <c r="O75" s="40"/>
      <c r="P75" s="40" t="str">
        <f t="shared" ref="P75:T75" si="244">SUBTOTAL(9,P74)</f>
        <v>#REF!</v>
      </c>
      <c r="Q75" s="40" t="str">
        <f t="shared" si="244"/>
        <v>#REF!</v>
      </c>
      <c r="R75" s="40" t="str">
        <f t="shared" si="244"/>
        <v>#REF!</v>
      </c>
      <c r="S75" s="40" t="str">
        <f t="shared" si="244"/>
        <v>#REF!</v>
      </c>
      <c r="T75" s="40" t="str">
        <f t="shared" si="244"/>
        <v>#REF!</v>
      </c>
      <c r="U75" s="40"/>
      <c r="V75" s="40"/>
      <c r="W75" s="40"/>
      <c r="X75" s="40"/>
      <c r="Y75" s="40"/>
      <c r="Z75" s="40"/>
      <c r="AA75" s="40"/>
    </row>
    <row r="76" ht="15.75" customHeight="1" outlineLevel="2">
      <c r="A76" s="20" t="s">
        <v>76</v>
      </c>
      <c r="B76" s="19" t="s">
        <v>20</v>
      </c>
      <c r="C76" s="20" t="s">
        <v>21</v>
      </c>
      <c r="D76" s="37">
        <v>8679032.39</v>
      </c>
      <c r="E76" s="37">
        <v>5.246479198E7</v>
      </c>
      <c r="F76" s="37" t="b">
        <f>+A76=A74</f>
        <v>0</v>
      </c>
      <c r="G76" s="37">
        <f>+D76/D79</f>
        <v>0.8248479103</v>
      </c>
      <c r="H76" s="37" t="str">
        <f t="shared" ref="H76:H78" si="245">VLOOKUP(A76,'[1]Hoja1'!$B$2:$F$126,3,0)</f>
        <v>#REF!</v>
      </c>
      <c r="I76" s="37" t="str">
        <f t="shared" ref="I76:I78" si="246">VLOOKUP(A76,'[1]Hoja1'!$B$2:$F$126,2,0)</f>
        <v>#REF!</v>
      </c>
      <c r="J76" s="37" t="str">
        <f t="shared" ref="J76:J78" si="247">+H76/11</f>
        <v>#REF!</v>
      </c>
      <c r="K76" s="37" t="str">
        <f t="shared" ref="K76:K78" si="248">+G76*J76</f>
        <v>#REF!</v>
      </c>
      <c r="L76" s="37">
        <f t="shared" ref="L76:L78" si="249">+D76-Q76</f>
        <v>8679032.39</v>
      </c>
      <c r="M76" s="37" t="str">
        <f t="shared" ref="M76:M78" si="250">VLOOKUP(A76,'[1]Hoja1'!$B$2:$F$126,5,0)</f>
        <v>#REF!</v>
      </c>
      <c r="N76" s="37">
        <v>0.0</v>
      </c>
      <c r="O76" s="37" t="str">
        <f t="shared" ref="O76:O78" si="251">+M76/11</f>
        <v>#REF!</v>
      </c>
      <c r="P76" s="37">
        <v>0.0</v>
      </c>
      <c r="Q76" s="37">
        <f t="shared" ref="Q76:Q78" si="252">+ROUND(P76,0)</f>
        <v>0</v>
      </c>
      <c r="R76" s="37">
        <f t="shared" ref="R76:R78" si="253">+L76+Q76</f>
        <v>8679032.39</v>
      </c>
      <c r="S76" s="37">
        <f t="shared" ref="S76:S78" si="254">IF(D76-L76-Q76&gt;1,D76-L76-Q76,0)</f>
        <v>0</v>
      </c>
      <c r="T76" s="37">
        <f t="shared" ref="T76:T78" si="255">+R76</f>
        <v>8679032.39</v>
      </c>
      <c r="U76" s="37"/>
      <c r="V76" s="37"/>
      <c r="W76" s="37"/>
      <c r="X76" s="37"/>
      <c r="Y76" s="37"/>
      <c r="Z76" s="37"/>
      <c r="AA76" s="37"/>
    </row>
    <row r="77" ht="15.75" customHeight="1" outlineLevel="2">
      <c r="A77" s="20" t="s">
        <v>76</v>
      </c>
      <c r="B77" s="19" t="s">
        <v>32</v>
      </c>
      <c r="C77" s="20" t="s">
        <v>33</v>
      </c>
      <c r="D77" s="37">
        <v>1842946.61</v>
      </c>
      <c r="E77" s="37">
        <v>1.114062102E7</v>
      </c>
      <c r="F77" s="37" t="b">
        <f t="shared" ref="F77:F78" si="256">+A77=A76</f>
        <v>1</v>
      </c>
      <c r="G77" s="37">
        <f>+D77/D79</f>
        <v>0.1751520897</v>
      </c>
      <c r="H77" s="37" t="str">
        <f t="shared" si="245"/>
        <v>#REF!</v>
      </c>
      <c r="I77" s="37" t="str">
        <f t="shared" si="246"/>
        <v>#REF!</v>
      </c>
      <c r="J77" s="37" t="str">
        <f t="shared" si="247"/>
        <v>#REF!</v>
      </c>
      <c r="K77" s="37" t="str">
        <f t="shared" si="248"/>
        <v>#REF!</v>
      </c>
      <c r="L77" s="37">
        <f t="shared" si="249"/>
        <v>1842946.61</v>
      </c>
      <c r="M77" s="37" t="str">
        <f t="shared" si="250"/>
        <v>#REF!</v>
      </c>
      <c r="N77" s="37">
        <v>0.0</v>
      </c>
      <c r="O77" s="37" t="str">
        <f t="shared" si="251"/>
        <v>#REF!</v>
      </c>
      <c r="P77" s="37">
        <v>0.0</v>
      </c>
      <c r="Q77" s="37">
        <f t="shared" si="252"/>
        <v>0</v>
      </c>
      <c r="R77" s="37">
        <f t="shared" si="253"/>
        <v>1842946.61</v>
      </c>
      <c r="S77" s="37">
        <f t="shared" si="254"/>
        <v>0</v>
      </c>
      <c r="T77" s="37">
        <f t="shared" si="255"/>
        <v>1842946.61</v>
      </c>
      <c r="U77" s="37"/>
      <c r="V77" s="37"/>
      <c r="W77" s="37"/>
      <c r="X77" s="37"/>
      <c r="Y77" s="37"/>
      <c r="Z77" s="37"/>
      <c r="AA77" s="37"/>
    </row>
    <row r="78" ht="15.75" customHeight="1" outlineLevel="2">
      <c r="A78" s="20" t="s">
        <v>76</v>
      </c>
      <c r="B78" s="19" t="s">
        <v>42</v>
      </c>
      <c r="C78" s="20" t="s">
        <v>43</v>
      </c>
      <c r="D78" s="37">
        <v>0.0</v>
      </c>
      <c r="E78" s="37">
        <v>0.0</v>
      </c>
      <c r="F78" s="37" t="b">
        <f t="shared" si="256"/>
        <v>1</v>
      </c>
      <c r="G78" s="37">
        <f>+D78/D79</f>
        <v>0</v>
      </c>
      <c r="H78" s="37" t="str">
        <f t="shared" si="245"/>
        <v>#REF!</v>
      </c>
      <c r="I78" s="37" t="str">
        <f t="shared" si="246"/>
        <v>#REF!</v>
      </c>
      <c r="J78" s="37" t="str">
        <f t="shared" si="247"/>
        <v>#REF!</v>
      </c>
      <c r="K78" s="37" t="str">
        <f t="shared" si="248"/>
        <v>#REF!</v>
      </c>
      <c r="L78" s="37" t="str">
        <f t="shared" si="249"/>
        <v>#REF!</v>
      </c>
      <c r="M78" s="37" t="str">
        <f t="shared" si="250"/>
        <v>#REF!</v>
      </c>
      <c r="N78" s="37">
        <v>0.0</v>
      </c>
      <c r="O78" s="37" t="str">
        <f t="shared" si="251"/>
        <v>#REF!</v>
      </c>
      <c r="P78" s="37" t="str">
        <f>+D78-K78</f>
        <v>#REF!</v>
      </c>
      <c r="Q78" s="37" t="str">
        <f t="shared" si="252"/>
        <v>#REF!</v>
      </c>
      <c r="R78" s="37" t="str">
        <f t="shared" si="253"/>
        <v>#REF!</v>
      </c>
      <c r="S78" s="37" t="str">
        <f t="shared" si="254"/>
        <v>#REF!</v>
      </c>
      <c r="T78" s="37" t="str">
        <f t="shared" si="255"/>
        <v>#REF!</v>
      </c>
      <c r="U78" s="37"/>
      <c r="V78" s="37"/>
      <c r="W78" s="37"/>
      <c r="X78" s="37"/>
      <c r="Y78" s="37"/>
      <c r="Z78" s="37"/>
      <c r="AA78" s="37"/>
    </row>
    <row r="79" ht="15.75" customHeight="1" outlineLevel="1">
      <c r="A79" s="38" t="s">
        <v>335</v>
      </c>
      <c r="B79" s="39"/>
      <c r="C79" s="38"/>
      <c r="D79" s="40">
        <f t="shared" ref="D79:E79" si="257">SUBTOTAL(9,D76:D78)</f>
        <v>10521979</v>
      </c>
      <c r="E79" s="40">
        <f t="shared" si="257"/>
        <v>63605413</v>
      </c>
      <c r="F79" s="40"/>
      <c r="G79" s="40">
        <f>SUBTOTAL(9,G76:G78)</f>
        <v>1</v>
      </c>
      <c r="H79" s="40"/>
      <c r="I79" s="40"/>
      <c r="J79" s="40"/>
      <c r="K79" s="40" t="str">
        <f t="shared" ref="K79:L79" si="258">SUBTOTAL(9,K76:K78)</f>
        <v>#REF!</v>
      </c>
      <c r="L79" s="40" t="str">
        <f t="shared" si="258"/>
        <v>#REF!</v>
      </c>
      <c r="M79" s="40"/>
      <c r="N79" s="40"/>
      <c r="O79" s="40"/>
      <c r="P79" s="40" t="str">
        <f t="shared" ref="P79:T79" si="259">SUBTOTAL(9,P76:P78)</f>
        <v>#REF!</v>
      </c>
      <c r="Q79" s="40" t="str">
        <f t="shared" si="259"/>
        <v>#REF!</v>
      </c>
      <c r="R79" s="40" t="str">
        <f t="shared" si="259"/>
        <v>#REF!</v>
      </c>
      <c r="S79" s="40" t="str">
        <f t="shared" si="259"/>
        <v>#REF!</v>
      </c>
      <c r="T79" s="40" t="str">
        <f t="shared" si="259"/>
        <v>#REF!</v>
      </c>
      <c r="U79" s="40"/>
      <c r="V79" s="40"/>
      <c r="W79" s="40"/>
      <c r="X79" s="40"/>
      <c r="Y79" s="40"/>
      <c r="Z79" s="40"/>
      <c r="AA79" s="40"/>
    </row>
    <row r="80" ht="15.75" customHeight="1" outlineLevel="2">
      <c r="A80" s="20" t="s">
        <v>78</v>
      </c>
      <c r="B80" s="19" t="s">
        <v>20</v>
      </c>
      <c r="C80" s="20" t="s">
        <v>21</v>
      </c>
      <c r="D80" s="37">
        <v>2.500626852E7</v>
      </c>
      <c r="E80" s="37">
        <v>1558135.56</v>
      </c>
      <c r="F80" s="37" t="b">
        <f>+A80=A78</f>
        <v>0</v>
      </c>
      <c r="G80" s="37">
        <f>+D80/D84</f>
        <v>0.5454157585</v>
      </c>
      <c r="H80" s="37" t="str">
        <f t="shared" ref="H80:H83" si="260">VLOOKUP(A80,'[1]Hoja1'!$B$2:$F$126,3,0)</f>
        <v>#REF!</v>
      </c>
      <c r="I80" s="37" t="str">
        <f t="shared" ref="I80:I83" si="261">VLOOKUP(A80,'[1]Hoja1'!$B$2:$F$126,2,0)</f>
        <v>#REF!</v>
      </c>
      <c r="J80" s="37" t="str">
        <f t="shared" ref="J80:J83" si="262">+H80/11</f>
        <v>#REF!</v>
      </c>
      <c r="K80" s="37" t="str">
        <f t="shared" ref="K80:K83" si="263">+G80*J80</f>
        <v>#REF!</v>
      </c>
      <c r="L80" s="37">
        <f t="shared" ref="L80:L83" si="264">+D80-Q80</f>
        <v>1144992.52</v>
      </c>
      <c r="M80" s="37" t="str">
        <f t="shared" ref="M80:M83" si="265">VLOOKUP(A80,'[1]Hoja1'!$B$2:$F$126,5,0)</f>
        <v>#REF!</v>
      </c>
      <c r="N80" s="37">
        <v>0.0</v>
      </c>
      <c r="O80" s="37" t="str">
        <f t="shared" ref="O80:O83" si="266">+M80/11</f>
        <v>#REF!</v>
      </c>
      <c r="P80" s="37">
        <v>2.3861275620126225E7</v>
      </c>
      <c r="Q80" s="37">
        <f t="shared" ref="Q80:Q83" si="267">+ROUND(P80,0)</f>
        <v>23861276</v>
      </c>
      <c r="R80" s="37">
        <f t="shared" ref="R80:R83" si="268">+L80+Q80</f>
        <v>25006268.52</v>
      </c>
      <c r="S80" s="37">
        <f t="shared" ref="S80:S83" si="269">IF(D80-L80-Q80&gt;1,D80-L80-Q80,0)</f>
        <v>0</v>
      </c>
      <c r="T80" s="37">
        <f t="shared" ref="T80:T83" si="270">+R80</f>
        <v>25006268.52</v>
      </c>
      <c r="U80" s="37"/>
      <c r="V80" s="37"/>
      <c r="W80" s="37"/>
      <c r="X80" s="37"/>
      <c r="Y80" s="37"/>
      <c r="Z80" s="37"/>
      <c r="AA80" s="37"/>
    </row>
    <row r="81" ht="15.75" customHeight="1" outlineLevel="2">
      <c r="A81" s="20" t="s">
        <v>78</v>
      </c>
      <c r="B81" s="19" t="s">
        <v>32</v>
      </c>
      <c r="C81" s="20" t="s">
        <v>33</v>
      </c>
      <c r="D81" s="37">
        <v>3894.77</v>
      </c>
      <c r="E81" s="37">
        <v>242.68</v>
      </c>
      <c r="F81" s="37" t="b">
        <f t="shared" ref="F81:F83" si="271">+A81=A80</f>
        <v>1</v>
      </c>
      <c r="G81" s="37">
        <f>+D81/D84</f>
        <v>0.00008494945706</v>
      </c>
      <c r="H81" s="37" t="str">
        <f t="shared" si="260"/>
        <v>#REF!</v>
      </c>
      <c r="I81" s="37" t="str">
        <f t="shared" si="261"/>
        <v>#REF!</v>
      </c>
      <c r="J81" s="37" t="str">
        <f t="shared" si="262"/>
        <v>#REF!</v>
      </c>
      <c r="K81" s="37" t="str">
        <f t="shared" si="263"/>
        <v>#REF!</v>
      </c>
      <c r="L81" s="37">
        <f t="shared" si="264"/>
        <v>3894.77</v>
      </c>
      <c r="M81" s="37" t="str">
        <f t="shared" si="265"/>
        <v>#REF!</v>
      </c>
      <c r="N81" s="37">
        <v>0.0</v>
      </c>
      <c r="O81" s="37" t="str">
        <f t="shared" si="266"/>
        <v>#REF!</v>
      </c>
      <c r="P81" s="37">
        <v>0.0</v>
      </c>
      <c r="Q81" s="37">
        <f t="shared" si="267"/>
        <v>0</v>
      </c>
      <c r="R81" s="37">
        <f t="shared" si="268"/>
        <v>3894.77</v>
      </c>
      <c r="S81" s="37">
        <f t="shared" si="269"/>
        <v>0</v>
      </c>
      <c r="T81" s="37">
        <f t="shared" si="270"/>
        <v>3894.77</v>
      </c>
      <c r="U81" s="37"/>
      <c r="V81" s="37"/>
      <c r="W81" s="37"/>
      <c r="X81" s="37"/>
      <c r="Y81" s="37"/>
      <c r="Z81" s="37"/>
      <c r="AA81" s="37"/>
    </row>
    <row r="82" ht="15.75" customHeight="1" outlineLevel="2">
      <c r="A82" s="20" t="s">
        <v>78</v>
      </c>
      <c r="B82" s="19" t="s">
        <v>42</v>
      </c>
      <c r="C82" s="20" t="s">
        <v>43</v>
      </c>
      <c r="D82" s="37">
        <v>0.0</v>
      </c>
      <c r="E82" s="37">
        <v>0.0</v>
      </c>
      <c r="F82" s="37" t="b">
        <f t="shared" si="271"/>
        <v>1</v>
      </c>
      <c r="G82" s="37">
        <f>+D82/D84</f>
        <v>0</v>
      </c>
      <c r="H82" s="37" t="str">
        <f t="shared" si="260"/>
        <v>#REF!</v>
      </c>
      <c r="I82" s="37" t="str">
        <f t="shared" si="261"/>
        <v>#REF!</v>
      </c>
      <c r="J82" s="37" t="str">
        <f t="shared" si="262"/>
        <v>#REF!</v>
      </c>
      <c r="K82" s="37" t="str">
        <f t="shared" si="263"/>
        <v>#REF!</v>
      </c>
      <c r="L82" s="37" t="str">
        <f t="shared" si="264"/>
        <v>#REF!</v>
      </c>
      <c r="M82" s="37" t="str">
        <f t="shared" si="265"/>
        <v>#REF!</v>
      </c>
      <c r="N82" s="37">
        <v>0.0</v>
      </c>
      <c r="O82" s="37" t="str">
        <f t="shared" si="266"/>
        <v>#REF!</v>
      </c>
      <c r="P82" s="37" t="str">
        <f t="shared" ref="P82:P83" si="272">+D82-K82</f>
        <v>#REF!</v>
      </c>
      <c r="Q82" s="37" t="str">
        <f t="shared" si="267"/>
        <v>#REF!</v>
      </c>
      <c r="R82" s="37" t="str">
        <f t="shared" si="268"/>
        <v>#REF!</v>
      </c>
      <c r="S82" s="37" t="str">
        <f t="shared" si="269"/>
        <v>#REF!</v>
      </c>
      <c r="T82" s="37" t="str">
        <f t="shared" si="270"/>
        <v>#REF!</v>
      </c>
      <c r="U82" s="37"/>
      <c r="V82" s="37"/>
      <c r="W82" s="37"/>
      <c r="X82" s="37"/>
      <c r="Y82" s="37"/>
      <c r="Z82" s="37"/>
      <c r="AA82" s="37"/>
    </row>
    <row r="83" ht="15.75" customHeight="1" outlineLevel="2">
      <c r="A83" s="20" t="s">
        <v>78</v>
      </c>
      <c r="B83" s="19" t="s">
        <v>48</v>
      </c>
      <c r="C83" s="20" t="s">
        <v>49</v>
      </c>
      <c r="D83" s="37">
        <v>2.083792256E7</v>
      </c>
      <c r="E83" s="37">
        <v>1298406.76</v>
      </c>
      <c r="F83" s="37" t="b">
        <f t="shared" si="271"/>
        <v>1</v>
      </c>
      <c r="G83" s="37">
        <f>+D83/D84</f>
        <v>0.454499292</v>
      </c>
      <c r="H83" s="37" t="str">
        <f t="shared" si="260"/>
        <v>#REF!</v>
      </c>
      <c r="I83" s="37" t="str">
        <f t="shared" si="261"/>
        <v>#REF!</v>
      </c>
      <c r="J83" s="37" t="str">
        <f t="shared" si="262"/>
        <v>#REF!</v>
      </c>
      <c r="K83" s="37" t="str">
        <f t="shared" si="263"/>
        <v>#REF!</v>
      </c>
      <c r="L83" s="37" t="str">
        <f t="shared" si="264"/>
        <v>#REF!</v>
      </c>
      <c r="M83" s="37" t="str">
        <f t="shared" si="265"/>
        <v>#REF!</v>
      </c>
      <c r="N83" s="37">
        <v>0.0</v>
      </c>
      <c r="O83" s="37" t="str">
        <f t="shared" si="266"/>
        <v>#REF!</v>
      </c>
      <c r="P83" s="37" t="str">
        <f t="shared" si="272"/>
        <v>#REF!</v>
      </c>
      <c r="Q83" s="37" t="str">
        <f t="shared" si="267"/>
        <v>#REF!</v>
      </c>
      <c r="R83" s="37" t="str">
        <f t="shared" si="268"/>
        <v>#REF!</v>
      </c>
      <c r="S83" s="37" t="str">
        <f t="shared" si="269"/>
        <v>#REF!</v>
      </c>
      <c r="T83" s="37" t="str">
        <f t="shared" si="270"/>
        <v>#REF!</v>
      </c>
      <c r="U83" s="37"/>
      <c r="V83" s="37"/>
      <c r="W83" s="37"/>
      <c r="X83" s="37"/>
      <c r="Y83" s="37"/>
      <c r="Z83" s="37"/>
      <c r="AA83" s="37"/>
    </row>
    <row r="84" ht="15.75" customHeight="1" outlineLevel="1">
      <c r="A84" s="38" t="s">
        <v>336</v>
      </c>
      <c r="B84" s="39"/>
      <c r="C84" s="38"/>
      <c r="D84" s="40">
        <f t="shared" ref="D84:E84" si="273">SUBTOTAL(9,D80:D83)</f>
        <v>45848085.85</v>
      </c>
      <c r="E84" s="40">
        <f t="shared" si="273"/>
        <v>2856785</v>
      </c>
      <c r="F84" s="40"/>
      <c r="G84" s="40">
        <f>SUBTOTAL(9,G80:G83)</f>
        <v>1</v>
      </c>
      <c r="H84" s="40"/>
      <c r="I84" s="40"/>
      <c r="J84" s="40"/>
      <c r="K84" s="40" t="str">
        <f t="shared" ref="K84:L84" si="274">SUBTOTAL(9,K80:K83)</f>
        <v>#REF!</v>
      </c>
      <c r="L84" s="40" t="str">
        <f t="shared" si="274"/>
        <v>#REF!</v>
      </c>
      <c r="M84" s="40"/>
      <c r="N84" s="40"/>
      <c r="O84" s="40"/>
      <c r="P84" s="40" t="str">
        <f t="shared" ref="P84:T84" si="275">SUBTOTAL(9,P80:P83)</f>
        <v>#REF!</v>
      </c>
      <c r="Q84" s="40" t="str">
        <f t="shared" si="275"/>
        <v>#REF!</v>
      </c>
      <c r="R84" s="40" t="str">
        <f t="shared" si="275"/>
        <v>#REF!</v>
      </c>
      <c r="S84" s="40" t="str">
        <f t="shared" si="275"/>
        <v>#REF!</v>
      </c>
      <c r="T84" s="40" t="str">
        <f t="shared" si="275"/>
        <v>#REF!</v>
      </c>
      <c r="U84" s="40"/>
      <c r="V84" s="40"/>
      <c r="W84" s="40"/>
      <c r="X84" s="40"/>
      <c r="Y84" s="40"/>
      <c r="Z84" s="40"/>
      <c r="AA84" s="40"/>
    </row>
    <row r="85" ht="15.75" customHeight="1" outlineLevel="2">
      <c r="A85" s="20" t="s">
        <v>80</v>
      </c>
      <c r="B85" s="19" t="s">
        <v>20</v>
      </c>
      <c r="C85" s="20" t="s">
        <v>21</v>
      </c>
      <c r="D85" s="37">
        <v>6.383517966E7</v>
      </c>
      <c r="E85" s="37">
        <v>5907562.53</v>
      </c>
      <c r="F85" s="37" t="b">
        <f>+A85=A83</f>
        <v>0</v>
      </c>
      <c r="G85" s="37">
        <f>+D85/D87</f>
        <v>0.9742014603</v>
      </c>
      <c r="H85" s="37" t="str">
        <f t="shared" ref="H85:H86" si="276">VLOOKUP(A85,'[1]Hoja1'!$B$2:$F$126,3,0)</f>
        <v>#REF!</v>
      </c>
      <c r="I85" s="37" t="str">
        <f t="shared" ref="I85:I86" si="277">VLOOKUP(A85,'[1]Hoja1'!$B$2:$F$126,2,0)</f>
        <v>#REF!</v>
      </c>
      <c r="J85" s="37" t="str">
        <f t="shared" ref="J85:J86" si="278">+H85/11</f>
        <v>#REF!</v>
      </c>
      <c r="K85" s="37" t="str">
        <f t="shared" ref="K85:K86" si="279">+G85*J85</f>
        <v>#REF!</v>
      </c>
      <c r="L85" s="37" t="str">
        <f t="shared" ref="L85:L86" si="280">+D85-Q85</f>
        <v>#REF!</v>
      </c>
      <c r="M85" s="37" t="str">
        <f t="shared" ref="M85:M86" si="281">VLOOKUP(A85,'[1]Hoja1'!$B$2:$F$126,5,0)</f>
        <v>#REF!</v>
      </c>
      <c r="N85" s="37">
        <v>0.0</v>
      </c>
      <c r="O85" s="37" t="str">
        <f t="shared" ref="O85:O86" si="282">+M85/11</f>
        <v>#REF!</v>
      </c>
      <c r="P85" s="37" t="str">
        <f t="shared" ref="P85:P86" si="283">+D85-K85</f>
        <v>#REF!</v>
      </c>
      <c r="Q85" s="37" t="str">
        <f t="shared" ref="Q85:Q86" si="284">+ROUND(P85,0)</f>
        <v>#REF!</v>
      </c>
      <c r="R85" s="37" t="str">
        <f t="shared" ref="R85:R86" si="285">+L85+Q85</f>
        <v>#REF!</v>
      </c>
      <c r="S85" s="37" t="str">
        <f t="shared" ref="S85:S86" si="286">IF(D85-L85-Q85&gt;1,D85-L85-Q85,0)</f>
        <v>#REF!</v>
      </c>
      <c r="T85" s="37" t="str">
        <f t="shared" ref="T85:T86" si="287">+R85</f>
        <v>#REF!</v>
      </c>
      <c r="U85" s="37"/>
      <c r="V85" s="37"/>
      <c r="W85" s="37"/>
      <c r="X85" s="37"/>
      <c r="Y85" s="37"/>
      <c r="Z85" s="37"/>
      <c r="AA85" s="37"/>
    </row>
    <row r="86" ht="15.75" customHeight="1" outlineLevel="2">
      <c r="A86" s="20" t="s">
        <v>80</v>
      </c>
      <c r="B86" s="19" t="s">
        <v>32</v>
      </c>
      <c r="C86" s="20" t="s">
        <v>33</v>
      </c>
      <c r="D86" s="37">
        <v>1690465.97</v>
      </c>
      <c r="E86" s="37">
        <v>156442.47</v>
      </c>
      <c r="F86" s="37" t="b">
        <f>+A86=A85</f>
        <v>1</v>
      </c>
      <c r="G86" s="37">
        <f>+D86/D87</f>
        <v>0.0257985397</v>
      </c>
      <c r="H86" s="37" t="str">
        <f t="shared" si="276"/>
        <v>#REF!</v>
      </c>
      <c r="I86" s="37" t="str">
        <f t="shared" si="277"/>
        <v>#REF!</v>
      </c>
      <c r="J86" s="37" t="str">
        <f t="shared" si="278"/>
        <v>#REF!</v>
      </c>
      <c r="K86" s="37" t="str">
        <f t="shared" si="279"/>
        <v>#REF!</v>
      </c>
      <c r="L86" s="37" t="str">
        <f t="shared" si="280"/>
        <v>#REF!</v>
      </c>
      <c r="M86" s="37" t="str">
        <f t="shared" si="281"/>
        <v>#REF!</v>
      </c>
      <c r="N86" s="37">
        <v>0.0</v>
      </c>
      <c r="O86" s="37" t="str">
        <f t="shared" si="282"/>
        <v>#REF!</v>
      </c>
      <c r="P86" s="37" t="str">
        <f t="shared" si="283"/>
        <v>#REF!</v>
      </c>
      <c r="Q86" s="37" t="str">
        <f t="shared" si="284"/>
        <v>#REF!</v>
      </c>
      <c r="R86" s="37" t="str">
        <f t="shared" si="285"/>
        <v>#REF!</v>
      </c>
      <c r="S86" s="37" t="str">
        <f t="shared" si="286"/>
        <v>#REF!</v>
      </c>
      <c r="T86" s="37" t="str">
        <f t="shared" si="287"/>
        <v>#REF!</v>
      </c>
      <c r="U86" s="37"/>
      <c r="V86" s="37"/>
      <c r="W86" s="37"/>
      <c r="X86" s="37"/>
      <c r="Y86" s="37"/>
      <c r="Z86" s="37"/>
      <c r="AA86" s="37"/>
    </row>
    <row r="87" ht="15.75" customHeight="1" outlineLevel="1">
      <c r="A87" s="38" t="s">
        <v>337</v>
      </c>
      <c r="B87" s="39"/>
      <c r="C87" s="38"/>
      <c r="D87" s="40">
        <f t="shared" ref="D87:E87" si="288">SUBTOTAL(9,D85:D86)</f>
        <v>65525645.63</v>
      </c>
      <c r="E87" s="40">
        <f t="shared" si="288"/>
        <v>6064005</v>
      </c>
      <c r="F87" s="40"/>
      <c r="G87" s="40">
        <f>SUBTOTAL(9,G85:G86)</f>
        <v>1</v>
      </c>
      <c r="H87" s="40"/>
      <c r="I87" s="40"/>
      <c r="J87" s="40"/>
      <c r="K87" s="40" t="str">
        <f t="shared" ref="K87:L87" si="289">SUBTOTAL(9,K85:K86)</f>
        <v>#REF!</v>
      </c>
      <c r="L87" s="40" t="str">
        <f t="shared" si="289"/>
        <v>#REF!</v>
      </c>
      <c r="M87" s="40"/>
      <c r="N87" s="40"/>
      <c r="O87" s="40"/>
      <c r="P87" s="40" t="str">
        <f t="shared" ref="P87:T87" si="290">SUBTOTAL(9,P85:P86)</f>
        <v>#REF!</v>
      </c>
      <c r="Q87" s="40" t="str">
        <f t="shared" si="290"/>
        <v>#REF!</v>
      </c>
      <c r="R87" s="40" t="str">
        <f t="shared" si="290"/>
        <v>#REF!</v>
      </c>
      <c r="S87" s="40" t="str">
        <f t="shared" si="290"/>
        <v>#REF!</v>
      </c>
      <c r="T87" s="40" t="str">
        <f t="shared" si="290"/>
        <v>#REF!</v>
      </c>
      <c r="U87" s="40"/>
      <c r="V87" s="40"/>
      <c r="W87" s="40"/>
      <c r="X87" s="40"/>
      <c r="Y87" s="40"/>
      <c r="Z87" s="40"/>
      <c r="AA87" s="40"/>
    </row>
    <row r="88" ht="15.75" customHeight="1" outlineLevel="2">
      <c r="A88" s="20" t="s">
        <v>82</v>
      </c>
      <c r="B88" s="19" t="s">
        <v>20</v>
      </c>
      <c r="C88" s="20" t="s">
        <v>21</v>
      </c>
      <c r="D88" s="37">
        <v>3.743726624E7</v>
      </c>
      <c r="E88" s="37">
        <v>3793477.71</v>
      </c>
      <c r="F88" s="37" t="b">
        <f>+A88=A86</f>
        <v>0</v>
      </c>
      <c r="G88" s="37">
        <f>+D88/D91</f>
        <v>0.4162632894</v>
      </c>
      <c r="H88" s="37" t="str">
        <f t="shared" ref="H88:H90" si="291">VLOOKUP(A88,'[1]Hoja1'!$B$2:$F$126,3,0)</f>
        <v>#REF!</v>
      </c>
      <c r="I88" s="37" t="str">
        <f t="shared" ref="I88:I90" si="292">VLOOKUP(A88,'[1]Hoja1'!$B$2:$F$126,2,0)</f>
        <v>#REF!</v>
      </c>
      <c r="J88" s="37" t="str">
        <f t="shared" ref="J88:J90" si="293">+H88/11</f>
        <v>#REF!</v>
      </c>
      <c r="K88" s="37" t="str">
        <f t="shared" ref="K88:K90" si="294">+G88*J88</f>
        <v>#REF!</v>
      </c>
      <c r="L88" s="37">
        <v>0.0</v>
      </c>
      <c r="M88" s="37" t="str">
        <f t="shared" ref="M88:M90" si="295">VLOOKUP(A88,'[1]Hoja1'!$B$2:$F$126,5,0)</f>
        <v>#REF!</v>
      </c>
      <c r="N88" s="37">
        <v>0.0</v>
      </c>
      <c r="O88" s="37" t="str">
        <f t="shared" ref="O88:O90" si="296">+M88/11</f>
        <v>#REF!</v>
      </c>
      <c r="P88" s="37" t="str">
        <f t="shared" ref="P88:P90" si="297">+D88-K88</f>
        <v>#REF!</v>
      </c>
      <c r="Q88" s="37" t="str">
        <f t="shared" ref="Q88:Q90" si="298">+ROUND(P88,0)</f>
        <v>#REF!</v>
      </c>
      <c r="R88" s="37" t="str">
        <f t="shared" ref="R88:R90" si="299">+L88+Q88</f>
        <v>#REF!</v>
      </c>
      <c r="S88" s="37" t="str">
        <f t="shared" ref="S88:S90" si="300">IF(D88-L88-Q88&gt;1,D88-L88-Q88,0)</f>
        <v>#REF!</v>
      </c>
      <c r="T88" s="37" t="str">
        <f t="shared" ref="T88:T90" si="301">+R88</f>
        <v>#REF!</v>
      </c>
      <c r="U88" s="37"/>
      <c r="V88" s="37"/>
      <c r="W88" s="37"/>
      <c r="X88" s="37"/>
      <c r="Y88" s="37"/>
      <c r="Z88" s="37"/>
      <c r="AA88" s="37"/>
    </row>
    <row r="89" ht="15.75" customHeight="1" outlineLevel="2">
      <c r="A89" s="20" t="s">
        <v>82</v>
      </c>
      <c r="B89" s="19" t="s">
        <v>32</v>
      </c>
      <c r="C89" s="20" t="s">
        <v>33</v>
      </c>
      <c r="D89" s="37">
        <v>8619799.23</v>
      </c>
      <c r="E89" s="37">
        <v>873434.93</v>
      </c>
      <c r="F89" s="37" t="b">
        <f t="shared" ref="F89:F90" si="302">+A89=A88</f>
        <v>1</v>
      </c>
      <c r="G89" s="37">
        <f>+D89/D91</f>
        <v>0.09584316222</v>
      </c>
      <c r="H89" s="37" t="str">
        <f t="shared" si="291"/>
        <v>#REF!</v>
      </c>
      <c r="I89" s="37" t="str">
        <f t="shared" si="292"/>
        <v>#REF!</v>
      </c>
      <c r="J89" s="37" t="str">
        <f t="shared" si="293"/>
        <v>#REF!</v>
      </c>
      <c r="K89" s="37" t="str">
        <f t="shared" si="294"/>
        <v>#REF!</v>
      </c>
      <c r="L89" s="37">
        <v>0.0</v>
      </c>
      <c r="M89" s="37" t="str">
        <f t="shared" si="295"/>
        <v>#REF!</v>
      </c>
      <c r="N89" s="37">
        <v>0.0</v>
      </c>
      <c r="O89" s="37" t="str">
        <f t="shared" si="296"/>
        <v>#REF!</v>
      </c>
      <c r="P89" s="37" t="str">
        <f t="shared" si="297"/>
        <v>#REF!</v>
      </c>
      <c r="Q89" s="37" t="str">
        <f t="shared" si="298"/>
        <v>#REF!</v>
      </c>
      <c r="R89" s="37" t="str">
        <f t="shared" si="299"/>
        <v>#REF!</v>
      </c>
      <c r="S89" s="37" t="str">
        <f t="shared" si="300"/>
        <v>#REF!</v>
      </c>
      <c r="T89" s="37" t="str">
        <f t="shared" si="301"/>
        <v>#REF!</v>
      </c>
      <c r="U89" s="37"/>
      <c r="V89" s="37"/>
      <c r="W89" s="37"/>
      <c r="X89" s="37"/>
      <c r="Y89" s="37"/>
      <c r="Z89" s="37"/>
      <c r="AA89" s="37"/>
    </row>
    <row r="90" ht="15.75" customHeight="1" outlineLevel="2">
      <c r="A90" s="20" t="s">
        <v>82</v>
      </c>
      <c r="B90" s="19" t="s">
        <v>34</v>
      </c>
      <c r="C90" s="20" t="s">
        <v>35</v>
      </c>
      <c r="D90" s="37">
        <v>4.387944153E7</v>
      </c>
      <c r="E90" s="37">
        <v>4446256.36</v>
      </c>
      <c r="F90" s="37" t="b">
        <f t="shared" si="302"/>
        <v>1</v>
      </c>
      <c r="G90" s="37">
        <f>+D90/D91</f>
        <v>0.4878935484</v>
      </c>
      <c r="H90" s="37" t="str">
        <f t="shared" si="291"/>
        <v>#REF!</v>
      </c>
      <c r="I90" s="37" t="str">
        <f t="shared" si="292"/>
        <v>#REF!</v>
      </c>
      <c r="J90" s="37" t="str">
        <f t="shared" si="293"/>
        <v>#REF!</v>
      </c>
      <c r="K90" s="37" t="str">
        <f t="shared" si="294"/>
        <v>#REF!</v>
      </c>
      <c r="L90" s="37">
        <v>0.0</v>
      </c>
      <c r="M90" s="37" t="str">
        <f t="shared" si="295"/>
        <v>#REF!</v>
      </c>
      <c r="N90" s="37">
        <v>0.0</v>
      </c>
      <c r="O90" s="37" t="str">
        <f t="shared" si="296"/>
        <v>#REF!</v>
      </c>
      <c r="P90" s="37" t="str">
        <f t="shared" si="297"/>
        <v>#REF!</v>
      </c>
      <c r="Q90" s="37" t="str">
        <f t="shared" si="298"/>
        <v>#REF!</v>
      </c>
      <c r="R90" s="37" t="str">
        <f t="shared" si="299"/>
        <v>#REF!</v>
      </c>
      <c r="S90" s="37" t="str">
        <f t="shared" si="300"/>
        <v>#REF!</v>
      </c>
      <c r="T90" s="37" t="str">
        <f t="shared" si="301"/>
        <v>#REF!</v>
      </c>
      <c r="U90" s="37"/>
      <c r="V90" s="37"/>
      <c r="W90" s="37"/>
      <c r="X90" s="37"/>
      <c r="Y90" s="37"/>
      <c r="Z90" s="37"/>
      <c r="AA90" s="37"/>
    </row>
    <row r="91" ht="15.75" customHeight="1" outlineLevel="1">
      <c r="A91" s="38" t="s">
        <v>338</v>
      </c>
      <c r="B91" s="39"/>
      <c r="C91" s="38"/>
      <c r="D91" s="40">
        <f t="shared" ref="D91:E91" si="303">SUBTOTAL(9,D88:D90)</f>
        <v>89936507</v>
      </c>
      <c r="E91" s="40">
        <f t="shared" si="303"/>
        <v>9113169</v>
      </c>
      <c r="F91" s="40"/>
      <c r="G91" s="40">
        <f>SUBTOTAL(9,G88:G90)</f>
        <v>1</v>
      </c>
      <c r="H91" s="40"/>
      <c r="I91" s="40"/>
      <c r="J91" s="40"/>
      <c r="K91" s="40" t="str">
        <f t="shared" ref="K91:L91" si="304">SUBTOTAL(9,K88:K90)</f>
        <v>#REF!</v>
      </c>
      <c r="L91" s="40">
        <f t="shared" si="304"/>
        <v>0</v>
      </c>
      <c r="M91" s="40"/>
      <c r="N91" s="40"/>
      <c r="O91" s="40"/>
      <c r="P91" s="40" t="str">
        <f t="shared" ref="P91:T91" si="305">SUBTOTAL(9,P88:P90)</f>
        <v>#REF!</v>
      </c>
      <c r="Q91" s="40" t="str">
        <f t="shared" si="305"/>
        <v>#REF!</v>
      </c>
      <c r="R91" s="40" t="str">
        <f t="shared" si="305"/>
        <v>#REF!</v>
      </c>
      <c r="S91" s="40" t="str">
        <f t="shared" si="305"/>
        <v>#REF!</v>
      </c>
      <c r="T91" s="40" t="str">
        <f t="shared" si="305"/>
        <v>#REF!</v>
      </c>
      <c r="U91" s="40"/>
      <c r="V91" s="40"/>
      <c r="W91" s="40"/>
      <c r="X91" s="40"/>
      <c r="Y91" s="40"/>
      <c r="Z91" s="40"/>
      <c r="AA91" s="40"/>
    </row>
    <row r="92" ht="15.75" customHeight="1" outlineLevel="2">
      <c r="A92" s="20" t="s">
        <v>84</v>
      </c>
      <c r="B92" s="19" t="s">
        <v>20</v>
      </c>
      <c r="C92" s="20" t="s">
        <v>21</v>
      </c>
      <c r="D92" s="37">
        <v>1.308896243E7</v>
      </c>
      <c r="E92" s="37">
        <v>565051.93</v>
      </c>
      <c r="F92" s="37" t="b">
        <f>+A92=A90</f>
        <v>0</v>
      </c>
      <c r="G92" s="37">
        <f>+D92/D95</f>
        <v>0.3578445506</v>
      </c>
      <c r="H92" s="37" t="str">
        <f t="shared" ref="H92:H94" si="306">VLOOKUP(A92,'[1]Hoja1'!$B$2:$F$126,3,0)</f>
        <v>#REF!</v>
      </c>
      <c r="I92" s="37" t="str">
        <f t="shared" ref="I92:I94" si="307">VLOOKUP(A92,'[1]Hoja1'!$B$2:$F$126,2,0)</f>
        <v>#REF!</v>
      </c>
      <c r="J92" s="37" t="str">
        <f t="shared" ref="J92:J94" si="308">+H92/11</f>
        <v>#REF!</v>
      </c>
      <c r="K92" s="37" t="str">
        <f t="shared" ref="K92:K94" si="309">+G92*J92</f>
        <v>#REF!</v>
      </c>
      <c r="L92" s="37">
        <v>0.0</v>
      </c>
      <c r="M92" s="37" t="str">
        <f t="shared" ref="M92:M94" si="310">VLOOKUP(A92,'[1]Hoja1'!$B$2:$F$126,5,0)</f>
        <v>#REF!</v>
      </c>
      <c r="N92" s="37">
        <v>0.0</v>
      </c>
      <c r="O92" s="37" t="str">
        <f t="shared" ref="O92:O94" si="311">+M92/11</f>
        <v>#REF!</v>
      </c>
      <c r="P92" s="37" t="str">
        <f t="shared" ref="P92:P94" si="312">+D92-K92</f>
        <v>#REF!</v>
      </c>
      <c r="Q92" s="37" t="str">
        <f t="shared" ref="Q92:Q94" si="313">+ROUND(P92,0)</f>
        <v>#REF!</v>
      </c>
      <c r="R92" s="37" t="str">
        <f t="shared" ref="R92:R94" si="314">+L92+Q92</f>
        <v>#REF!</v>
      </c>
      <c r="S92" s="37" t="str">
        <f t="shared" ref="S92:S94" si="315">IF(D92-L92-Q92&gt;1,D92-L92-Q92,0)</f>
        <v>#REF!</v>
      </c>
      <c r="T92" s="37" t="str">
        <f t="shared" ref="T92:T94" si="316">+R92</f>
        <v>#REF!</v>
      </c>
      <c r="U92" s="37"/>
      <c r="V92" s="37"/>
      <c r="W92" s="37"/>
      <c r="X92" s="37"/>
      <c r="Y92" s="37"/>
      <c r="Z92" s="37"/>
      <c r="AA92" s="37"/>
    </row>
    <row r="93" ht="15.75" customHeight="1" outlineLevel="2">
      <c r="A93" s="20" t="s">
        <v>84</v>
      </c>
      <c r="B93" s="19" t="s">
        <v>32</v>
      </c>
      <c r="C93" s="20" t="s">
        <v>33</v>
      </c>
      <c r="D93" s="37">
        <v>2954380.38</v>
      </c>
      <c r="E93" s="37">
        <v>127540.92</v>
      </c>
      <c r="F93" s="37" t="b">
        <f t="shared" ref="F93:F94" si="317">+A93=A92</f>
        <v>1</v>
      </c>
      <c r="G93" s="37">
        <f>+D93/D95</f>
        <v>0.08077102558</v>
      </c>
      <c r="H93" s="37" t="str">
        <f t="shared" si="306"/>
        <v>#REF!</v>
      </c>
      <c r="I93" s="37" t="str">
        <f t="shared" si="307"/>
        <v>#REF!</v>
      </c>
      <c r="J93" s="37" t="str">
        <f t="shared" si="308"/>
        <v>#REF!</v>
      </c>
      <c r="K93" s="37" t="str">
        <f t="shared" si="309"/>
        <v>#REF!</v>
      </c>
      <c r="L93" s="37">
        <v>0.0</v>
      </c>
      <c r="M93" s="37" t="str">
        <f t="shared" si="310"/>
        <v>#REF!</v>
      </c>
      <c r="N93" s="37">
        <v>0.0</v>
      </c>
      <c r="O93" s="37" t="str">
        <f t="shared" si="311"/>
        <v>#REF!</v>
      </c>
      <c r="P93" s="37" t="str">
        <f t="shared" si="312"/>
        <v>#REF!</v>
      </c>
      <c r="Q93" s="37" t="str">
        <f t="shared" si="313"/>
        <v>#REF!</v>
      </c>
      <c r="R93" s="37" t="str">
        <f t="shared" si="314"/>
        <v>#REF!</v>
      </c>
      <c r="S93" s="37" t="str">
        <f t="shared" si="315"/>
        <v>#REF!</v>
      </c>
      <c r="T93" s="37" t="str">
        <f t="shared" si="316"/>
        <v>#REF!</v>
      </c>
      <c r="U93" s="37"/>
      <c r="V93" s="37"/>
      <c r="W93" s="37"/>
      <c r="X93" s="37"/>
      <c r="Y93" s="37"/>
      <c r="Z93" s="37"/>
      <c r="AA93" s="37"/>
    </row>
    <row r="94" ht="15.75" customHeight="1" outlineLevel="2">
      <c r="A94" s="20" t="s">
        <v>84</v>
      </c>
      <c r="B94" s="19" t="s">
        <v>34</v>
      </c>
      <c r="C94" s="20" t="s">
        <v>35</v>
      </c>
      <c r="D94" s="37">
        <v>2.053388719E7</v>
      </c>
      <c r="E94" s="37">
        <v>886450.15</v>
      </c>
      <c r="F94" s="37" t="b">
        <f t="shared" si="317"/>
        <v>1</v>
      </c>
      <c r="G94" s="37">
        <f>+D94/D95</f>
        <v>0.5613844239</v>
      </c>
      <c r="H94" s="37" t="str">
        <f t="shared" si="306"/>
        <v>#REF!</v>
      </c>
      <c r="I94" s="37" t="str">
        <f t="shared" si="307"/>
        <v>#REF!</v>
      </c>
      <c r="J94" s="37" t="str">
        <f t="shared" si="308"/>
        <v>#REF!</v>
      </c>
      <c r="K94" s="37" t="str">
        <f t="shared" si="309"/>
        <v>#REF!</v>
      </c>
      <c r="L94" s="37">
        <v>0.0</v>
      </c>
      <c r="M94" s="37" t="str">
        <f t="shared" si="310"/>
        <v>#REF!</v>
      </c>
      <c r="N94" s="37">
        <v>0.0</v>
      </c>
      <c r="O94" s="37" t="str">
        <f t="shared" si="311"/>
        <v>#REF!</v>
      </c>
      <c r="P94" s="37" t="str">
        <f t="shared" si="312"/>
        <v>#REF!</v>
      </c>
      <c r="Q94" s="37" t="str">
        <f t="shared" si="313"/>
        <v>#REF!</v>
      </c>
      <c r="R94" s="37" t="str">
        <f t="shared" si="314"/>
        <v>#REF!</v>
      </c>
      <c r="S94" s="37" t="str">
        <f t="shared" si="315"/>
        <v>#REF!</v>
      </c>
      <c r="T94" s="37" t="str">
        <f t="shared" si="316"/>
        <v>#REF!</v>
      </c>
      <c r="U94" s="37"/>
      <c r="V94" s="37"/>
      <c r="W94" s="37"/>
      <c r="X94" s="37"/>
      <c r="Y94" s="37"/>
      <c r="Z94" s="37"/>
      <c r="AA94" s="37"/>
    </row>
    <row r="95" ht="15.75" customHeight="1" outlineLevel="1">
      <c r="A95" s="38" t="s">
        <v>339</v>
      </c>
      <c r="B95" s="39"/>
      <c r="C95" s="38"/>
      <c r="D95" s="40">
        <f t="shared" ref="D95:E95" si="318">SUBTOTAL(9,D92:D94)</f>
        <v>36577230</v>
      </c>
      <c r="E95" s="40">
        <f t="shared" si="318"/>
        <v>1579043</v>
      </c>
      <c r="F95" s="40"/>
      <c r="G95" s="40">
        <f>SUBTOTAL(9,G92:G94)</f>
        <v>1</v>
      </c>
      <c r="H95" s="40"/>
      <c r="I95" s="40"/>
      <c r="J95" s="40"/>
      <c r="K95" s="40" t="str">
        <f t="shared" ref="K95:L95" si="319">SUBTOTAL(9,K92:K94)</f>
        <v>#REF!</v>
      </c>
      <c r="L95" s="40">
        <f t="shared" si="319"/>
        <v>0</v>
      </c>
      <c r="M95" s="40"/>
      <c r="N95" s="40"/>
      <c r="O95" s="40"/>
      <c r="P95" s="40" t="str">
        <f t="shared" ref="P95:T95" si="320">SUBTOTAL(9,P92:P94)</f>
        <v>#REF!</v>
      </c>
      <c r="Q95" s="40" t="str">
        <f t="shared" si="320"/>
        <v>#REF!</v>
      </c>
      <c r="R95" s="40" t="str">
        <f t="shared" si="320"/>
        <v>#REF!</v>
      </c>
      <c r="S95" s="40" t="str">
        <f t="shared" si="320"/>
        <v>#REF!</v>
      </c>
      <c r="T95" s="40" t="str">
        <f t="shared" si="320"/>
        <v>#REF!</v>
      </c>
      <c r="U95" s="40"/>
      <c r="V95" s="40"/>
      <c r="W95" s="40"/>
      <c r="X95" s="40"/>
      <c r="Y95" s="40"/>
      <c r="Z95" s="40"/>
      <c r="AA95" s="40"/>
    </row>
    <row r="96" ht="15.75" customHeight="1" outlineLevel="2">
      <c r="A96" s="20" t="s">
        <v>86</v>
      </c>
      <c r="B96" s="19" t="s">
        <v>20</v>
      </c>
      <c r="C96" s="20" t="s">
        <v>21</v>
      </c>
      <c r="D96" s="37">
        <v>1.954337883E7</v>
      </c>
      <c r="E96" s="37">
        <v>887477.52</v>
      </c>
      <c r="F96" s="37" t="b">
        <f>+A96=A94</f>
        <v>0</v>
      </c>
      <c r="G96" s="37">
        <f>+D96/D99</f>
        <v>0.7370451293</v>
      </c>
      <c r="H96" s="37" t="str">
        <f t="shared" ref="H96:H98" si="321">VLOOKUP(A96,'[1]Hoja1'!$B$2:$F$126,3,0)</f>
        <v>#REF!</v>
      </c>
      <c r="I96" s="37" t="str">
        <f t="shared" ref="I96:I98" si="322">VLOOKUP(A96,'[1]Hoja1'!$B$2:$F$126,2,0)</f>
        <v>#REF!</v>
      </c>
      <c r="J96" s="37" t="str">
        <f t="shared" ref="J96:J98" si="323">+H96/11</f>
        <v>#REF!</v>
      </c>
      <c r="K96" s="37" t="str">
        <f t="shared" ref="K96:K98" si="324">+G96*J96</f>
        <v>#REF!</v>
      </c>
      <c r="L96" s="37">
        <v>0.0</v>
      </c>
      <c r="M96" s="37" t="str">
        <f t="shared" ref="M96:M98" si="325">VLOOKUP(A96,'[1]Hoja1'!$B$2:$F$126,5,0)</f>
        <v>#REF!</v>
      </c>
      <c r="N96" s="37">
        <v>0.0</v>
      </c>
      <c r="O96" s="37" t="str">
        <f t="shared" ref="O96:O98" si="326">+M96/11</f>
        <v>#REF!</v>
      </c>
      <c r="P96" s="37" t="str">
        <f t="shared" ref="P96:P98" si="327">+D96-K96</f>
        <v>#REF!</v>
      </c>
      <c r="Q96" s="37" t="str">
        <f t="shared" ref="Q96:Q98" si="328">+ROUND(P96,0)</f>
        <v>#REF!</v>
      </c>
      <c r="R96" s="37" t="str">
        <f t="shared" ref="R96:R98" si="329">+L96+Q96</f>
        <v>#REF!</v>
      </c>
      <c r="S96" s="37" t="str">
        <f t="shared" ref="S96:S98" si="330">IF(D96-L96-Q96&gt;1,D96-L96-Q96,0)</f>
        <v>#REF!</v>
      </c>
      <c r="T96" s="37" t="str">
        <f t="shared" ref="T96:T98" si="331">+R96</f>
        <v>#REF!</v>
      </c>
      <c r="U96" s="37"/>
      <c r="V96" s="37"/>
      <c r="W96" s="37"/>
      <c r="X96" s="37"/>
      <c r="Y96" s="37"/>
      <c r="Z96" s="37"/>
      <c r="AA96" s="37"/>
    </row>
    <row r="97" ht="15.75" customHeight="1" outlineLevel="2">
      <c r="A97" s="20" t="s">
        <v>86</v>
      </c>
      <c r="B97" s="19" t="s">
        <v>32</v>
      </c>
      <c r="C97" s="20" t="s">
        <v>33</v>
      </c>
      <c r="D97" s="37">
        <v>4088799.55</v>
      </c>
      <c r="E97" s="37">
        <v>185675.04</v>
      </c>
      <c r="F97" s="37" t="b">
        <f t="shared" ref="F97:F98" si="332">+A97=A96</f>
        <v>1</v>
      </c>
      <c r="G97" s="37">
        <f>+D97/D99</f>
        <v>0.1542020865</v>
      </c>
      <c r="H97" s="37" t="str">
        <f t="shared" si="321"/>
        <v>#REF!</v>
      </c>
      <c r="I97" s="37" t="str">
        <f t="shared" si="322"/>
        <v>#REF!</v>
      </c>
      <c r="J97" s="37" t="str">
        <f t="shared" si="323"/>
        <v>#REF!</v>
      </c>
      <c r="K97" s="37" t="str">
        <f t="shared" si="324"/>
        <v>#REF!</v>
      </c>
      <c r="L97" s="37">
        <v>0.0</v>
      </c>
      <c r="M97" s="37" t="str">
        <f t="shared" si="325"/>
        <v>#REF!</v>
      </c>
      <c r="N97" s="37">
        <v>0.0</v>
      </c>
      <c r="O97" s="37" t="str">
        <f t="shared" si="326"/>
        <v>#REF!</v>
      </c>
      <c r="P97" s="37" t="str">
        <f t="shared" si="327"/>
        <v>#REF!</v>
      </c>
      <c r="Q97" s="37" t="str">
        <f t="shared" si="328"/>
        <v>#REF!</v>
      </c>
      <c r="R97" s="37" t="str">
        <f t="shared" si="329"/>
        <v>#REF!</v>
      </c>
      <c r="S97" s="37" t="str">
        <f t="shared" si="330"/>
        <v>#REF!</v>
      </c>
      <c r="T97" s="37" t="str">
        <f t="shared" si="331"/>
        <v>#REF!</v>
      </c>
      <c r="U97" s="37"/>
      <c r="V97" s="37"/>
      <c r="W97" s="37"/>
      <c r="X97" s="37"/>
      <c r="Y97" s="37"/>
      <c r="Z97" s="37"/>
      <c r="AA97" s="37"/>
    </row>
    <row r="98" ht="15.75" customHeight="1" outlineLevel="2">
      <c r="A98" s="20" t="s">
        <v>86</v>
      </c>
      <c r="B98" s="19" t="s">
        <v>48</v>
      </c>
      <c r="C98" s="20" t="s">
        <v>49</v>
      </c>
      <c r="D98" s="37">
        <v>2883672.62</v>
      </c>
      <c r="E98" s="37">
        <v>130949.44</v>
      </c>
      <c r="F98" s="37" t="b">
        <f t="shared" si="332"/>
        <v>1</v>
      </c>
      <c r="G98" s="37">
        <f>+D98/D99</f>
        <v>0.1087527841</v>
      </c>
      <c r="H98" s="37" t="str">
        <f t="shared" si="321"/>
        <v>#REF!</v>
      </c>
      <c r="I98" s="37" t="str">
        <f t="shared" si="322"/>
        <v>#REF!</v>
      </c>
      <c r="J98" s="37" t="str">
        <f t="shared" si="323"/>
        <v>#REF!</v>
      </c>
      <c r="K98" s="37" t="str">
        <f t="shared" si="324"/>
        <v>#REF!</v>
      </c>
      <c r="L98" s="37">
        <v>0.0</v>
      </c>
      <c r="M98" s="37" t="str">
        <f t="shared" si="325"/>
        <v>#REF!</v>
      </c>
      <c r="N98" s="37">
        <v>0.0</v>
      </c>
      <c r="O98" s="37" t="str">
        <f t="shared" si="326"/>
        <v>#REF!</v>
      </c>
      <c r="P98" s="37" t="str">
        <f t="shared" si="327"/>
        <v>#REF!</v>
      </c>
      <c r="Q98" s="37" t="str">
        <f t="shared" si="328"/>
        <v>#REF!</v>
      </c>
      <c r="R98" s="37" t="str">
        <f t="shared" si="329"/>
        <v>#REF!</v>
      </c>
      <c r="S98" s="37" t="str">
        <f t="shared" si="330"/>
        <v>#REF!</v>
      </c>
      <c r="T98" s="37" t="str">
        <f t="shared" si="331"/>
        <v>#REF!</v>
      </c>
      <c r="U98" s="37"/>
      <c r="V98" s="37"/>
      <c r="W98" s="37"/>
      <c r="X98" s="37"/>
      <c r="Y98" s="37"/>
      <c r="Z98" s="37"/>
      <c r="AA98" s="37"/>
    </row>
    <row r="99" ht="15.75" customHeight="1" outlineLevel="1">
      <c r="A99" s="38" t="s">
        <v>340</v>
      </c>
      <c r="B99" s="39"/>
      <c r="C99" s="38"/>
      <c r="D99" s="40">
        <f t="shared" ref="D99:E99" si="333">SUBTOTAL(9,D96:D98)</f>
        <v>26515851</v>
      </c>
      <c r="E99" s="40">
        <f t="shared" si="333"/>
        <v>1204102</v>
      </c>
      <c r="F99" s="40"/>
      <c r="G99" s="40">
        <f>SUBTOTAL(9,G96:G98)</f>
        <v>1</v>
      </c>
      <c r="H99" s="40"/>
      <c r="I99" s="40"/>
      <c r="J99" s="40"/>
      <c r="K99" s="40" t="str">
        <f t="shared" ref="K99:L99" si="334">SUBTOTAL(9,K96:K98)</f>
        <v>#REF!</v>
      </c>
      <c r="L99" s="40">
        <f t="shared" si="334"/>
        <v>0</v>
      </c>
      <c r="M99" s="40"/>
      <c r="N99" s="40"/>
      <c r="O99" s="40"/>
      <c r="P99" s="40" t="str">
        <f t="shared" ref="P99:T99" si="335">SUBTOTAL(9,P96:P98)</f>
        <v>#REF!</v>
      </c>
      <c r="Q99" s="40" t="str">
        <f t="shared" si="335"/>
        <v>#REF!</v>
      </c>
      <c r="R99" s="40" t="str">
        <f t="shared" si="335"/>
        <v>#REF!</v>
      </c>
      <c r="S99" s="40" t="str">
        <f t="shared" si="335"/>
        <v>#REF!</v>
      </c>
      <c r="T99" s="40" t="str">
        <f t="shared" si="335"/>
        <v>#REF!</v>
      </c>
      <c r="U99" s="40"/>
      <c r="V99" s="40"/>
      <c r="W99" s="40"/>
      <c r="X99" s="40"/>
      <c r="Y99" s="40"/>
      <c r="Z99" s="40"/>
      <c r="AA99" s="40"/>
    </row>
    <row r="100" ht="15.75" customHeight="1" outlineLevel="2">
      <c r="A100" s="20" t="s">
        <v>88</v>
      </c>
      <c r="B100" s="19" t="s">
        <v>32</v>
      </c>
      <c r="C100" s="20" t="s">
        <v>33</v>
      </c>
      <c r="D100" s="37">
        <v>4.80989418E7</v>
      </c>
      <c r="E100" s="37">
        <v>1420931.21</v>
      </c>
      <c r="F100" s="37" t="b">
        <f>+A100=A98</f>
        <v>0</v>
      </c>
      <c r="G100" s="37">
        <f>+D100/D104</f>
        <v>0.2015157108</v>
      </c>
      <c r="H100" s="37" t="str">
        <f t="shared" ref="H100:H103" si="336">VLOOKUP(A100,'[1]Hoja1'!$B$2:$F$126,3,0)</f>
        <v>#REF!</v>
      </c>
      <c r="I100" s="37" t="str">
        <f t="shared" ref="I100:I103" si="337">VLOOKUP(A100,'[1]Hoja1'!$B$2:$F$126,2,0)</f>
        <v>#REF!</v>
      </c>
      <c r="J100" s="37" t="str">
        <f t="shared" ref="J100:J103" si="338">+H100/11</f>
        <v>#REF!</v>
      </c>
      <c r="K100" s="37" t="str">
        <f t="shared" ref="K100:K103" si="339">+G100*J100</f>
        <v>#REF!</v>
      </c>
      <c r="L100" s="37">
        <v>0.0</v>
      </c>
      <c r="M100" s="37" t="str">
        <f t="shared" ref="M100:M103" si="340">VLOOKUP(A100,'[1]Hoja1'!$B$2:$F$126,5,0)</f>
        <v>#REF!</v>
      </c>
      <c r="N100" s="37">
        <v>0.0</v>
      </c>
      <c r="O100" s="37" t="str">
        <f t="shared" ref="O100:O103" si="341">+M100/11</f>
        <v>#REF!</v>
      </c>
      <c r="P100" s="37" t="str">
        <f t="shared" ref="P100:P103" si="342">+D100-K100</f>
        <v>#REF!</v>
      </c>
      <c r="Q100" s="37" t="str">
        <f t="shared" ref="Q100:Q103" si="343">+ROUND(P100,0)</f>
        <v>#REF!</v>
      </c>
      <c r="R100" s="37" t="str">
        <f t="shared" ref="R100:R103" si="344">+L100+Q100</f>
        <v>#REF!</v>
      </c>
      <c r="S100" s="37" t="str">
        <f t="shared" ref="S100:S103" si="345">IF(D100-L100-Q100&gt;1,D100-L100-Q100,0)</f>
        <v>#REF!</v>
      </c>
      <c r="T100" s="37" t="str">
        <f t="shared" ref="T100:T103" si="346">+R100</f>
        <v>#REF!</v>
      </c>
      <c r="U100" s="37"/>
      <c r="V100" s="37"/>
      <c r="W100" s="37"/>
      <c r="X100" s="37"/>
      <c r="Y100" s="37"/>
      <c r="Z100" s="37"/>
      <c r="AA100" s="37"/>
    </row>
    <row r="101" ht="15.75" customHeight="1" outlineLevel="2">
      <c r="A101" s="20" t="s">
        <v>88</v>
      </c>
      <c r="B101" s="19" t="s">
        <v>89</v>
      </c>
      <c r="C101" s="20" t="s">
        <v>90</v>
      </c>
      <c r="D101" s="37">
        <v>0.0</v>
      </c>
      <c r="E101" s="37">
        <v>0.0</v>
      </c>
      <c r="F101" s="37" t="b">
        <f t="shared" ref="F101:F103" si="347">+A101=A100</f>
        <v>1</v>
      </c>
      <c r="G101" s="37">
        <f>+D101/D104</f>
        <v>0</v>
      </c>
      <c r="H101" s="37" t="str">
        <f t="shared" si="336"/>
        <v>#REF!</v>
      </c>
      <c r="I101" s="37" t="str">
        <f t="shared" si="337"/>
        <v>#REF!</v>
      </c>
      <c r="J101" s="37" t="str">
        <f t="shared" si="338"/>
        <v>#REF!</v>
      </c>
      <c r="K101" s="37" t="str">
        <f t="shared" si="339"/>
        <v>#REF!</v>
      </c>
      <c r="L101" s="37">
        <v>0.0</v>
      </c>
      <c r="M101" s="37" t="str">
        <f t="shared" si="340"/>
        <v>#REF!</v>
      </c>
      <c r="N101" s="37">
        <v>0.0</v>
      </c>
      <c r="O101" s="37" t="str">
        <f t="shared" si="341"/>
        <v>#REF!</v>
      </c>
      <c r="P101" s="37" t="str">
        <f t="shared" si="342"/>
        <v>#REF!</v>
      </c>
      <c r="Q101" s="37" t="str">
        <f t="shared" si="343"/>
        <v>#REF!</v>
      </c>
      <c r="R101" s="37" t="str">
        <f t="shared" si="344"/>
        <v>#REF!</v>
      </c>
      <c r="S101" s="37" t="str">
        <f t="shared" si="345"/>
        <v>#REF!</v>
      </c>
      <c r="T101" s="37" t="str">
        <f t="shared" si="346"/>
        <v>#REF!</v>
      </c>
      <c r="U101" s="37"/>
      <c r="V101" s="37"/>
      <c r="W101" s="37"/>
      <c r="X101" s="37"/>
      <c r="Y101" s="37"/>
      <c r="Z101" s="37"/>
      <c r="AA101" s="37"/>
    </row>
    <row r="102" ht="15.75" customHeight="1" outlineLevel="2">
      <c r="A102" s="20" t="s">
        <v>88</v>
      </c>
      <c r="B102" s="19" t="s">
        <v>61</v>
      </c>
      <c r="C102" s="20" t="s">
        <v>62</v>
      </c>
      <c r="D102" s="37">
        <v>1.471891317E7</v>
      </c>
      <c r="E102" s="37">
        <v>434823.77</v>
      </c>
      <c r="F102" s="37" t="b">
        <f t="shared" si="347"/>
        <v>1</v>
      </c>
      <c r="G102" s="37">
        <f>+D102/D104</f>
        <v>0.0616664762</v>
      </c>
      <c r="H102" s="37" t="str">
        <f t="shared" si="336"/>
        <v>#REF!</v>
      </c>
      <c r="I102" s="37" t="str">
        <f t="shared" si="337"/>
        <v>#REF!</v>
      </c>
      <c r="J102" s="37" t="str">
        <f t="shared" si="338"/>
        <v>#REF!</v>
      </c>
      <c r="K102" s="37" t="str">
        <f t="shared" si="339"/>
        <v>#REF!</v>
      </c>
      <c r="L102" s="37">
        <v>0.0</v>
      </c>
      <c r="M102" s="37" t="str">
        <f t="shared" si="340"/>
        <v>#REF!</v>
      </c>
      <c r="N102" s="37">
        <v>0.0</v>
      </c>
      <c r="O102" s="37" t="str">
        <f t="shared" si="341"/>
        <v>#REF!</v>
      </c>
      <c r="P102" s="37" t="str">
        <f t="shared" si="342"/>
        <v>#REF!</v>
      </c>
      <c r="Q102" s="37" t="str">
        <f t="shared" si="343"/>
        <v>#REF!</v>
      </c>
      <c r="R102" s="37" t="str">
        <f t="shared" si="344"/>
        <v>#REF!</v>
      </c>
      <c r="S102" s="37" t="str">
        <f t="shared" si="345"/>
        <v>#REF!</v>
      </c>
      <c r="T102" s="37" t="str">
        <f t="shared" si="346"/>
        <v>#REF!</v>
      </c>
      <c r="U102" s="37"/>
      <c r="V102" s="37"/>
      <c r="W102" s="37"/>
      <c r="X102" s="37"/>
      <c r="Y102" s="37"/>
      <c r="Z102" s="37"/>
      <c r="AA102" s="37"/>
    </row>
    <row r="103" ht="15.75" customHeight="1" outlineLevel="2">
      <c r="A103" s="20" t="s">
        <v>88</v>
      </c>
      <c r="B103" s="19" t="s">
        <v>34</v>
      </c>
      <c r="C103" s="20" t="s">
        <v>35</v>
      </c>
      <c r="D103" s="37">
        <v>1.7586796066E8</v>
      </c>
      <c r="E103" s="37">
        <v>5195463.02</v>
      </c>
      <c r="F103" s="37" t="b">
        <f t="shared" si="347"/>
        <v>1</v>
      </c>
      <c r="G103" s="37">
        <f>+D103/D104</f>
        <v>0.736817813</v>
      </c>
      <c r="H103" s="37" t="str">
        <f t="shared" si="336"/>
        <v>#REF!</v>
      </c>
      <c r="I103" s="37" t="str">
        <f t="shared" si="337"/>
        <v>#REF!</v>
      </c>
      <c r="J103" s="37" t="str">
        <f t="shared" si="338"/>
        <v>#REF!</v>
      </c>
      <c r="K103" s="37" t="str">
        <f t="shared" si="339"/>
        <v>#REF!</v>
      </c>
      <c r="L103" s="37">
        <v>0.0</v>
      </c>
      <c r="M103" s="37" t="str">
        <f t="shared" si="340"/>
        <v>#REF!</v>
      </c>
      <c r="N103" s="37">
        <v>0.0</v>
      </c>
      <c r="O103" s="37" t="str">
        <f t="shared" si="341"/>
        <v>#REF!</v>
      </c>
      <c r="P103" s="37" t="str">
        <f t="shared" si="342"/>
        <v>#REF!</v>
      </c>
      <c r="Q103" s="37" t="str">
        <f t="shared" si="343"/>
        <v>#REF!</v>
      </c>
      <c r="R103" s="37" t="str">
        <f t="shared" si="344"/>
        <v>#REF!</v>
      </c>
      <c r="S103" s="37" t="str">
        <f t="shared" si="345"/>
        <v>#REF!</v>
      </c>
      <c r="T103" s="37" t="str">
        <f t="shared" si="346"/>
        <v>#REF!</v>
      </c>
      <c r="U103" s="37"/>
      <c r="V103" s="37"/>
      <c r="W103" s="37"/>
      <c r="X103" s="37"/>
      <c r="Y103" s="37"/>
      <c r="Z103" s="37"/>
      <c r="AA103" s="37"/>
    </row>
    <row r="104" ht="15.75" customHeight="1" outlineLevel="1">
      <c r="A104" s="38" t="s">
        <v>341</v>
      </c>
      <c r="B104" s="39"/>
      <c r="C104" s="38"/>
      <c r="D104" s="40">
        <f t="shared" ref="D104:E104" si="348">SUBTOTAL(9,D100:D103)</f>
        <v>238685815.6</v>
      </c>
      <c r="E104" s="40">
        <f t="shared" si="348"/>
        <v>7051218</v>
      </c>
      <c r="F104" s="40"/>
      <c r="G104" s="40">
        <f>SUBTOTAL(9,G100:G103)</f>
        <v>1</v>
      </c>
      <c r="H104" s="40"/>
      <c r="I104" s="40"/>
      <c r="J104" s="40"/>
      <c r="K104" s="40" t="str">
        <f t="shared" ref="K104:L104" si="349">SUBTOTAL(9,K100:K103)</f>
        <v>#REF!</v>
      </c>
      <c r="L104" s="40">
        <f t="shared" si="349"/>
        <v>0</v>
      </c>
      <c r="M104" s="40"/>
      <c r="N104" s="40"/>
      <c r="O104" s="40"/>
      <c r="P104" s="40" t="str">
        <f t="shared" ref="P104:T104" si="350">SUBTOTAL(9,P100:P103)</f>
        <v>#REF!</v>
      </c>
      <c r="Q104" s="40" t="str">
        <f t="shared" si="350"/>
        <v>#REF!</v>
      </c>
      <c r="R104" s="40" t="str">
        <f t="shared" si="350"/>
        <v>#REF!</v>
      </c>
      <c r="S104" s="40" t="str">
        <f t="shared" si="350"/>
        <v>#REF!</v>
      </c>
      <c r="T104" s="40" t="str">
        <f t="shared" si="350"/>
        <v>#REF!</v>
      </c>
      <c r="U104" s="40"/>
      <c r="V104" s="40"/>
      <c r="W104" s="40"/>
      <c r="X104" s="40"/>
      <c r="Y104" s="40"/>
      <c r="Z104" s="40"/>
      <c r="AA104" s="40"/>
    </row>
    <row r="105" ht="15.75" customHeight="1" outlineLevel="2">
      <c r="A105" s="20" t="s">
        <v>92</v>
      </c>
      <c r="B105" s="19" t="s">
        <v>20</v>
      </c>
      <c r="C105" s="20" t="s">
        <v>21</v>
      </c>
      <c r="D105" s="37">
        <v>8.444258511E7</v>
      </c>
      <c r="E105" s="37">
        <v>2295969.0</v>
      </c>
      <c r="F105" s="37" t="b">
        <f>+A105=A103</f>
        <v>0</v>
      </c>
      <c r="G105" s="37">
        <f>+D105/D107</f>
        <v>1</v>
      </c>
      <c r="H105" s="37" t="str">
        <f t="shared" ref="H105:H106" si="351">VLOOKUP(A105,'[1]Hoja1'!$B$2:$F$126,3,0)</f>
        <v>#REF!</v>
      </c>
      <c r="I105" s="37" t="str">
        <f t="shared" ref="I105:I106" si="352">VLOOKUP(A105,'[1]Hoja1'!$B$2:$F$126,2,0)</f>
        <v>#REF!</v>
      </c>
      <c r="J105" s="37" t="str">
        <f t="shared" ref="J105:J106" si="353">+H105/11</f>
        <v>#REF!</v>
      </c>
      <c r="K105" s="37" t="str">
        <f t="shared" ref="K105:K106" si="354">+G105*J105</f>
        <v>#REF!</v>
      </c>
      <c r="L105" s="37">
        <v>0.0</v>
      </c>
      <c r="M105" s="37" t="str">
        <f t="shared" ref="M105:M106" si="355">VLOOKUP(A105,'[1]Hoja1'!$B$2:$F$126,5,0)</f>
        <v>#REF!</v>
      </c>
      <c r="N105" s="37">
        <v>0.0</v>
      </c>
      <c r="O105" s="37" t="str">
        <f t="shared" ref="O105:O106" si="356">+M105/11</f>
        <v>#REF!</v>
      </c>
      <c r="P105" s="37" t="str">
        <f t="shared" ref="P105:P106" si="357">+D105-K105</f>
        <v>#REF!</v>
      </c>
      <c r="Q105" s="37" t="str">
        <f t="shared" ref="Q105:Q106" si="358">+ROUND(P105,0)</f>
        <v>#REF!</v>
      </c>
      <c r="R105" s="37" t="str">
        <f t="shared" ref="R105:R106" si="359">+L105+Q105</f>
        <v>#REF!</v>
      </c>
      <c r="S105" s="37" t="str">
        <f t="shared" ref="S105:S106" si="360">IF(D105-L105-Q105&gt;1,D105-L105-Q105,0)</f>
        <v>#REF!</v>
      </c>
      <c r="T105" s="37" t="str">
        <f t="shared" ref="T105:T106" si="361">+R105</f>
        <v>#REF!</v>
      </c>
      <c r="U105" s="37"/>
      <c r="V105" s="37"/>
      <c r="W105" s="37"/>
      <c r="X105" s="37"/>
      <c r="Y105" s="37"/>
      <c r="Z105" s="37"/>
      <c r="AA105" s="37"/>
    </row>
    <row r="106" ht="15.75" customHeight="1" outlineLevel="2">
      <c r="A106" s="20" t="s">
        <v>92</v>
      </c>
      <c r="B106" s="19" t="s">
        <v>32</v>
      </c>
      <c r="C106" s="20" t="s">
        <v>33</v>
      </c>
      <c r="D106" s="37">
        <v>0.0</v>
      </c>
      <c r="E106" s="37">
        <v>0.0</v>
      </c>
      <c r="F106" s="37" t="b">
        <f>+A106=A105</f>
        <v>1</v>
      </c>
      <c r="G106" s="37">
        <f>+D106/D107</f>
        <v>0</v>
      </c>
      <c r="H106" s="37" t="str">
        <f t="shared" si="351"/>
        <v>#REF!</v>
      </c>
      <c r="I106" s="37" t="str">
        <f t="shared" si="352"/>
        <v>#REF!</v>
      </c>
      <c r="J106" s="37" t="str">
        <f t="shared" si="353"/>
        <v>#REF!</v>
      </c>
      <c r="K106" s="37" t="str">
        <f t="shared" si="354"/>
        <v>#REF!</v>
      </c>
      <c r="L106" s="37">
        <v>0.0</v>
      </c>
      <c r="M106" s="37" t="str">
        <f t="shared" si="355"/>
        <v>#REF!</v>
      </c>
      <c r="N106" s="37">
        <v>0.0</v>
      </c>
      <c r="O106" s="37" t="str">
        <f t="shared" si="356"/>
        <v>#REF!</v>
      </c>
      <c r="P106" s="37" t="str">
        <f t="shared" si="357"/>
        <v>#REF!</v>
      </c>
      <c r="Q106" s="37" t="str">
        <f t="shared" si="358"/>
        <v>#REF!</v>
      </c>
      <c r="R106" s="37" t="str">
        <f t="shared" si="359"/>
        <v>#REF!</v>
      </c>
      <c r="S106" s="37" t="str">
        <f t="shared" si="360"/>
        <v>#REF!</v>
      </c>
      <c r="T106" s="37" t="str">
        <f t="shared" si="361"/>
        <v>#REF!</v>
      </c>
      <c r="U106" s="37"/>
      <c r="V106" s="37"/>
      <c r="W106" s="37"/>
      <c r="X106" s="37"/>
      <c r="Y106" s="37"/>
      <c r="Z106" s="37"/>
      <c r="AA106" s="37"/>
    </row>
    <row r="107" ht="15.75" customHeight="1" outlineLevel="1">
      <c r="A107" s="38" t="s">
        <v>342</v>
      </c>
      <c r="B107" s="39"/>
      <c r="C107" s="38"/>
      <c r="D107" s="40">
        <f t="shared" ref="D107:E107" si="362">SUBTOTAL(9,D105:D106)</f>
        <v>84442585.11</v>
      </c>
      <c r="E107" s="40">
        <f t="shared" si="362"/>
        <v>2295969</v>
      </c>
      <c r="F107" s="40"/>
      <c r="G107" s="40">
        <f>SUBTOTAL(9,G105:G106)</f>
        <v>1</v>
      </c>
      <c r="H107" s="40"/>
      <c r="I107" s="40"/>
      <c r="J107" s="40"/>
      <c r="K107" s="40" t="str">
        <f t="shared" ref="K107:L107" si="363">SUBTOTAL(9,K105:K106)</f>
        <v>#REF!</v>
      </c>
      <c r="L107" s="40">
        <f t="shared" si="363"/>
        <v>0</v>
      </c>
      <c r="M107" s="40"/>
      <c r="N107" s="40"/>
      <c r="O107" s="40"/>
      <c r="P107" s="40" t="str">
        <f t="shared" ref="P107:T107" si="364">SUBTOTAL(9,P105:P106)</f>
        <v>#REF!</v>
      </c>
      <c r="Q107" s="40" t="str">
        <f t="shared" si="364"/>
        <v>#REF!</v>
      </c>
      <c r="R107" s="40" t="str">
        <f t="shared" si="364"/>
        <v>#REF!</v>
      </c>
      <c r="S107" s="40" t="str">
        <f t="shared" si="364"/>
        <v>#REF!</v>
      </c>
      <c r="T107" s="40" t="str">
        <f t="shared" si="364"/>
        <v>#REF!</v>
      </c>
      <c r="U107" s="40"/>
      <c r="V107" s="40"/>
      <c r="W107" s="40"/>
      <c r="X107" s="40"/>
      <c r="Y107" s="40"/>
      <c r="Z107" s="40"/>
      <c r="AA107" s="40"/>
    </row>
    <row r="108" ht="15.75" customHeight="1" outlineLevel="2">
      <c r="A108" s="20" t="s">
        <v>94</v>
      </c>
      <c r="B108" s="19" t="s">
        <v>20</v>
      </c>
      <c r="C108" s="20" t="s">
        <v>21</v>
      </c>
      <c r="D108" s="37">
        <v>1.4843658363E8</v>
      </c>
      <c r="E108" s="37">
        <v>3.97038062E7</v>
      </c>
      <c r="F108" s="37" t="b">
        <f>+A108=A106</f>
        <v>0</v>
      </c>
      <c r="G108" s="37">
        <f>+D108/D111</f>
        <v>0.9947610234</v>
      </c>
      <c r="H108" s="37" t="str">
        <f t="shared" ref="H108:H110" si="365">VLOOKUP(A108,'[1]Hoja1'!$B$2:$F$126,3,0)</f>
        <v>#REF!</v>
      </c>
      <c r="I108" s="37" t="str">
        <f t="shared" ref="I108:I110" si="366">VLOOKUP(A108,'[1]Hoja1'!$B$2:$F$126,2,0)</f>
        <v>#REF!</v>
      </c>
      <c r="J108" s="37" t="str">
        <f t="shared" ref="J108:J110" si="367">+H108/11</f>
        <v>#REF!</v>
      </c>
      <c r="K108" s="37" t="str">
        <f t="shared" ref="K108:K110" si="368">+G108*J108</f>
        <v>#REF!</v>
      </c>
      <c r="L108" s="37" t="str">
        <f t="shared" ref="L108:L110" si="369">+D108-Q108</f>
        <v>#REF!</v>
      </c>
      <c r="M108" s="37" t="str">
        <f t="shared" ref="M108:M110" si="370">VLOOKUP(A108,'[1]Hoja1'!$B$2:$F$126,5,0)</f>
        <v>#REF!</v>
      </c>
      <c r="N108" s="37">
        <v>0.0</v>
      </c>
      <c r="O108" s="37" t="str">
        <f t="shared" ref="O108:O110" si="371">+M108/11</f>
        <v>#REF!</v>
      </c>
      <c r="P108" s="37" t="str">
        <f t="shared" ref="P108:P110" si="372">+D108-K108</f>
        <v>#REF!</v>
      </c>
      <c r="Q108" s="37" t="str">
        <f t="shared" ref="Q108:Q110" si="373">+ROUND(P108,0)</f>
        <v>#REF!</v>
      </c>
      <c r="R108" s="37" t="str">
        <f t="shared" ref="R108:R110" si="374">+L108+Q108</f>
        <v>#REF!</v>
      </c>
      <c r="S108" s="37" t="str">
        <f t="shared" ref="S108:S110" si="375">IF(D108-L108-Q108&gt;1,D108-L108-Q108,0)</f>
        <v>#REF!</v>
      </c>
      <c r="T108" s="37" t="str">
        <f t="shared" ref="T108:T110" si="376">+R108</f>
        <v>#REF!</v>
      </c>
      <c r="U108" s="37"/>
      <c r="V108" s="37"/>
      <c r="W108" s="37"/>
      <c r="X108" s="37"/>
      <c r="Y108" s="37"/>
      <c r="Z108" s="37"/>
      <c r="AA108" s="37"/>
    </row>
    <row r="109" ht="15.75" customHeight="1" outlineLevel="2">
      <c r="A109" s="20" t="s">
        <v>94</v>
      </c>
      <c r="B109" s="19" t="s">
        <v>32</v>
      </c>
      <c r="C109" s="20" t="s">
        <v>33</v>
      </c>
      <c r="D109" s="37">
        <v>781751.37</v>
      </c>
      <c r="E109" s="37">
        <v>209102.8</v>
      </c>
      <c r="F109" s="37" t="b">
        <f t="shared" ref="F109:F110" si="377">+A109=A108</f>
        <v>1</v>
      </c>
      <c r="G109" s="37">
        <f>+D109/D111</f>
        <v>0.005238976631</v>
      </c>
      <c r="H109" s="37" t="str">
        <f t="shared" si="365"/>
        <v>#REF!</v>
      </c>
      <c r="I109" s="37" t="str">
        <f t="shared" si="366"/>
        <v>#REF!</v>
      </c>
      <c r="J109" s="37" t="str">
        <f t="shared" si="367"/>
        <v>#REF!</v>
      </c>
      <c r="K109" s="37" t="str">
        <f t="shared" si="368"/>
        <v>#REF!</v>
      </c>
      <c r="L109" s="37" t="str">
        <f t="shared" si="369"/>
        <v>#REF!</v>
      </c>
      <c r="M109" s="37" t="str">
        <f t="shared" si="370"/>
        <v>#REF!</v>
      </c>
      <c r="N109" s="37">
        <v>0.0</v>
      </c>
      <c r="O109" s="37" t="str">
        <f t="shared" si="371"/>
        <v>#REF!</v>
      </c>
      <c r="P109" s="37" t="str">
        <f t="shared" si="372"/>
        <v>#REF!</v>
      </c>
      <c r="Q109" s="37" t="str">
        <f t="shared" si="373"/>
        <v>#REF!</v>
      </c>
      <c r="R109" s="37" t="str">
        <f t="shared" si="374"/>
        <v>#REF!</v>
      </c>
      <c r="S109" s="37" t="str">
        <f t="shared" si="375"/>
        <v>#REF!</v>
      </c>
      <c r="T109" s="37" t="str">
        <f t="shared" si="376"/>
        <v>#REF!</v>
      </c>
      <c r="U109" s="37"/>
      <c r="V109" s="37"/>
      <c r="W109" s="37"/>
      <c r="X109" s="37"/>
      <c r="Y109" s="37"/>
      <c r="Z109" s="37"/>
      <c r="AA109" s="37"/>
    </row>
    <row r="110" ht="15.75" customHeight="1" outlineLevel="2">
      <c r="A110" s="20" t="s">
        <v>94</v>
      </c>
      <c r="B110" s="19" t="s">
        <v>42</v>
      </c>
      <c r="C110" s="20" t="s">
        <v>43</v>
      </c>
      <c r="D110" s="37">
        <v>0.0</v>
      </c>
      <c r="E110" s="37">
        <v>0.0</v>
      </c>
      <c r="F110" s="37" t="b">
        <f t="shared" si="377"/>
        <v>1</v>
      </c>
      <c r="G110" s="37">
        <f>+D110/D111</f>
        <v>0</v>
      </c>
      <c r="H110" s="37" t="str">
        <f t="shared" si="365"/>
        <v>#REF!</v>
      </c>
      <c r="I110" s="37" t="str">
        <f t="shared" si="366"/>
        <v>#REF!</v>
      </c>
      <c r="J110" s="37" t="str">
        <f t="shared" si="367"/>
        <v>#REF!</v>
      </c>
      <c r="K110" s="37" t="str">
        <f t="shared" si="368"/>
        <v>#REF!</v>
      </c>
      <c r="L110" s="37" t="str">
        <f t="shared" si="369"/>
        <v>#REF!</v>
      </c>
      <c r="M110" s="37" t="str">
        <f t="shared" si="370"/>
        <v>#REF!</v>
      </c>
      <c r="N110" s="37">
        <v>0.0</v>
      </c>
      <c r="O110" s="37" t="str">
        <f t="shared" si="371"/>
        <v>#REF!</v>
      </c>
      <c r="P110" s="37" t="str">
        <f t="shared" si="372"/>
        <v>#REF!</v>
      </c>
      <c r="Q110" s="37" t="str">
        <f t="shared" si="373"/>
        <v>#REF!</v>
      </c>
      <c r="R110" s="37" t="str">
        <f t="shared" si="374"/>
        <v>#REF!</v>
      </c>
      <c r="S110" s="37" t="str">
        <f t="shared" si="375"/>
        <v>#REF!</v>
      </c>
      <c r="T110" s="37" t="str">
        <f t="shared" si="376"/>
        <v>#REF!</v>
      </c>
      <c r="U110" s="37"/>
      <c r="V110" s="37"/>
      <c r="W110" s="37"/>
      <c r="X110" s="37"/>
      <c r="Y110" s="37"/>
      <c r="Z110" s="37"/>
      <c r="AA110" s="37"/>
    </row>
    <row r="111" ht="15.75" customHeight="1" outlineLevel="1">
      <c r="A111" s="38" t="s">
        <v>343</v>
      </c>
      <c r="B111" s="39"/>
      <c r="C111" s="38"/>
      <c r="D111" s="40">
        <f t="shared" ref="D111:E111" si="378">SUBTOTAL(9,D108:D110)</f>
        <v>149218335</v>
      </c>
      <c r="E111" s="40">
        <f t="shared" si="378"/>
        <v>39912909</v>
      </c>
      <c r="F111" s="40"/>
      <c r="G111" s="40">
        <f>SUBTOTAL(9,G108:G110)</f>
        <v>1</v>
      </c>
      <c r="H111" s="40"/>
      <c r="I111" s="40"/>
      <c r="J111" s="40"/>
      <c r="K111" s="40" t="str">
        <f t="shared" ref="K111:L111" si="379">SUBTOTAL(9,K108:K110)</f>
        <v>#REF!</v>
      </c>
      <c r="L111" s="40" t="str">
        <f t="shared" si="379"/>
        <v>#REF!</v>
      </c>
      <c r="M111" s="40"/>
      <c r="N111" s="40"/>
      <c r="O111" s="40"/>
      <c r="P111" s="40" t="str">
        <f t="shared" ref="P111:T111" si="380">SUBTOTAL(9,P108:P110)</f>
        <v>#REF!</v>
      </c>
      <c r="Q111" s="40" t="str">
        <f t="shared" si="380"/>
        <v>#REF!</v>
      </c>
      <c r="R111" s="40" t="str">
        <f t="shared" si="380"/>
        <v>#REF!</v>
      </c>
      <c r="S111" s="40" t="str">
        <f t="shared" si="380"/>
        <v>#REF!</v>
      </c>
      <c r="T111" s="40" t="str">
        <f t="shared" si="380"/>
        <v>#REF!</v>
      </c>
      <c r="U111" s="40"/>
      <c r="V111" s="40"/>
      <c r="W111" s="40"/>
      <c r="X111" s="40"/>
      <c r="Y111" s="40"/>
      <c r="Z111" s="40"/>
      <c r="AA111" s="40"/>
    </row>
    <row r="112" ht="15.75" customHeight="1" outlineLevel="2">
      <c r="A112" s="20" t="s">
        <v>96</v>
      </c>
      <c r="B112" s="19" t="s">
        <v>20</v>
      </c>
      <c r="C112" s="20" t="s">
        <v>21</v>
      </c>
      <c r="D112" s="37">
        <v>1.298476174E7</v>
      </c>
      <c r="E112" s="37">
        <v>931919.71</v>
      </c>
      <c r="F112" s="37" t="b">
        <f>+A112=A110</f>
        <v>0</v>
      </c>
      <c r="G112" s="37">
        <f>+D112/D115</f>
        <v>0.5794565664</v>
      </c>
      <c r="H112" s="37" t="str">
        <f t="shared" ref="H112:H114" si="381">VLOOKUP(A112,'[1]Hoja1'!$B$2:$F$126,3,0)</f>
        <v>#REF!</v>
      </c>
      <c r="I112" s="37" t="str">
        <f t="shared" ref="I112:I114" si="382">VLOOKUP(A112,'[1]Hoja1'!$B$2:$F$126,2,0)</f>
        <v>#REF!</v>
      </c>
      <c r="J112" s="37" t="str">
        <f t="shared" ref="J112:J114" si="383">+H112/11</f>
        <v>#REF!</v>
      </c>
      <c r="K112" s="37" t="str">
        <f t="shared" ref="K112:K114" si="384">+G112*J112</f>
        <v>#REF!</v>
      </c>
      <c r="L112" s="37">
        <v>0.0</v>
      </c>
      <c r="M112" s="37" t="str">
        <f t="shared" ref="M112:M114" si="385">VLOOKUP(A112,'[1]Hoja1'!$B$2:$F$126,5,0)</f>
        <v>#REF!</v>
      </c>
      <c r="N112" s="37">
        <v>0.0</v>
      </c>
      <c r="O112" s="37" t="str">
        <f t="shared" ref="O112:O114" si="386">+M112/11</f>
        <v>#REF!</v>
      </c>
      <c r="P112" s="37" t="str">
        <f t="shared" ref="P112:P114" si="387">+D112-K112</f>
        <v>#REF!</v>
      </c>
      <c r="Q112" s="37" t="str">
        <f t="shared" ref="Q112:Q114" si="388">+ROUND(P112,0)</f>
        <v>#REF!</v>
      </c>
      <c r="R112" s="37" t="str">
        <f t="shared" ref="R112:R114" si="389">+L112+Q112</f>
        <v>#REF!</v>
      </c>
      <c r="S112" s="37" t="str">
        <f t="shared" ref="S112:S114" si="390">IF(D112-L112-Q112&gt;1,D112-L112-Q112,0)</f>
        <v>#REF!</v>
      </c>
      <c r="T112" s="37" t="str">
        <f t="shared" ref="T112:T114" si="391">+R112</f>
        <v>#REF!</v>
      </c>
      <c r="U112" s="37"/>
      <c r="V112" s="37"/>
      <c r="W112" s="37"/>
      <c r="X112" s="37"/>
      <c r="Y112" s="37"/>
      <c r="Z112" s="37"/>
      <c r="AA112" s="37"/>
    </row>
    <row r="113" ht="15.75" customHeight="1" outlineLevel="2">
      <c r="A113" s="20" t="s">
        <v>96</v>
      </c>
      <c r="B113" s="19" t="s">
        <v>32</v>
      </c>
      <c r="C113" s="20" t="s">
        <v>33</v>
      </c>
      <c r="D113" s="37">
        <v>9423754.26</v>
      </c>
      <c r="E113" s="37">
        <v>676345.29</v>
      </c>
      <c r="F113" s="37" t="b">
        <f t="shared" ref="F113:F114" si="392">+A113=A112</f>
        <v>1</v>
      </c>
      <c r="G113" s="37">
        <f>+D113/D115</f>
        <v>0.4205434336</v>
      </c>
      <c r="H113" s="37" t="str">
        <f t="shared" si="381"/>
        <v>#REF!</v>
      </c>
      <c r="I113" s="37" t="str">
        <f t="shared" si="382"/>
        <v>#REF!</v>
      </c>
      <c r="J113" s="37" t="str">
        <f t="shared" si="383"/>
        <v>#REF!</v>
      </c>
      <c r="K113" s="37" t="str">
        <f t="shared" si="384"/>
        <v>#REF!</v>
      </c>
      <c r="L113" s="37">
        <v>0.0</v>
      </c>
      <c r="M113" s="37" t="str">
        <f t="shared" si="385"/>
        <v>#REF!</v>
      </c>
      <c r="N113" s="37">
        <v>0.0</v>
      </c>
      <c r="O113" s="37" t="str">
        <f t="shared" si="386"/>
        <v>#REF!</v>
      </c>
      <c r="P113" s="37" t="str">
        <f t="shared" si="387"/>
        <v>#REF!</v>
      </c>
      <c r="Q113" s="37" t="str">
        <f t="shared" si="388"/>
        <v>#REF!</v>
      </c>
      <c r="R113" s="37" t="str">
        <f t="shared" si="389"/>
        <v>#REF!</v>
      </c>
      <c r="S113" s="37" t="str">
        <f t="shared" si="390"/>
        <v>#REF!</v>
      </c>
      <c r="T113" s="37" t="str">
        <f t="shared" si="391"/>
        <v>#REF!</v>
      </c>
      <c r="U113" s="37"/>
      <c r="V113" s="37"/>
      <c r="W113" s="37"/>
      <c r="X113" s="37"/>
      <c r="Y113" s="37"/>
      <c r="Z113" s="37"/>
      <c r="AA113" s="37"/>
    </row>
    <row r="114" ht="15.75" customHeight="1" outlineLevel="2">
      <c r="A114" s="20" t="s">
        <v>96</v>
      </c>
      <c r="B114" s="19" t="s">
        <v>42</v>
      </c>
      <c r="C114" s="20" t="s">
        <v>43</v>
      </c>
      <c r="D114" s="37">
        <v>0.0</v>
      </c>
      <c r="E114" s="37">
        <v>0.0</v>
      </c>
      <c r="F114" s="37" t="b">
        <f t="shared" si="392"/>
        <v>1</v>
      </c>
      <c r="G114" s="37">
        <f>+D114/D115</f>
        <v>0</v>
      </c>
      <c r="H114" s="37" t="str">
        <f t="shared" si="381"/>
        <v>#REF!</v>
      </c>
      <c r="I114" s="37" t="str">
        <f t="shared" si="382"/>
        <v>#REF!</v>
      </c>
      <c r="J114" s="37" t="str">
        <f t="shared" si="383"/>
        <v>#REF!</v>
      </c>
      <c r="K114" s="37" t="str">
        <f t="shared" si="384"/>
        <v>#REF!</v>
      </c>
      <c r="L114" s="37" t="str">
        <f>+D114-Q114</f>
        <v>#REF!</v>
      </c>
      <c r="M114" s="37" t="str">
        <f t="shared" si="385"/>
        <v>#REF!</v>
      </c>
      <c r="N114" s="37">
        <v>0.0</v>
      </c>
      <c r="O114" s="37" t="str">
        <f t="shared" si="386"/>
        <v>#REF!</v>
      </c>
      <c r="P114" s="37" t="str">
        <f t="shared" si="387"/>
        <v>#REF!</v>
      </c>
      <c r="Q114" s="37" t="str">
        <f t="shared" si="388"/>
        <v>#REF!</v>
      </c>
      <c r="R114" s="37" t="str">
        <f t="shared" si="389"/>
        <v>#REF!</v>
      </c>
      <c r="S114" s="37" t="str">
        <f t="shared" si="390"/>
        <v>#REF!</v>
      </c>
      <c r="T114" s="37" t="str">
        <f t="shared" si="391"/>
        <v>#REF!</v>
      </c>
      <c r="U114" s="37"/>
      <c r="V114" s="37"/>
      <c r="W114" s="37"/>
      <c r="X114" s="37"/>
      <c r="Y114" s="37"/>
      <c r="Z114" s="37"/>
      <c r="AA114" s="37"/>
    </row>
    <row r="115" ht="15.75" customHeight="1" outlineLevel="1">
      <c r="A115" s="38" t="s">
        <v>344</v>
      </c>
      <c r="B115" s="39"/>
      <c r="C115" s="38"/>
      <c r="D115" s="40">
        <f t="shared" ref="D115:E115" si="393">SUBTOTAL(9,D112:D114)</f>
        <v>22408516</v>
      </c>
      <c r="E115" s="40">
        <f t="shared" si="393"/>
        <v>1608265</v>
      </c>
      <c r="F115" s="40"/>
      <c r="G115" s="40">
        <f>SUBTOTAL(9,G112:G114)</f>
        <v>1</v>
      </c>
      <c r="H115" s="40"/>
      <c r="I115" s="40"/>
      <c r="J115" s="40"/>
      <c r="K115" s="40" t="str">
        <f t="shared" ref="K115:L115" si="394">SUBTOTAL(9,K112:K114)</f>
        <v>#REF!</v>
      </c>
      <c r="L115" s="40" t="str">
        <f t="shared" si="394"/>
        <v>#REF!</v>
      </c>
      <c r="M115" s="40"/>
      <c r="N115" s="40"/>
      <c r="O115" s="40"/>
      <c r="P115" s="40" t="str">
        <f t="shared" ref="P115:T115" si="395">SUBTOTAL(9,P112:P114)</f>
        <v>#REF!</v>
      </c>
      <c r="Q115" s="40" t="str">
        <f t="shared" si="395"/>
        <v>#REF!</v>
      </c>
      <c r="R115" s="40" t="str">
        <f t="shared" si="395"/>
        <v>#REF!</v>
      </c>
      <c r="S115" s="40" t="str">
        <f t="shared" si="395"/>
        <v>#REF!</v>
      </c>
      <c r="T115" s="40" t="str">
        <f t="shared" si="395"/>
        <v>#REF!</v>
      </c>
      <c r="U115" s="40"/>
      <c r="V115" s="40"/>
      <c r="W115" s="40"/>
      <c r="X115" s="40"/>
      <c r="Y115" s="40"/>
      <c r="Z115" s="40"/>
      <c r="AA115" s="40"/>
    </row>
    <row r="116" ht="15.75" customHeight="1" outlineLevel="2">
      <c r="A116" s="20" t="s">
        <v>98</v>
      </c>
      <c r="B116" s="19" t="s">
        <v>20</v>
      </c>
      <c r="C116" s="20" t="s">
        <v>21</v>
      </c>
      <c r="D116" s="37">
        <v>2.5466305E7</v>
      </c>
      <c r="E116" s="37">
        <v>2837279.0</v>
      </c>
      <c r="F116" s="37" t="b">
        <f>+A116=A114</f>
        <v>0</v>
      </c>
      <c r="G116" s="37">
        <f>+D116/D118</f>
        <v>1</v>
      </c>
      <c r="H116" s="37" t="str">
        <f t="shared" ref="H116:H117" si="396">VLOOKUP(A116,'[1]Hoja1'!$B$2:$F$126,3,0)</f>
        <v>#REF!</v>
      </c>
      <c r="I116" s="37" t="str">
        <f t="shared" ref="I116:I117" si="397">VLOOKUP(A116,'[1]Hoja1'!$B$2:$F$126,2,0)</f>
        <v>#REF!</v>
      </c>
      <c r="J116" s="37" t="str">
        <f t="shared" ref="J116:J117" si="398">+H116/11</f>
        <v>#REF!</v>
      </c>
      <c r="K116" s="37" t="str">
        <f t="shared" ref="K116:K117" si="399">+G116*J116</f>
        <v>#REF!</v>
      </c>
      <c r="L116" s="37" t="str">
        <f t="shared" ref="L116:L117" si="400">+D116-Q116</f>
        <v>#REF!</v>
      </c>
      <c r="M116" s="37" t="str">
        <f t="shared" ref="M116:M117" si="401">VLOOKUP(A116,'[1]Hoja1'!$B$2:$F$126,5,0)</f>
        <v>#REF!</v>
      </c>
      <c r="N116" s="37">
        <v>0.0</v>
      </c>
      <c r="O116" s="37" t="str">
        <f t="shared" ref="O116:O117" si="402">+M116/11</f>
        <v>#REF!</v>
      </c>
      <c r="P116" s="37" t="str">
        <f t="shared" ref="P116:P117" si="403">+D116-K116</f>
        <v>#REF!</v>
      </c>
      <c r="Q116" s="37" t="str">
        <f t="shared" ref="Q116:Q117" si="404">+ROUND(P116,0)</f>
        <v>#REF!</v>
      </c>
      <c r="R116" s="37" t="str">
        <f t="shared" ref="R116:R117" si="405">+L116+Q116</f>
        <v>#REF!</v>
      </c>
      <c r="S116" s="37" t="str">
        <f t="shared" ref="S116:S117" si="406">IF(D116-L116-Q116&gt;1,D116-L116-Q116,0)</f>
        <v>#REF!</v>
      </c>
      <c r="T116" s="37" t="str">
        <f t="shared" ref="T116:T117" si="407">+R116</f>
        <v>#REF!</v>
      </c>
      <c r="U116" s="37"/>
      <c r="V116" s="37"/>
      <c r="W116" s="37"/>
      <c r="X116" s="37"/>
      <c r="Y116" s="37"/>
      <c r="Z116" s="37"/>
      <c r="AA116" s="37"/>
    </row>
    <row r="117" ht="15.75" customHeight="1" outlineLevel="2">
      <c r="A117" s="20" t="s">
        <v>98</v>
      </c>
      <c r="B117" s="19" t="s">
        <v>42</v>
      </c>
      <c r="C117" s="20" t="s">
        <v>43</v>
      </c>
      <c r="D117" s="37">
        <v>0.0</v>
      </c>
      <c r="E117" s="37">
        <v>0.0</v>
      </c>
      <c r="F117" s="37" t="b">
        <f>+A117=A116</f>
        <v>1</v>
      </c>
      <c r="G117" s="37">
        <f>+D117/D118</f>
        <v>0</v>
      </c>
      <c r="H117" s="37" t="str">
        <f t="shared" si="396"/>
        <v>#REF!</v>
      </c>
      <c r="I117" s="37" t="str">
        <f t="shared" si="397"/>
        <v>#REF!</v>
      </c>
      <c r="J117" s="37" t="str">
        <f t="shared" si="398"/>
        <v>#REF!</v>
      </c>
      <c r="K117" s="37" t="str">
        <f t="shared" si="399"/>
        <v>#REF!</v>
      </c>
      <c r="L117" s="37" t="str">
        <f t="shared" si="400"/>
        <v>#REF!</v>
      </c>
      <c r="M117" s="37" t="str">
        <f t="shared" si="401"/>
        <v>#REF!</v>
      </c>
      <c r="N117" s="37">
        <v>0.0</v>
      </c>
      <c r="O117" s="37" t="str">
        <f t="shared" si="402"/>
        <v>#REF!</v>
      </c>
      <c r="P117" s="37" t="str">
        <f t="shared" si="403"/>
        <v>#REF!</v>
      </c>
      <c r="Q117" s="37" t="str">
        <f t="shared" si="404"/>
        <v>#REF!</v>
      </c>
      <c r="R117" s="37" t="str">
        <f t="shared" si="405"/>
        <v>#REF!</v>
      </c>
      <c r="S117" s="37" t="str">
        <f t="shared" si="406"/>
        <v>#REF!</v>
      </c>
      <c r="T117" s="37" t="str">
        <f t="shared" si="407"/>
        <v>#REF!</v>
      </c>
      <c r="U117" s="37"/>
      <c r="V117" s="37"/>
      <c r="W117" s="37"/>
      <c r="X117" s="37"/>
      <c r="Y117" s="37"/>
      <c r="Z117" s="37"/>
      <c r="AA117" s="37"/>
    </row>
    <row r="118" ht="15.75" customHeight="1" outlineLevel="1">
      <c r="A118" s="38" t="s">
        <v>345</v>
      </c>
      <c r="B118" s="39"/>
      <c r="C118" s="38"/>
      <c r="D118" s="40">
        <f t="shared" ref="D118:E118" si="408">SUBTOTAL(9,D116:D117)</f>
        <v>25466305</v>
      </c>
      <c r="E118" s="40">
        <f t="shared" si="408"/>
        <v>2837279</v>
      </c>
      <c r="F118" s="40"/>
      <c r="G118" s="40">
        <f>SUBTOTAL(9,G116:G117)</f>
        <v>1</v>
      </c>
      <c r="H118" s="40"/>
      <c r="I118" s="40"/>
      <c r="J118" s="40"/>
      <c r="K118" s="40" t="str">
        <f t="shared" ref="K118:L118" si="409">SUBTOTAL(9,K116:K117)</f>
        <v>#REF!</v>
      </c>
      <c r="L118" s="40" t="str">
        <f t="shared" si="409"/>
        <v>#REF!</v>
      </c>
      <c r="M118" s="40"/>
      <c r="N118" s="40"/>
      <c r="O118" s="40"/>
      <c r="P118" s="40" t="str">
        <f t="shared" ref="P118:T118" si="410">SUBTOTAL(9,P116:P117)</f>
        <v>#REF!</v>
      </c>
      <c r="Q118" s="40" t="str">
        <f t="shared" si="410"/>
        <v>#REF!</v>
      </c>
      <c r="R118" s="40" t="str">
        <f t="shared" si="410"/>
        <v>#REF!</v>
      </c>
      <c r="S118" s="40" t="str">
        <f t="shared" si="410"/>
        <v>#REF!</v>
      </c>
      <c r="T118" s="40" t="str">
        <f t="shared" si="410"/>
        <v>#REF!</v>
      </c>
      <c r="U118" s="40"/>
      <c r="V118" s="40"/>
      <c r="W118" s="40"/>
      <c r="X118" s="40"/>
      <c r="Y118" s="40"/>
      <c r="Z118" s="40"/>
      <c r="AA118" s="40"/>
    </row>
    <row r="119" ht="15.75" customHeight="1" outlineLevel="2">
      <c r="A119" s="20" t="s">
        <v>100</v>
      </c>
      <c r="B119" s="19" t="s">
        <v>20</v>
      </c>
      <c r="C119" s="20" t="s">
        <v>21</v>
      </c>
      <c r="D119" s="37">
        <v>9067825.96</v>
      </c>
      <c r="E119" s="37">
        <v>1286496.48</v>
      </c>
      <c r="F119" s="37" t="b">
        <f>+A119=A117</f>
        <v>0</v>
      </c>
      <c r="G119" s="37">
        <f>+D119/D121</f>
        <v>0.9992244468</v>
      </c>
      <c r="H119" s="37" t="str">
        <f t="shared" ref="H119:H120" si="411">VLOOKUP(A119,'[1]Hoja1'!$B$2:$F$126,3,0)</f>
        <v>#REF!</v>
      </c>
      <c r="I119" s="37" t="str">
        <f t="shared" ref="I119:I120" si="412">VLOOKUP(A119,'[1]Hoja1'!$B$2:$F$126,2,0)</f>
        <v>#REF!</v>
      </c>
      <c r="J119" s="37" t="str">
        <f t="shared" ref="J119:J120" si="413">+H119/11</f>
        <v>#REF!</v>
      </c>
      <c r="K119" s="37" t="str">
        <f t="shared" ref="K119:K120" si="414">+G119*J119</f>
        <v>#REF!</v>
      </c>
      <c r="L119" s="37">
        <v>0.0</v>
      </c>
      <c r="M119" s="37" t="str">
        <f t="shared" ref="M119:M120" si="415">VLOOKUP(A119,'[1]Hoja1'!$B$2:$F$126,5,0)</f>
        <v>#REF!</v>
      </c>
      <c r="N119" s="37">
        <v>0.0</v>
      </c>
      <c r="O119" s="37" t="str">
        <f t="shared" ref="O119:O120" si="416">+M119/11</f>
        <v>#REF!</v>
      </c>
      <c r="P119" s="37" t="str">
        <f>+D119-K119</f>
        <v>#REF!</v>
      </c>
      <c r="Q119" s="37" t="str">
        <f t="shared" ref="Q119:Q120" si="417">+ROUND(P119,0)</f>
        <v>#REF!</v>
      </c>
      <c r="R119" s="37" t="str">
        <f t="shared" ref="R119:R120" si="418">+L119+Q119</f>
        <v>#REF!</v>
      </c>
      <c r="S119" s="37" t="str">
        <f t="shared" ref="S119:S120" si="419">IF(D119-L119-Q119&gt;1,D119-L119-Q119,0)</f>
        <v>#REF!</v>
      </c>
      <c r="T119" s="37" t="str">
        <f t="shared" ref="T119:T120" si="420">+R119</f>
        <v>#REF!</v>
      </c>
      <c r="U119" s="37"/>
      <c r="V119" s="37"/>
      <c r="W119" s="37"/>
      <c r="X119" s="37"/>
      <c r="Y119" s="37"/>
      <c r="Z119" s="37"/>
      <c r="AA119" s="37"/>
    </row>
    <row r="120" ht="15.75" customHeight="1" outlineLevel="2">
      <c r="A120" s="20" t="s">
        <v>100</v>
      </c>
      <c r="B120" s="19" t="s">
        <v>32</v>
      </c>
      <c r="C120" s="20" t="s">
        <v>33</v>
      </c>
      <c r="D120" s="37">
        <v>7038.04</v>
      </c>
      <c r="E120" s="37">
        <v>998.52</v>
      </c>
      <c r="F120" s="37" t="b">
        <f>+A120=A119</f>
        <v>1</v>
      </c>
      <c r="G120" s="37">
        <f>+D120/D121</f>
        <v>0.0007755532204</v>
      </c>
      <c r="H120" s="37" t="str">
        <f t="shared" si="411"/>
        <v>#REF!</v>
      </c>
      <c r="I120" s="37" t="str">
        <f t="shared" si="412"/>
        <v>#REF!</v>
      </c>
      <c r="J120" s="37" t="str">
        <f t="shared" si="413"/>
        <v>#REF!</v>
      </c>
      <c r="K120" s="37" t="str">
        <f t="shared" si="414"/>
        <v>#REF!</v>
      </c>
      <c r="L120" s="37">
        <v>0.0</v>
      </c>
      <c r="M120" s="37" t="str">
        <f t="shared" si="415"/>
        <v>#REF!</v>
      </c>
      <c r="N120" s="37">
        <v>0.0</v>
      </c>
      <c r="O120" s="37" t="str">
        <f t="shared" si="416"/>
        <v>#REF!</v>
      </c>
      <c r="P120" s="41">
        <v>0.0</v>
      </c>
      <c r="Q120" s="37">
        <f t="shared" si="417"/>
        <v>0</v>
      </c>
      <c r="R120" s="37">
        <f t="shared" si="418"/>
        <v>0</v>
      </c>
      <c r="S120" s="37">
        <f t="shared" si="419"/>
        <v>7038.04</v>
      </c>
      <c r="T120" s="37">
        <f t="shared" si="420"/>
        <v>0</v>
      </c>
      <c r="U120" s="37"/>
      <c r="V120" s="37"/>
      <c r="W120" s="37"/>
      <c r="X120" s="37"/>
      <c r="Y120" s="37"/>
      <c r="Z120" s="37"/>
      <c r="AA120" s="37"/>
    </row>
    <row r="121" ht="15.75" customHeight="1" outlineLevel="1">
      <c r="A121" s="38" t="s">
        <v>346</v>
      </c>
      <c r="B121" s="39"/>
      <c r="C121" s="38"/>
      <c r="D121" s="40">
        <f t="shared" ref="D121:E121" si="421">SUBTOTAL(9,D119:D120)</f>
        <v>9074864</v>
      </c>
      <c r="E121" s="40">
        <f t="shared" si="421"/>
        <v>1287495</v>
      </c>
      <c r="F121" s="40"/>
      <c r="G121" s="40">
        <f>SUBTOTAL(9,G119:G120)</f>
        <v>1</v>
      </c>
      <c r="H121" s="40"/>
      <c r="I121" s="40"/>
      <c r="J121" s="40"/>
      <c r="K121" s="40" t="str">
        <f t="shared" ref="K121:L121" si="422">SUBTOTAL(9,K119:K120)</f>
        <v>#REF!</v>
      </c>
      <c r="L121" s="40">
        <f t="shared" si="422"/>
        <v>0</v>
      </c>
      <c r="M121" s="40"/>
      <c r="N121" s="40"/>
      <c r="O121" s="40"/>
      <c r="P121" s="40" t="str">
        <f t="shared" ref="P121:T121" si="423">SUBTOTAL(9,P119:P120)</f>
        <v>#REF!</v>
      </c>
      <c r="Q121" s="40" t="str">
        <f t="shared" si="423"/>
        <v>#REF!</v>
      </c>
      <c r="R121" s="40" t="str">
        <f t="shared" si="423"/>
        <v>#REF!</v>
      </c>
      <c r="S121" s="40" t="str">
        <f t="shared" si="423"/>
        <v>#REF!</v>
      </c>
      <c r="T121" s="40" t="str">
        <f t="shared" si="423"/>
        <v>#REF!</v>
      </c>
      <c r="U121" s="40"/>
      <c r="V121" s="40"/>
      <c r="W121" s="40"/>
      <c r="X121" s="40"/>
      <c r="Y121" s="40"/>
      <c r="Z121" s="40"/>
      <c r="AA121" s="40"/>
    </row>
    <row r="122" ht="15.75" customHeight="1" outlineLevel="2">
      <c r="A122" s="20" t="s">
        <v>102</v>
      </c>
      <c r="B122" s="19" t="s">
        <v>20</v>
      </c>
      <c r="C122" s="20" t="s">
        <v>21</v>
      </c>
      <c r="D122" s="37">
        <v>8595636.0</v>
      </c>
      <c r="E122" s="37">
        <v>925375.0</v>
      </c>
      <c r="F122" s="37" t="b">
        <f>+A122=A120</f>
        <v>0</v>
      </c>
      <c r="G122" s="37">
        <f>+D122/D125</f>
        <v>1</v>
      </c>
      <c r="H122" s="37" t="str">
        <f t="shared" ref="H122:H124" si="424">VLOOKUP(A122,'[1]Hoja1'!$B$2:$F$126,3,0)</f>
        <v>#REF!</v>
      </c>
      <c r="I122" s="37" t="str">
        <f t="shared" ref="I122:I124" si="425">VLOOKUP(A122,'[1]Hoja1'!$B$2:$F$126,2,0)</f>
        <v>#REF!</v>
      </c>
      <c r="J122" s="37" t="str">
        <f t="shared" ref="J122:J124" si="426">+H122/11</f>
        <v>#REF!</v>
      </c>
      <c r="K122" s="37" t="str">
        <f t="shared" ref="K122:K124" si="427">+G122*J122</f>
        <v>#REF!</v>
      </c>
      <c r="L122" s="37" t="str">
        <f t="shared" ref="L122:L124" si="428">+D122-Q122</f>
        <v>#REF!</v>
      </c>
      <c r="M122" s="37" t="str">
        <f t="shared" ref="M122:M124" si="429">VLOOKUP(A122,'[1]Hoja1'!$B$2:$F$126,5,0)</f>
        <v>#REF!</v>
      </c>
      <c r="N122" s="37">
        <v>0.0</v>
      </c>
      <c r="O122" s="37" t="str">
        <f t="shared" ref="O122:O124" si="430">+M122/11</f>
        <v>#REF!</v>
      </c>
      <c r="P122" s="37" t="str">
        <f t="shared" ref="P122:P124" si="431">+D122-K122</f>
        <v>#REF!</v>
      </c>
      <c r="Q122" s="37" t="str">
        <f t="shared" ref="Q122:Q124" si="432">+ROUND(P122,0)</f>
        <v>#REF!</v>
      </c>
      <c r="R122" s="37" t="str">
        <f t="shared" ref="R122:R124" si="433">+L122+Q122</f>
        <v>#REF!</v>
      </c>
      <c r="S122" s="37" t="str">
        <f t="shared" ref="S122:S124" si="434">IF(D122-L122-Q122&gt;1,D122-L122-Q122,0)</f>
        <v>#REF!</v>
      </c>
      <c r="T122" s="37" t="str">
        <f t="shared" ref="T122:T124" si="435">+R122</f>
        <v>#REF!</v>
      </c>
      <c r="U122" s="37"/>
      <c r="V122" s="37"/>
      <c r="W122" s="37"/>
      <c r="X122" s="37"/>
      <c r="Y122" s="37"/>
      <c r="Z122" s="37"/>
      <c r="AA122" s="37"/>
    </row>
    <row r="123" ht="15.75" customHeight="1" outlineLevel="2">
      <c r="A123" s="20" t="s">
        <v>102</v>
      </c>
      <c r="B123" s="19" t="s">
        <v>32</v>
      </c>
      <c r="C123" s="20" t="s">
        <v>33</v>
      </c>
      <c r="D123" s="37">
        <v>0.0</v>
      </c>
      <c r="E123" s="37">
        <v>0.0</v>
      </c>
      <c r="F123" s="37" t="b">
        <f t="shared" ref="F123:F124" si="436">+A123=A122</f>
        <v>1</v>
      </c>
      <c r="G123" s="37">
        <f>+D123/D125</f>
        <v>0</v>
      </c>
      <c r="H123" s="37" t="str">
        <f t="shared" si="424"/>
        <v>#REF!</v>
      </c>
      <c r="I123" s="37" t="str">
        <f t="shared" si="425"/>
        <v>#REF!</v>
      </c>
      <c r="J123" s="37" t="str">
        <f t="shared" si="426"/>
        <v>#REF!</v>
      </c>
      <c r="K123" s="37" t="str">
        <f t="shared" si="427"/>
        <v>#REF!</v>
      </c>
      <c r="L123" s="37" t="str">
        <f t="shared" si="428"/>
        <v>#REF!</v>
      </c>
      <c r="M123" s="37" t="str">
        <f t="shared" si="429"/>
        <v>#REF!</v>
      </c>
      <c r="N123" s="37">
        <v>0.0</v>
      </c>
      <c r="O123" s="37" t="str">
        <f t="shared" si="430"/>
        <v>#REF!</v>
      </c>
      <c r="P123" s="37" t="str">
        <f t="shared" si="431"/>
        <v>#REF!</v>
      </c>
      <c r="Q123" s="37" t="str">
        <f t="shared" si="432"/>
        <v>#REF!</v>
      </c>
      <c r="R123" s="37" t="str">
        <f t="shared" si="433"/>
        <v>#REF!</v>
      </c>
      <c r="S123" s="37" t="str">
        <f t="shared" si="434"/>
        <v>#REF!</v>
      </c>
      <c r="T123" s="37" t="str">
        <f t="shared" si="435"/>
        <v>#REF!</v>
      </c>
      <c r="U123" s="37"/>
      <c r="V123" s="37"/>
      <c r="W123" s="37"/>
      <c r="X123" s="37"/>
      <c r="Y123" s="37"/>
      <c r="Z123" s="37"/>
      <c r="AA123" s="37"/>
    </row>
    <row r="124" ht="15.75" customHeight="1" outlineLevel="2">
      <c r="A124" s="20" t="s">
        <v>102</v>
      </c>
      <c r="B124" s="19" t="s">
        <v>34</v>
      </c>
      <c r="C124" s="20" t="s">
        <v>35</v>
      </c>
      <c r="D124" s="37">
        <v>0.0</v>
      </c>
      <c r="E124" s="37">
        <v>0.0</v>
      </c>
      <c r="F124" s="37" t="b">
        <f t="shared" si="436"/>
        <v>1</v>
      </c>
      <c r="G124" s="37">
        <f>+D124/D125</f>
        <v>0</v>
      </c>
      <c r="H124" s="37" t="str">
        <f t="shared" si="424"/>
        <v>#REF!</v>
      </c>
      <c r="I124" s="37" t="str">
        <f t="shared" si="425"/>
        <v>#REF!</v>
      </c>
      <c r="J124" s="37" t="str">
        <f t="shared" si="426"/>
        <v>#REF!</v>
      </c>
      <c r="K124" s="37" t="str">
        <f t="shared" si="427"/>
        <v>#REF!</v>
      </c>
      <c r="L124" s="37" t="str">
        <f t="shared" si="428"/>
        <v>#REF!</v>
      </c>
      <c r="M124" s="37" t="str">
        <f t="shared" si="429"/>
        <v>#REF!</v>
      </c>
      <c r="N124" s="37">
        <v>0.0</v>
      </c>
      <c r="O124" s="37" t="str">
        <f t="shared" si="430"/>
        <v>#REF!</v>
      </c>
      <c r="P124" s="37" t="str">
        <f t="shared" si="431"/>
        <v>#REF!</v>
      </c>
      <c r="Q124" s="37" t="str">
        <f t="shared" si="432"/>
        <v>#REF!</v>
      </c>
      <c r="R124" s="37" t="str">
        <f t="shared" si="433"/>
        <v>#REF!</v>
      </c>
      <c r="S124" s="37" t="str">
        <f t="shared" si="434"/>
        <v>#REF!</v>
      </c>
      <c r="T124" s="37" t="str">
        <f t="shared" si="435"/>
        <v>#REF!</v>
      </c>
      <c r="U124" s="37"/>
      <c r="V124" s="37"/>
      <c r="W124" s="37"/>
      <c r="X124" s="37"/>
      <c r="Y124" s="37"/>
      <c r="Z124" s="37"/>
      <c r="AA124" s="37"/>
    </row>
    <row r="125" ht="15.75" customHeight="1" outlineLevel="1">
      <c r="A125" s="38" t="s">
        <v>347</v>
      </c>
      <c r="B125" s="39"/>
      <c r="C125" s="38"/>
      <c r="D125" s="40">
        <f t="shared" ref="D125:E125" si="437">SUBTOTAL(9,D122:D124)</f>
        <v>8595636</v>
      </c>
      <c r="E125" s="40">
        <f t="shared" si="437"/>
        <v>925375</v>
      </c>
      <c r="F125" s="40"/>
      <c r="G125" s="40">
        <f>SUBTOTAL(9,G122:G124)</f>
        <v>1</v>
      </c>
      <c r="H125" s="40"/>
      <c r="I125" s="40"/>
      <c r="J125" s="40"/>
      <c r="K125" s="40" t="str">
        <f t="shared" ref="K125:L125" si="438">SUBTOTAL(9,K122:K124)</f>
        <v>#REF!</v>
      </c>
      <c r="L125" s="40" t="str">
        <f t="shared" si="438"/>
        <v>#REF!</v>
      </c>
      <c r="M125" s="40"/>
      <c r="N125" s="40"/>
      <c r="O125" s="40"/>
      <c r="P125" s="40" t="str">
        <f t="shared" ref="P125:T125" si="439">SUBTOTAL(9,P122:P124)</f>
        <v>#REF!</v>
      </c>
      <c r="Q125" s="40" t="str">
        <f t="shared" si="439"/>
        <v>#REF!</v>
      </c>
      <c r="R125" s="40" t="str">
        <f t="shared" si="439"/>
        <v>#REF!</v>
      </c>
      <c r="S125" s="40" t="str">
        <f t="shared" si="439"/>
        <v>#REF!</v>
      </c>
      <c r="T125" s="40" t="str">
        <f t="shared" si="439"/>
        <v>#REF!</v>
      </c>
      <c r="U125" s="40"/>
      <c r="V125" s="40"/>
      <c r="W125" s="40"/>
      <c r="X125" s="40"/>
      <c r="Y125" s="40"/>
      <c r="Z125" s="40"/>
      <c r="AA125" s="40"/>
    </row>
    <row r="126" ht="15.75" customHeight="1" outlineLevel="2">
      <c r="A126" s="20" t="s">
        <v>104</v>
      </c>
      <c r="B126" s="19" t="s">
        <v>20</v>
      </c>
      <c r="C126" s="20" t="s">
        <v>21</v>
      </c>
      <c r="D126" s="37">
        <v>9.777987675E7</v>
      </c>
      <c r="E126" s="37">
        <v>1.051962494E7</v>
      </c>
      <c r="F126" s="37" t="b">
        <f>+A126=A124</f>
        <v>0</v>
      </c>
      <c r="G126" s="37">
        <f>+D126/D129</f>
        <v>0.9159256454</v>
      </c>
      <c r="H126" s="37" t="str">
        <f t="shared" ref="H126:H128" si="440">VLOOKUP(A126,'[1]Hoja1'!$B$2:$F$126,3,0)</f>
        <v>#REF!</v>
      </c>
      <c r="I126" s="37" t="str">
        <f t="shared" ref="I126:I128" si="441">VLOOKUP(A126,'[1]Hoja1'!$B$2:$F$126,2,0)</f>
        <v>#REF!</v>
      </c>
      <c r="J126" s="37" t="str">
        <f t="shared" ref="J126:J128" si="442">+H126/11</f>
        <v>#REF!</v>
      </c>
      <c r="K126" s="37" t="str">
        <f t="shared" ref="K126:K128" si="443">+G126*J126</f>
        <v>#REF!</v>
      </c>
      <c r="L126" s="37">
        <v>0.0</v>
      </c>
      <c r="M126" s="37" t="str">
        <f t="shared" ref="M126:M128" si="444">VLOOKUP(A126,'[1]Hoja1'!$B$2:$F$126,5,0)</f>
        <v>#REF!</v>
      </c>
      <c r="N126" s="37">
        <v>0.0</v>
      </c>
      <c r="O126" s="37" t="str">
        <f t="shared" ref="O126:O128" si="445">+M126/11</f>
        <v>#REF!</v>
      </c>
      <c r="P126" s="37" t="str">
        <f t="shared" ref="P126:P128" si="446">+D126-K126</f>
        <v>#REF!</v>
      </c>
      <c r="Q126" s="37" t="str">
        <f t="shared" ref="Q126:Q128" si="447">+ROUND(P126,0)</f>
        <v>#REF!</v>
      </c>
      <c r="R126" s="37" t="str">
        <f t="shared" ref="R126:R128" si="448">+L126+Q126</f>
        <v>#REF!</v>
      </c>
      <c r="S126" s="37" t="str">
        <f t="shared" ref="S126:S128" si="449">IF(D126-L126-Q126&gt;1,D126-L126-Q126,0)</f>
        <v>#REF!</v>
      </c>
      <c r="T126" s="37" t="str">
        <f t="shared" ref="T126:T128" si="450">+R126</f>
        <v>#REF!</v>
      </c>
      <c r="U126" s="37"/>
      <c r="V126" s="37"/>
      <c r="W126" s="37"/>
      <c r="X126" s="37"/>
      <c r="Y126" s="37"/>
      <c r="Z126" s="37"/>
      <c r="AA126" s="37"/>
    </row>
    <row r="127" ht="15.75" customHeight="1" outlineLevel="2">
      <c r="A127" s="20" t="s">
        <v>104</v>
      </c>
      <c r="B127" s="19" t="s">
        <v>32</v>
      </c>
      <c r="C127" s="20" t="s">
        <v>33</v>
      </c>
      <c r="D127" s="37">
        <v>8975379.25</v>
      </c>
      <c r="E127" s="37">
        <v>965614.06</v>
      </c>
      <c r="F127" s="37" t="b">
        <f t="shared" ref="F127:F128" si="451">+A127=A126</f>
        <v>1</v>
      </c>
      <c r="G127" s="37">
        <f>+D127/D129</f>
        <v>0.08407435462</v>
      </c>
      <c r="H127" s="37" t="str">
        <f t="shared" si="440"/>
        <v>#REF!</v>
      </c>
      <c r="I127" s="37" t="str">
        <f t="shared" si="441"/>
        <v>#REF!</v>
      </c>
      <c r="J127" s="37" t="str">
        <f t="shared" si="442"/>
        <v>#REF!</v>
      </c>
      <c r="K127" s="37" t="str">
        <f t="shared" si="443"/>
        <v>#REF!</v>
      </c>
      <c r="L127" s="37">
        <v>0.0</v>
      </c>
      <c r="M127" s="37" t="str">
        <f t="shared" si="444"/>
        <v>#REF!</v>
      </c>
      <c r="N127" s="37">
        <v>0.0</v>
      </c>
      <c r="O127" s="37" t="str">
        <f t="shared" si="445"/>
        <v>#REF!</v>
      </c>
      <c r="P127" s="37" t="str">
        <f t="shared" si="446"/>
        <v>#REF!</v>
      </c>
      <c r="Q127" s="37" t="str">
        <f t="shared" si="447"/>
        <v>#REF!</v>
      </c>
      <c r="R127" s="37" t="str">
        <f t="shared" si="448"/>
        <v>#REF!</v>
      </c>
      <c r="S127" s="37" t="str">
        <f t="shared" si="449"/>
        <v>#REF!</v>
      </c>
      <c r="T127" s="37" t="str">
        <f t="shared" si="450"/>
        <v>#REF!</v>
      </c>
      <c r="U127" s="37"/>
      <c r="V127" s="37"/>
      <c r="W127" s="37"/>
      <c r="X127" s="37"/>
      <c r="Y127" s="37"/>
      <c r="Z127" s="37"/>
      <c r="AA127" s="37"/>
    </row>
    <row r="128" ht="15.75" customHeight="1" outlineLevel="2">
      <c r="A128" s="20" t="s">
        <v>104</v>
      </c>
      <c r="B128" s="19" t="s">
        <v>28</v>
      </c>
      <c r="C128" s="20" t="s">
        <v>29</v>
      </c>
      <c r="D128" s="37">
        <v>0.0</v>
      </c>
      <c r="E128" s="37">
        <v>0.0</v>
      </c>
      <c r="F128" s="37" t="b">
        <f t="shared" si="451"/>
        <v>1</v>
      </c>
      <c r="G128" s="37">
        <f>+D128/D129</f>
        <v>0</v>
      </c>
      <c r="H128" s="37" t="str">
        <f t="shared" si="440"/>
        <v>#REF!</v>
      </c>
      <c r="I128" s="37" t="str">
        <f t="shared" si="441"/>
        <v>#REF!</v>
      </c>
      <c r="J128" s="37" t="str">
        <f t="shared" si="442"/>
        <v>#REF!</v>
      </c>
      <c r="K128" s="37" t="str">
        <f t="shared" si="443"/>
        <v>#REF!</v>
      </c>
      <c r="L128" s="37" t="str">
        <f>+D128-Q128</f>
        <v>#REF!</v>
      </c>
      <c r="M128" s="37" t="str">
        <f t="shared" si="444"/>
        <v>#REF!</v>
      </c>
      <c r="N128" s="37">
        <v>0.0</v>
      </c>
      <c r="O128" s="37" t="str">
        <f t="shared" si="445"/>
        <v>#REF!</v>
      </c>
      <c r="P128" s="37" t="str">
        <f t="shared" si="446"/>
        <v>#REF!</v>
      </c>
      <c r="Q128" s="37" t="str">
        <f t="shared" si="447"/>
        <v>#REF!</v>
      </c>
      <c r="R128" s="37" t="str">
        <f t="shared" si="448"/>
        <v>#REF!</v>
      </c>
      <c r="S128" s="37" t="str">
        <f t="shared" si="449"/>
        <v>#REF!</v>
      </c>
      <c r="T128" s="37" t="str">
        <f t="shared" si="450"/>
        <v>#REF!</v>
      </c>
      <c r="U128" s="37"/>
      <c r="V128" s="37"/>
      <c r="W128" s="37"/>
      <c r="X128" s="37"/>
      <c r="Y128" s="37"/>
      <c r="Z128" s="37"/>
      <c r="AA128" s="37"/>
    </row>
    <row r="129" ht="15.75" customHeight="1" outlineLevel="1">
      <c r="A129" s="38" t="s">
        <v>348</v>
      </c>
      <c r="B129" s="39"/>
      <c r="C129" s="38"/>
      <c r="D129" s="40">
        <f t="shared" ref="D129:E129" si="452">SUBTOTAL(9,D126:D128)</f>
        <v>106755256</v>
      </c>
      <c r="E129" s="40">
        <f t="shared" si="452"/>
        <v>11485239</v>
      </c>
      <c r="F129" s="40"/>
      <c r="G129" s="40">
        <f>SUBTOTAL(9,G126:G128)</f>
        <v>1</v>
      </c>
      <c r="H129" s="40"/>
      <c r="I129" s="40"/>
      <c r="J129" s="40"/>
      <c r="K129" s="40" t="str">
        <f t="shared" ref="K129:L129" si="453">SUBTOTAL(9,K126:K128)</f>
        <v>#REF!</v>
      </c>
      <c r="L129" s="40" t="str">
        <f t="shared" si="453"/>
        <v>#REF!</v>
      </c>
      <c r="M129" s="40"/>
      <c r="N129" s="40"/>
      <c r="O129" s="40"/>
      <c r="P129" s="40" t="str">
        <f t="shared" ref="P129:T129" si="454">SUBTOTAL(9,P126:P128)</f>
        <v>#REF!</v>
      </c>
      <c r="Q129" s="40" t="str">
        <f t="shared" si="454"/>
        <v>#REF!</v>
      </c>
      <c r="R129" s="40" t="str">
        <f t="shared" si="454"/>
        <v>#REF!</v>
      </c>
      <c r="S129" s="40" t="str">
        <f t="shared" si="454"/>
        <v>#REF!</v>
      </c>
      <c r="T129" s="40" t="str">
        <f t="shared" si="454"/>
        <v>#REF!</v>
      </c>
      <c r="U129" s="40"/>
      <c r="V129" s="40"/>
      <c r="W129" s="40"/>
      <c r="X129" s="40"/>
      <c r="Y129" s="40"/>
      <c r="Z129" s="40"/>
      <c r="AA129" s="40"/>
    </row>
    <row r="130" ht="15.75" customHeight="1" outlineLevel="2">
      <c r="A130" s="20" t="s">
        <v>106</v>
      </c>
      <c r="B130" s="19" t="s">
        <v>20</v>
      </c>
      <c r="C130" s="20" t="s">
        <v>21</v>
      </c>
      <c r="D130" s="37">
        <v>2.416729557E7</v>
      </c>
      <c r="E130" s="37">
        <v>1.269616441E7</v>
      </c>
      <c r="F130" s="37" t="b">
        <f>+A130=A128</f>
        <v>0</v>
      </c>
      <c r="G130" s="37">
        <f>+D130/D132</f>
        <v>0.8065207666</v>
      </c>
      <c r="H130" s="37" t="str">
        <f t="shared" ref="H130:H131" si="455">VLOOKUP(A130,'[1]Hoja1'!$B$2:$F$126,3,0)</f>
        <v>#REF!</v>
      </c>
      <c r="I130" s="37" t="str">
        <f t="shared" ref="I130:I131" si="456">VLOOKUP(A130,'[1]Hoja1'!$B$2:$F$126,2,0)</f>
        <v>#REF!</v>
      </c>
      <c r="J130" s="37" t="str">
        <f t="shared" ref="J130:J131" si="457">+H130/11</f>
        <v>#REF!</v>
      </c>
      <c r="K130" s="37" t="str">
        <f t="shared" ref="K130:K131" si="458">+G130*J130</f>
        <v>#REF!</v>
      </c>
      <c r="L130" s="37">
        <v>0.0</v>
      </c>
      <c r="M130" s="37" t="str">
        <f t="shared" ref="M130:M131" si="459">VLOOKUP(A130,'[1]Hoja1'!$B$2:$F$126,5,0)</f>
        <v>#REF!</v>
      </c>
      <c r="N130" s="37">
        <v>0.0</v>
      </c>
      <c r="O130" s="37" t="str">
        <f t="shared" ref="O130:O131" si="460">+M130/11</f>
        <v>#REF!</v>
      </c>
      <c r="P130" s="37" t="str">
        <f t="shared" ref="P130:P131" si="461">+D130-K130</f>
        <v>#REF!</v>
      </c>
      <c r="Q130" s="37" t="str">
        <f t="shared" ref="Q130:Q131" si="462">+ROUND(P130,0)</f>
        <v>#REF!</v>
      </c>
      <c r="R130" s="37" t="str">
        <f t="shared" ref="R130:R131" si="463">+L130+Q130</f>
        <v>#REF!</v>
      </c>
      <c r="S130" s="37" t="str">
        <f t="shared" ref="S130:S131" si="464">IF(D130-L130-Q130&gt;1,D130-L130-Q130,0)</f>
        <v>#REF!</v>
      </c>
      <c r="T130" s="37" t="str">
        <f t="shared" ref="T130:T131" si="465">+R130</f>
        <v>#REF!</v>
      </c>
      <c r="U130" s="37"/>
      <c r="V130" s="37"/>
      <c r="W130" s="37"/>
      <c r="X130" s="37"/>
      <c r="Y130" s="37"/>
      <c r="Z130" s="37"/>
      <c r="AA130" s="37"/>
    </row>
    <row r="131" ht="15.75" customHeight="1" outlineLevel="2">
      <c r="A131" s="20" t="s">
        <v>106</v>
      </c>
      <c r="B131" s="19" t="s">
        <v>48</v>
      </c>
      <c r="C131" s="20" t="s">
        <v>49</v>
      </c>
      <c r="D131" s="37">
        <v>5797581.43</v>
      </c>
      <c r="E131" s="37">
        <v>3045729.59</v>
      </c>
      <c r="F131" s="37" t="b">
        <f>+A131=A130</f>
        <v>1</v>
      </c>
      <c r="G131" s="37">
        <f>+D131/D132</f>
        <v>0.1934792334</v>
      </c>
      <c r="H131" s="37" t="str">
        <f t="shared" si="455"/>
        <v>#REF!</v>
      </c>
      <c r="I131" s="37" t="str">
        <f t="shared" si="456"/>
        <v>#REF!</v>
      </c>
      <c r="J131" s="37" t="str">
        <f t="shared" si="457"/>
        <v>#REF!</v>
      </c>
      <c r="K131" s="37" t="str">
        <f t="shared" si="458"/>
        <v>#REF!</v>
      </c>
      <c r="L131" s="37">
        <v>0.0</v>
      </c>
      <c r="M131" s="37" t="str">
        <f t="shared" si="459"/>
        <v>#REF!</v>
      </c>
      <c r="N131" s="37">
        <v>0.0</v>
      </c>
      <c r="O131" s="37" t="str">
        <f t="shared" si="460"/>
        <v>#REF!</v>
      </c>
      <c r="P131" s="37" t="str">
        <f t="shared" si="461"/>
        <v>#REF!</v>
      </c>
      <c r="Q131" s="37" t="str">
        <f t="shared" si="462"/>
        <v>#REF!</v>
      </c>
      <c r="R131" s="37" t="str">
        <f t="shared" si="463"/>
        <v>#REF!</v>
      </c>
      <c r="S131" s="37" t="str">
        <f t="shared" si="464"/>
        <v>#REF!</v>
      </c>
      <c r="T131" s="37" t="str">
        <f t="shared" si="465"/>
        <v>#REF!</v>
      </c>
      <c r="U131" s="37"/>
      <c r="V131" s="37"/>
      <c r="W131" s="37"/>
      <c r="X131" s="37"/>
      <c r="Y131" s="37"/>
      <c r="Z131" s="37"/>
      <c r="AA131" s="37"/>
    </row>
    <row r="132" ht="15.75" customHeight="1" outlineLevel="1">
      <c r="A132" s="38" t="s">
        <v>349</v>
      </c>
      <c r="B132" s="39"/>
      <c r="C132" s="38"/>
      <c r="D132" s="40">
        <f t="shared" ref="D132:E132" si="466">SUBTOTAL(9,D130:D131)</f>
        <v>29964877</v>
      </c>
      <c r="E132" s="40">
        <f t="shared" si="466"/>
        <v>15741894</v>
      </c>
      <c r="F132" s="40"/>
      <c r="G132" s="40">
        <f>SUBTOTAL(9,G130:G131)</f>
        <v>1</v>
      </c>
      <c r="H132" s="40"/>
      <c r="I132" s="40"/>
      <c r="J132" s="40"/>
      <c r="K132" s="40" t="str">
        <f t="shared" ref="K132:L132" si="467">SUBTOTAL(9,K130:K131)</f>
        <v>#REF!</v>
      </c>
      <c r="L132" s="40">
        <f t="shared" si="467"/>
        <v>0</v>
      </c>
      <c r="M132" s="40"/>
      <c r="N132" s="40"/>
      <c r="O132" s="40"/>
      <c r="P132" s="40" t="str">
        <f t="shared" ref="P132:T132" si="468">SUBTOTAL(9,P130:P131)</f>
        <v>#REF!</v>
      </c>
      <c r="Q132" s="40" t="str">
        <f t="shared" si="468"/>
        <v>#REF!</v>
      </c>
      <c r="R132" s="40" t="str">
        <f t="shared" si="468"/>
        <v>#REF!</v>
      </c>
      <c r="S132" s="40" t="str">
        <f t="shared" si="468"/>
        <v>#REF!</v>
      </c>
      <c r="T132" s="40" t="str">
        <f t="shared" si="468"/>
        <v>#REF!</v>
      </c>
      <c r="U132" s="40"/>
      <c r="V132" s="40"/>
      <c r="W132" s="40"/>
      <c r="X132" s="40"/>
      <c r="Y132" s="40"/>
      <c r="Z132" s="40"/>
      <c r="AA132" s="40"/>
    </row>
    <row r="133" ht="15.75" customHeight="1" outlineLevel="2">
      <c r="A133" s="20" t="s">
        <v>108</v>
      </c>
      <c r="B133" s="19" t="s">
        <v>20</v>
      </c>
      <c r="C133" s="20" t="s">
        <v>21</v>
      </c>
      <c r="D133" s="37">
        <v>4368756.0</v>
      </c>
      <c r="E133" s="37">
        <v>389741.0</v>
      </c>
      <c r="F133" s="37" t="b">
        <f>+A133=A131</f>
        <v>0</v>
      </c>
      <c r="G133" s="37">
        <f>+D133/D135</f>
        <v>1</v>
      </c>
      <c r="H133" s="37" t="str">
        <f t="shared" ref="H133:H134" si="469">VLOOKUP(A133,'[1]Hoja1'!$B$2:$F$126,3,0)</f>
        <v>#REF!</v>
      </c>
      <c r="I133" s="37" t="str">
        <f t="shared" ref="I133:I134" si="470">VLOOKUP(A133,'[1]Hoja1'!$B$2:$F$126,2,0)</f>
        <v>#REF!</v>
      </c>
      <c r="J133" s="37" t="str">
        <f t="shared" ref="J133:J134" si="471">+H133/11</f>
        <v>#REF!</v>
      </c>
      <c r="K133" s="37" t="str">
        <f t="shared" ref="K133:K134" si="472">+G133*J133</f>
        <v>#REF!</v>
      </c>
      <c r="L133" s="37" t="str">
        <f t="shared" ref="L133:L134" si="473">+D133-Q133</f>
        <v>#REF!</v>
      </c>
      <c r="M133" s="37" t="str">
        <f t="shared" ref="M133:M134" si="474">VLOOKUP(A133,'[1]Hoja1'!$B$2:$F$126,5,0)</f>
        <v>#REF!</v>
      </c>
      <c r="N133" s="37">
        <v>0.0</v>
      </c>
      <c r="O133" s="37" t="str">
        <f t="shared" ref="O133:O134" si="475">+M133/11</f>
        <v>#REF!</v>
      </c>
      <c r="P133" s="37" t="str">
        <f t="shared" ref="P133:P134" si="476">+D133-K133</f>
        <v>#REF!</v>
      </c>
      <c r="Q133" s="37" t="str">
        <f t="shared" ref="Q133:Q134" si="477">+ROUND(P133,0)</f>
        <v>#REF!</v>
      </c>
      <c r="R133" s="37" t="str">
        <f t="shared" ref="R133:R134" si="478">+L133+Q133</f>
        <v>#REF!</v>
      </c>
      <c r="S133" s="37" t="str">
        <f t="shared" ref="S133:S134" si="479">IF(D133-L133-Q133&gt;1,D133-L133-Q133,0)</f>
        <v>#REF!</v>
      </c>
      <c r="T133" s="37" t="str">
        <f t="shared" ref="T133:T134" si="480">+R133</f>
        <v>#REF!</v>
      </c>
      <c r="U133" s="37"/>
      <c r="V133" s="37"/>
      <c r="W133" s="37"/>
      <c r="X133" s="37"/>
      <c r="Y133" s="37"/>
      <c r="Z133" s="37"/>
      <c r="AA133" s="37"/>
    </row>
    <row r="134" ht="15.75" customHeight="1" outlineLevel="2">
      <c r="A134" s="20" t="s">
        <v>108</v>
      </c>
      <c r="B134" s="19" t="s">
        <v>28</v>
      </c>
      <c r="C134" s="20" t="s">
        <v>29</v>
      </c>
      <c r="D134" s="37">
        <v>0.0</v>
      </c>
      <c r="E134" s="37">
        <v>0.0</v>
      </c>
      <c r="F134" s="37" t="b">
        <f>+A134=A133</f>
        <v>1</v>
      </c>
      <c r="G134" s="37">
        <f>+D134/D135</f>
        <v>0</v>
      </c>
      <c r="H134" s="37" t="str">
        <f t="shared" si="469"/>
        <v>#REF!</v>
      </c>
      <c r="I134" s="37" t="str">
        <f t="shared" si="470"/>
        <v>#REF!</v>
      </c>
      <c r="J134" s="37" t="str">
        <f t="shared" si="471"/>
        <v>#REF!</v>
      </c>
      <c r="K134" s="37" t="str">
        <f t="shared" si="472"/>
        <v>#REF!</v>
      </c>
      <c r="L134" s="37" t="str">
        <f t="shared" si="473"/>
        <v>#REF!</v>
      </c>
      <c r="M134" s="37" t="str">
        <f t="shared" si="474"/>
        <v>#REF!</v>
      </c>
      <c r="N134" s="37">
        <v>0.0</v>
      </c>
      <c r="O134" s="37" t="str">
        <f t="shared" si="475"/>
        <v>#REF!</v>
      </c>
      <c r="P134" s="37" t="str">
        <f t="shared" si="476"/>
        <v>#REF!</v>
      </c>
      <c r="Q134" s="37" t="str">
        <f t="shared" si="477"/>
        <v>#REF!</v>
      </c>
      <c r="R134" s="37" t="str">
        <f t="shared" si="478"/>
        <v>#REF!</v>
      </c>
      <c r="S134" s="37" t="str">
        <f t="shared" si="479"/>
        <v>#REF!</v>
      </c>
      <c r="T134" s="37" t="str">
        <f t="shared" si="480"/>
        <v>#REF!</v>
      </c>
      <c r="U134" s="37"/>
      <c r="V134" s="37"/>
      <c r="W134" s="37"/>
      <c r="X134" s="37"/>
      <c r="Y134" s="37"/>
      <c r="Z134" s="37"/>
      <c r="AA134" s="37"/>
    </row>
    <row r="135" ht="15.75" customHeight="1" outlineLevel="1">
      <c r="A135" s="38" t="s">
        <v>350</v>
      </c>
      <c r="B135" s="39"/>
      <c r="C135" s="38"/>
      <c r="D135" s="40">
        <f t="shared" ref="D135:E135" si="481">SUBTOTAL(9,D133:D134)</f>
        <v>4368756</v>
      </c>
      <c r="E135" s="40">
        <f t="shared" si="481"/>
        <v>389741</v>
      </c>
      <c r="F135" s="40"/>
      <c r="G135" s="40">
        <f>SUBTOTAL(9,G133:G134)</f>
        <v>1</v>
      </c>
      <c r="H135" s="40"/>
      <c r="I135" s="40"/>
      <c r="J135" s="40"/>
      <c r="K135" s="40" t="str">
        <f t="shared" ref="K135:L135" si="482">SUBTOTAL(9,K133:K134)</f>
        <v>#REF!</v>
      </c>
      <c r="L135" s="40" t="str">
        <f t="shared" si="482"/>
        <v>#REF!</v>
      </c>
      <c r="M135" s="40"/>
      <c r="N135" s="40"/>
      <c r="O135" s="40"/>
      <c r="P135" s="40" t="str">
        <f t="shared" ref="P135:T135" si="483">SUBTOTAL(9,P133:P134)</f>
        <v>#REF!</v>
      </c>
      <c r="Q135" s="40" t="str">
        <f t="shared" si="483"/>
        <v>#REF!</v>
      </c>
      <c r="R135" s="40" t="str">
        <f t="shared" si="483"/>
        <v>#REF!</v>
      </c>
      <c r="S135" s="40" t="str">
        <f t="shared" si="483"/>
        <v>#REF!</v>
      </c>
      <c r="T135" s="40" t="str">
        <f t="shared" si="483"/>
        <v>#REF!</v>
      </c>
      <c r="U135" s="40"/>
      <c r="V135" s="40"/>
      <c r="W135" s="40"/>
      <c r="X135" s="40"/>
      <c r="Y135" s="40"/>
      <c r="Z135" s="40"/>
      <c r="AA135" s="40"/>
    </row>
    <row r="136" ht="15.75" customHeight="1" outlineLevel="2">
      <c r="A136" s="20" t="s">
        <v>110</v>
      </c>
      <c r="B136" s="19" t="s">
        <v>20</v>
      </c>
      <c r="C136" s="20" t="s">
        <v>21</v>
      </c>
      <c r="D136" s="37">
        <v>1.8282722222E8</v>
      </c>
      <c r="E136" s="37">
        <v>6859224.71</v>
      </c>
      <c r="F136" s="37" t="b">
        <f>+A136=A134</f>
        <v>0</v>
      </c>
      <c r="G136" s="37">
        <f>+D136/D142</f>
        <v>0.405612365</v>
      </c>
      <c r="H136" s="37" t="str">
        <f t="shared" ref="H136:H141" si="484">VLOOKUP(A136,'[1]Hoja1'!$B$2:$F$126,3,0)</f>
        <v>#REF!</v>
      </c>
      <c r="I136" s="37" t="str">
        <f t="shared" ref="I136:I141" si="485">VLOOKUP(A136,'[1]Hoja1'!$B$2:$F$126,2,0)</f>
        <v>#REF!</v>
      </c>
      <c r="J136" s="37" t="str">
        <f t="shared" ref="J136:J141" si="486">+H136/11</f>
        <v>#REF!</v>
      </c>
      <c r="K136" s="37" t="str">
        <f t="shared" ref="K136:K141" si="487">+G136*J136</f>
        <v>#REF!</v>
      </c>
      <c r="L136" s="37" t="str">
        <f t="shared" ref="L136:L141" si="488">+D136-Q136</f>
        <v>#REF!</v>
      </c>
      <c r="M136" s="37" t="str">
        <f t="shared" ref="M136:M141" si="489">VLOOKUP(A136,'[1]Hoja1'!$B$2:$F$126,5,0)</f>
        <v>#REF!</v>
      </c>
      <c r="N136" s="37">
        <v>0.0</v>
      </c>
      <c r="O136" s="37" t="str">
        <f t="shared" ref="O136:O141" si="490">+M136/11</f>
        <v>#REF!</v>
      </c>
      <c r="P136" s="37" t="str">
        <f t="shared" ref="P136:P141" si="491">+D136-K136</f>
        <v>#REF!</v>
      </c>
      <c r="Q136" s="37" t="str">
        <f t="shared" ref="Q136:Q141" si="492">+ROUND(P136,0)</f>
        <v>#REF!</v>
      </c>
      <c r="R136" s="37" t="str">
        <f t="shared" ref="R136:R141" si="493">+L136+Q136</f>
        <v>#REF!</v>
      </c>
      <c r="S136" s="37" t="str">
        <f t="shared" ref="S136:S141" si="494">IF(D136-L136-Q136&gt;1,D136-L136-Q136,0)</f>
        <v>#REF!</v>
      </c>
      <c r="T136" s="37" t="str">
        <f t="shared" ref="T136:T141" si="495">+R136</f>
        <v>#REF!</v>
      </c>
      <c r="U136" s="37"/>
      <c r="V136" s="37"/>
      <c r="W136" s="37"/>
      <c r="X136" s="37"/>
      <c r="Y136" s="37"/>
      <c r="Z136" s="37"/>
      <c r="AA136" s="37"/>
    </row>
    <row r="137" ht="15.75" customHeight="1" outlineLevel="2">
      <c r="A137" s="20" t="s">
        <v>110</v>
      </c>
      <c r="B137" s="19" t="s">
        <v>32</v>
      </c>
      <c r="C137" s="20" t="s">
        <v>33</v>
      </c>
      <c r="D137" s="37">
        <v>5.771834418E7</v>
      </c>
      <c r="E137" s="37">
        <v>2165449.37</v>
      </c>
      <c r="F137" s="37" t="b">
        <f t="shared" ref="F137:F141" si="496">+A137=A136</f>
        <v>1</v>
      </c>
      <c r="G137" s="37">
        <f>+D137/D142</f>
        <v>0.128051358</v>
      </c>
      <c r="H137" s="37" t="str">
        <f t="shared" si="484"/>
        <v>#REF!</v>
      </c>
      <c r="I137" s="37" t="str">
        <f t="shared" si="485"/>
        <v>#REF!</v>
      </c>
      <c r="J137" s="37" t="str">
        <f t="shared" si="486"/>
        <v>#REF!</v>
      </c>
      <c r="K137" s="37" t="str">
        <f t="shared" si="487"/>
        <v>#REF!</v>
      </c>
      <c r="L137" s="37" t="str">
        <f t="shared" si="488"/>
        <v>#REF!</v>
      </c>
      <c r="M137" s="37" t="str">
        <f t="shared" si="489"/>
        <v>#REF!</v>
      </c>
      <c r="N137" s="37">
        <v>0.0</v>
      </c>
      <c r="O137" s="37" t="str">
        <f t="shared" si="490"/>
        <v>#REF!</v>
      </c>
      <c r="P137" s="37" t="str">
        <f t="shared" si="491"/>
        <v>#REF!</v>
      </c>
      <c r="Q137" s="37" t="str">
        <f t="shared" si="492"/>
        <v>#REF!</v>
      </c>
      <c r="R137" s="37" t="str">
        <f t="shared" si="493"/>
        <v>#REF!</v>
      </c>
      <c r="S137" s="37" t="str">
        <f t="shared" si="494"/>
        <v>#REF!</v>
      </c>
      <c r="T137" s="37" t="str">
        <f t="shared" si="495"/>
        <v>#REF!</v>
      </c>
      <c r="U137" s="37"/>
      <c r="V137" s="37"/>
      <c r="W137" s="37"/>
      <c r="X137" s="37"/>
      <c r="Y137" s="37"/>
      <c r="Z137" s="37"/>
      <c r="AA137" s="37"/>
    </row>
    <row r="138" ht="15.75" customHeight="1" outlineLevel="2">
      <c r="A138" s="20" t="s">
        <v>110</v>
      </c>
      <c r="B138" s="19" t="s">
        <v>89</v>
      </c>
      <c r="C138" s="20" t="s">
        <v>90</v>
      </c>
      <c r="D138" s="37">
        <v>0.0</v>
      </c>
      <c r="E138" s="37">
        <v>0.0</v>
      </c>
      <c r="F138" s="37" t="b">
        <f t="shared" si="496"/>
        <v>1</v>
      </c>
      <c r="G138" s="37">
        <f>+D138/D142</f>
        <v>0</v>
      </c>
      <c r="H138" s="37" t="str">
        <f t="shared" si="484"/>
        <v>#REF!</v>
      </c>
      <c r="I138" s="37" t="str">
        <f t="shared" si="485"/>
        <v>#REF!</v>
      </c>
      <c r="J138" s="37" t="str">
        <f t="shared" si="486"/>
        <v>#REF!</v>
      </c>
      <c r="K138" s="37" t="str">
        <f t="shared" si="487"/>
        <v>#REF!</v>
      </c>
      <c r="L138" s="37" t="str">
        <f t="shared" si="488"/>
        <v>#REF!</v>
      </c>
      <c r="M138" s="37" t="str">
        <f t="shared" si="489"/>
        <v>#REF!</v>
      </c>
      <c r="N138" s="37">
        <v>0.0</v>
      </c>
      <c r="O138" s="37" t="str">
        <f t="shared" si="490"/>
        <v>#REF!</v>
      </c>
      <c r="P138" s="37" t="str">
        <f t="shared" si="491"/>
        <v>#REF!</v>
      </c>
      <c r="Q138" s="37" t="str">
        <f t="shared" si="492"/>
        <v>#REF!</v>
      </c>
      <c r="R138" s="37" t="str">
        <f t="shared" si="493"/>
        <v>#REF!</v>
      </c>
      <c r="S138" s="37" t="str">
        <f t="shared" si="494"/>
        <v>#REF!</v>
      </c>
      <c r="T138" s="37" t="str">
        <f t="shared" si="495"/>
        <v>#REF!</v>
      </c>
      <c r="U138" s="37"/>
      <c r="V138" s="37"/>
      <c r="W138" s="37"/>
      <c r="X138" s="37"/>
      <c r="Y138" s="37"/>
      <c r="Z138" s="37"/>
      <c r="AA138" s="37"/>
    </row>
    <row r="139" ht="15.75" customHeight="1" outlineLevel="2">
      <c r="A139" s="20" t="s">
        <v>110</v>
      </c>
      <c r="B139" s="19" t="s">
        <v>61</v>
      </c>
      <c r="C139" s="20" t="s">
        <v>62</v>
      </c>
      <c r="D139" s="37">
        <v>1.261334403E7</v>
      </c>
      <c r="E139" s="37">
        <v>473221.44</v>
      </c>
      <c r="F139" s="37" t="b">
        <f t="shared" si="496"/>
        <v>1</v>
      </c>
      <c r="G139" s="37">
        <f>+D139/D142</f>
        <v>0.02798340554</v>
      </c>
      <c r="H139" s="37" t="str">
        <f t="shared" si="484"/>
        <v>#REF!</v>
      </c>
      <c r="I139" s="37" t="str">
        <f t="shared" si="485"/>
        <v>#REF!</v>
      </c>
      <c r="J139" s="37" t="str">
        <f t="shared" si="486"/>
        <v>#REF!</v>
      </c>
      <c r="K139" s="37" t="str">
        <f t="shared" si="487"/>
        <v>#REF!</v>
      </c>
      <c r="L139" s="37" t="str">
        <f t="shared" si="488"/>
        <v>#REF!</v>
      </c>
      <c r="M139" s="37" t="str">
        <f t="shared" si="489"/>
        <v>#REF!</v>
      </c>
      <c r="N139" s="37">
        <v>0.0</v>
      </c>
      <c r="O139" s="37" t="str">
        <f t="shared" si="490"/>
        <v>#REF!</v>
      </c>
      <c r="P139" s="37" t="str">
        <f t="shared" si="491"/>
        <v>#REF!</v>
      </c>
      <c r="Q139" s="37" t="str">
        <f t="shared" si="492"/>
        <v>#REF!</v>
      </c>
      <c r="R139" s="37" t="str">
        <f t="shared" si="493"/>
        <v>#REF!</v>
      </c>
      <c r="S139" s="37" t="str">
        <f t="shared" si="494"/>
        <v>#REF!</v>
      </c>
      <c r="T139" s="37" t="str">
        <f t="shared" si="495"/>
        <v>#REF!</v>
      </c>
      <c r="U139" s="37"/>
      <c r="V139" s="37"/>
      <c r="W139" s="37"/>
      <c r="X139" s="37"/>
      <c r="Y139" s="37"/>
      <c r="Z139" s="37"/>
      <c r="AA139" s="37"/>
    </row>
    <row r="140" ht="15.75" customHeight="1" outlineLevel="2">
      <c r="A140" s="20" t="s">
        <v>110</v>
      </c>
      <c r="B140" s="19" t="s">
        <v>42</v>
      </c>
      <c r="C140" s="20" t="s">
        <v>43</v>
      </c>
      <c r="D140" s="37">
        <v>0.0</v>
      </c>
      <c r="E140" s="37">
        <v>0.0</v>
      </c>
      <c r="F140" s="37" t="b">
        <f t="shared" si="496"/>
        <v>1</v>
      </c>
      <c r="G140" s="37">
        <f>+D140/D142</f>
        <v>0</v>
      </c>
      <c r="H140" s="37" t="str">
        <f t="shared" si="484"/>
        <v>#REF!</v>
      </c>
      <c r="I140" s="37" t="str">
        <f t="shared" si="485"/>
        <v>#REF!</v>
      </c>
      <c r="J140" s="37" t="str">
        <f t="shared" si="486"/>
        <v>#REF!</v>
      </c>
      <c r="K140" s="37" t="str">
        <f t="shared" si="487"/>
        <v>#REF!</v>
      </c>
      <c r="L140" s="37" t="str">
        <f t="shared" si="488"/>
        <v>#REF!</v>
      </c>
      <c r="M140" s="37" t="str">
        <f t="shared" si="489"/>
        <v>#REF!</v>
      </c>
      <c r="N140" s="37">
        <v>0.0</v>
      </c>
      <c r="O140" s="37" t="str">
        <f t="shared" si="490"/>
        <v>#REF!</v>
      </c>
      <c r="P140" s="37" t="str">
        <f t="shared" si="491"/>
        <v>#REF!</v>
      </c>
      <c r="Q140" s="37" t="str">
        <f t="shared" si="492"/>
        <v>#REF!</v>
      </c>
      <c r="R140" s="37" t="str">
        <f t="shared" si="493"/>
        <v>#REF!</v>
      </c>
      <c r="S140" s="37" t="str">
        <f t="shared" si="494"/>
        <v>#REF!</v>
      </c>
      <c r="T140" s="37" t="str">
        <f t="shared" si="495"/>
        <v>#REF!</v>
      </c>
      <c r="U140" s="37"/>
      <c r="V140" s="37"/>
      <c r="W140" s="37"/>
      <c r="X140" s="37"/>
      <c r="Y140" s="37"/>
      <c r="Z140" s="37"/>
      <c r="AA140" s="37"/>
    </row>
    <row r="141" ht="15.75" customHeight="1" outlineLevel="2">
      <c r="A141" s="20" t="s">
        <v>110</v>
      </c>
      <c r="B141" s="19" t="s">
        <v>34</v>
      </c>
      <c r="C141" s="20" t="s">
        <v>35</v>
      </c>
      <c r="D141" s="37">
        <v>1.9758479957E8</v>
      </c>
      <c r="E141" s="37">
        <v>7412892.48</v>
      </c>
      <c r="F141" s="37" t="b">
        <f t="shared" si="496"/>
        <v>1</v>
      </c>
      <c r="G141" s="37">
        <f>+D141/D142</f>
        <v>0.4383528715</v>
      </c>
      <c r="H141" s="37" t="str">
        <f t="shared" si="484"/>
        <v>#REF!</v>
      </c>
      <c r="I141" s="37" t="str">
        <f t="shared" si="485"/>
        <v>#REF!</v>
      </c>
      <c r="J141" s="37" t="str">
        <f t="shared" si="486"/>
        <v>#REF!</v>
      </c>
      <c r="K141" s="37" t="str">
        <f t="shared" si="487"/>
        <v>#REF!</v>
      </c>
      <c r="L141" s="37" t="str">
        <f t="shared" si="488"/>
        <v>#REF!</v>
      </c>
      <c r="M141" s="37" t="str">
        <f t="shared" si="489"/>
        <v>#REF!</v>
      </c>
      <c r="N141" s="37">
        <v>0.0</v>
      </c>
      <c r="O141" s="37" t="str">
        <f t="shared" si="490"/>
        <v>#REF!</v>
      </c>
      <c r="P141" s="37" t="str">
        <f t="shared" si="491"/>
        <v>#REF!</v>
      </c>
      <c r="Q141" s="37" t="str">
        <f t="shared" si="492"/>
        <v>#REF!</v>
      </c>
      <c r="R141" s="37" t="str">
        <f t="shared" si="493"/>
        <v>#REF!</v>
      </c>
      <c r="S141" s="37" t="str">
        <f t="shared" si="494"/>
        <v>#REF!</v>
      </c>
      <c r="T141" s="37" t="str">
        <f t="shared" si="495"/>
        <v>#REF!</v>
      </c>
      <c r="U141" s="37"/>
      <c r="V141" s="37"/>
      <c r="W141" s="37"/>
      <c r="X141" s="37"/>
      <c r="Y141" s="37"/>
      <c r="Z141" s="37"/>
      <c r="AA141" s="37"/>
    </row>
    <row r="142" ht="15.75" customHeight="1" outlineLevel="1">
      <c r="A142" s="38" t="s">
        <v>351</v>
      </c>
      <c r="B142" s="39"/>
      <c r="C142" s="38"/>
      <c r="D142" s="40">
        <f t="shared" ref="D142:E142" si="497">SUBTOTAL(9,D136:D141)</f>
        <v>450743710</v>
      </c>
      <c r="E142" s="40">
        <f t="shared" si="497"/>
        <v>16910788</v>
      </c>
      <c r="F142" s="40"/>
      <c r="G142" s="40">
        <f>SUBTOTAL(9,G136:G141)</f>
        <v>1</v>
      </c>
      <c r="H142" s="40"/>
      <c r="I142" s="40"/>
      <c r="J142" s="40"/>
      <c r="K142" s="40" t="str">
        <f t="shared" ref="K142:L142" si="498">SUBTOTAL(9,K136:K141)</f>
        <v>#REF!</v>
      </c>
      <c r="L142" s="40" t="str">
        <f t="shared" si="498"/>
        <v>#REF!</v>
      </c>
      <c r="M142" s="40"/>
      <c r="N142" s="40"/>
      <c r="O142" s="40"/>
      <c r="P142" s="40" t="str">
        <f t="shared" ref="P142:T142" si="499">SUBTOTAL(9,P136:P141)</f>
        <v>#REF!</v>
      </c>
      <c r="Q142" s="40" t="str">
        <f t="shared" si="499"/>
        <v>#REF!</v>
      </c>
      <c r="R142" s="40" t="str">
        <f t="shared" si="499"/>
        <v>#REF!</v>
      </c>
      <c r="S142" s="40" t="str">
        <f t="shared" si="499"/>
        <v>#REF!</v>
      </c>
      <c r="T142" s="40" t="str">
        <f t="shared" si="499"/>
        <v>#REF!</v>
      </c>
      <c r="U142" s="40"/>
      <c r="V142" s="40"/>
      <c r="W142" s="40"/>
      <c r="X142" s="40"/>
      <c r="Y142" s="40"/>
      <c r="Z142" s="40"/>
      <c r="AA142" s="40"/>
    </row>
    <row r="143" ht="15.75" customHeight="1" outlineLevel="2">
      <c r="A143" s="20" t="s">
        <v>112</v>
      </c>
      <c r="B143" s="19" t="s">
        <v>20</v>
      </c>
      <c r="C143" s="20" t="s">
        <v>21</v>
      </c>
      <c r="D143" s="37">
        <v>1.2389312415E8</v>
      </c>
      <c r="E143" s="37">
        <v>9220288.74</v>
      </c>
      <c r="F143" s="37" t="b">
        <f>+A143=A141</f>
        <v>0</v>
      </c>
      <c r="G143" s="37">
        <f>+D143/D148</f>
        <v>0.8596773371</v>
      </c>
      <c r="H143" s="37" t="str">
        <f t="shared" ref="H143:H147" si="500">VLOOKUP(A143,'[1]Hoja1'!$B$2:$F$126,3,0)</f>
        <v>#REF!</v>
      </c>
      <c r="I143" s="37" t="str">
        <f t="shared" ref="I143:I147" si="501">VLOOKUP(A143,'[1]Hoja1'!$B$2:$F$126,2,0)</f>
        <v>#REF!</v>
      </c>
      <c r="J143" s="37" t="str">
        <f t="shared" ref="J143:J147" si="502">+H143/11</f>
        <v>#REF!</v>
      </c>
      <c r="K143" s="37" t="str">
        <f t="shared" ref="K143:K147" si="503">+G143*J143</f>
        <v>#REF!</v>
      </c>
      <c r="L143" s="37">
        <v>0.0</v>
      </c>
      <c r="M143" s="37" t="str">
        <f t="shared" ref="M143:M147" si="504">VLOOKUP(A143,'[1]Hoja1'!$B$2:$F$126,5,0)</f>
        <v>#REF!</v>
      </c>
      <c r="N143" s="37">
        <v>0.0</v>
      </c>
      <c r="O143" s="37" t="str">
        <f t="shared" ref="O143:O147" si="505">+M143/11</f>
        <v>#REF!</v>
      </c>
      <c r="P143" s="37" t="str">
        <f t="shared" ref="P143:P147" si="506">+D143-K143</f>
        <v>#REF!</v>
      </c>
      <c r="Q143" s="37" t="str">
        <f t="shared" ref="Q143:Q147" si="507">+ROUND(P143,0)</f>
        <v>#REF!</v>
      </c>
      <c r="R143" s="37" t="str">
        <f t="shared" ref="R143:R147" si="508">+L143+Q143</f>
        <v>#REF!</v>
      </c>
      <c r="S143" s="37" t="str">
        <f t="shared" ref="S143:S147" si="509">IF(D143-L143-Q143&gt;1,D143-L143-Q143,0)</f>
        <v>#REF!</v>
      </c>
      <c r="T143" s="37" t="str">
        <f t="shared" ref="T143:T147" si="510">+R143</f>
        <v>#REF!</v>
      </c>
      <c r="U143" s="37"/>
      <c r="V143" s="37"/>
      <c r="W143" s="37"/>
      <c r="X143" s="37"/>
      <c r="Y143" s="37"/>
      <c r="Z143" s="37"/>
      <c r="AA143" s="37"/>
    </row>
    <row r="144" ht="15.75" customHeight="1" outlineLevel="2">
      <c r="A144" s="20" t="s">
        <v>112</v>
      </c>
      <c r="B144" s="19" t="s">
        <v>32</v>
      </c>
      <c r="C144" s="20" t="s">
        <v>33</v>
      </c>
      <c r="D144" s="37">
        <v>1.391554032E7</v>
      </c>
      <c r="E144" s="37">
        <v>1035612.76</v>
      </c>
      <c r="F144" s="37" t="b">
        <f t="shared" ref="F144:F147" si="511">+A144=A143</f>
        <v>1</v>
      </c>
      <c r="G144" s="37">
        <f>+D144/D148</f>
        <v>0.09655801909</v>
      </c>
      <c r="H144" s="37" t="str">
        <f t="shared" si="500"/>
        <v>#REF!</v>
      </c>
      <c r="I144" s="37" t="str">
        <f t="shared" si="501"/>
        <v>#REF!</v>
      </c>
      <c r="J144" s="37" t="str">
        <f t="shared" si="502"/>
        <v>#REF!</v>
      </c>
      <c r="K144" s="37" t="str">
        <f t="shared" si="503"/>
        <v>#REF!</v>
      </c>
      <c r="L144" s="37">
        <v>0.0</v>
      </c>
      <c r="M144" s="37" t="str">
        <f t="shared" si="504"/>
        <v>#REF!</v>
      </c>
      <c r="N144" s="37">
        <v>0.0</v>
      </c>
      <c r="O144" s="37" t="str">
        <f t="shared" si="505"/>
        <v>#REF!</v>
      </c>
      <c r="P144" s="37" t="str">
        <f t="shared" si="506"/>
        <v>#REF!</v>
      </c>
      <c r="Q144" s="37" t="str">
        <f t="shared" si="507"/>
        <v>#REF!</v>
      </c>
      <c r="R144" s="37" t="str">
        <f t="shared" si="508"/>
        <v>#REF!</v>
      </c>
      <c r="S144" s="37" t="str">
        <f t="shared" si="509"/>
        <v>#REF!</v>
      </c>
      <c r="T144" s="37" t="str">
        <f t="shared" si="510"/>
        <v>#REF!</v>
      </c>
      <c r="U144" s="37"/>
      <c r="V144" s="37"/>
      <c r="W144" s="37"/>
      <c r="X144" s="37"/>
      <c r="Y144" s="37"/>
      <c r="Z144" s="37"/>
      <c r="AA144" s="37"/>
    </row>
    <row r="145" ht="15.75" customHeight="1" outlineLevel="2">
      <c r="A145" s="20" t="s">
        <v>112</v>
      </c>
      <c r="B145" s="19" t="s">
        <v>113</v>
      </c>
      <c r="C145" s="20" t="s">
        <v>114</v>
      </c>
      <c r="D145" s="37">
        <v>0.0</v>
      </c>
      <c r="E145" s="37">
        <v>0.0</v>
      </c>
      <c r="F145" s="37" t="b">
        <f t="shared" si="511"/>
        <v>1</v>
      </c>
      <c r="G145" s="37">
        <f>+D145/D148</f>
        <v>0</v>
      </c>
      <c r="H145" s="37" t="str">
        <f t="shared" si="500"/>
        <v>#REF!</v>
      </c>
      <c r="I145" s="37" t="str">
        <f t="shared" si="501"/>
        <v>#REF!</v>
      </c>
      <c r="J145" s="37" t="str">
        <f t="shared" si="502"/>
        <v>#REF!</v>
      </c>
      <c r="K145" s="37" t="str">
        <f t="shared" si="503"/>
        <v>#REF!</v>
      </c>
      <c r="L145" s="37" t="str">
        <f>+D145-Q145</f>
        <v>#REF!</v>
      </c>
      <c r="M145" s="37" t="str">
        <f t="shared" si="504"/>
        <v>#REF!</v>
      </c>
      <c r="N145" s="37">
        <v>0.0</v>
      </c>
      <c r="O145" s="37" t="str">
        <f t="shared" si="505"/>
        <v>#REF!</v>
      </c>
      <c r="P145" s="37" t="str">
        <f t="shared" si="506"/>
        <v>#REF!</v>
      </c>
      <c r="Q145" s="37" t="str">
        <f t="shared" si="507"/>
        <v>#REF!</v>
      </c>
      <c r="R145" s="37" t="str">
        <f t="shared" si="508"/>
        <v>#REF!</v>
      </c>
      <c r="S145" s="37" t="str">
        <f t="shared" si="509"/>
        <v>#REF!</v>
      </c>
      <c r="T145" s="37" t="str">
        <f t="shared" si="510"/>
        <v>#REF!</v>
      </c>
      <c r="U145" s="37"/>
      <c r="V145" s="37"/>
      <c r="W145" s="37"/>
      <c r="X145" s="37"/>
      <c r="Y145" s="37"/>
      <c r="Z145" s="37"/>
      <c r="AA145" s="37"/>
    </row>
    <row r="146" ht="15.75" customHeight="1" outlineLevel="2">
      <c r="A146" s="20" t="s">
        <v>112</v>
      </c>
      <c r="B146" s="19" t="s">
        <v>61</v>
      </c>
      <c r="C146" s="20" t="s">
        <v>62</v>
      </c>
      <c r="D146" s="37">
        <v>6307178.53</v>
      </c>
      <c r="E146" s="37">
        <v>469388.5</v>
      </c>
      <c r="F146" s="37" t="b">
        <f t="shared" si="511"/>
        <v>1</v>
      </c>
      <c r="G146" s="37">
        <f>+D146/D148</f>
        <v>0.04376464377</v>
      </c>
      <c r="H146" s="37" t="str">
        <f t="shared" si="500"/>
        <v>#REF!</v>
      </c>
      <c r="I146" s="37" t="str">
        <f t="shared" si="501"/>
        <v>#REF!</v>
      </c>
      <c r="J146" s="37" t="str">
        <f t="shared" si="502"/>
        <v>#REF!</v>
      </c>
      <c r="K146" s="37" t="str">
        <f t="shared" si="503"/>
        <v>#REF!</v>
      </c>
      <c r="L146" s="37">
        <v>0.0</v>
      </c>
      <c r="M146" s="37" t="str">
        <f t="shared" si="504"/>
        <v>#REF!</v>
      </c>
      <c r="N146" s="37">
        <v>0.0</v>
      </c>
      <c r="O146" s="37" t="str">
        <f t="shared" si="505"/>
        <v>#REF!</v>
      </c>
      <c r="P146" s="37" t="str">
        <f t="shared" si="506"/>
        <v>#REF!</v>
      </c>
      <c r="Q146" s="37" t="str">
        <f t="shared" si="507"/>
        <v>#REF!</v>
      </c>
      <c r="R146" s="37" t="str">
        <f t="shared" si="508"/>
        <v>#REF!</v>
      </c>
      <c r="S146" s="37" t="str">
        <f t="shared" si="509"/>
        <v>#REF!</v>
      </c>
      <c r="T146" s="37" t="str">
        <f t="shared" si="510"/>
        <v>#REF!</v>
      </c>
      <c r="U146" s="37"/>
      <c r="V146" s="37"/>
      <c r="W146" s="37"/>
      <c r="X146" s="37"/>
      <c r="Y146" s="37"/>
      <c r="Z146" s="37"/>
      <c r="AA146" s="37"/>
    </row>
    <row r="147" ht="15.75" customHeight="1" outlineLevel="2">
      <c r="A147" s="20" t="s">
        <v>112</v>
      </c>
      <c r="B147" s="19" t="s">
        <v>28</v>
      </c>
      <c r="C147" s="20" t="s">
        <v>29</v>
      </c>
      <c r="D147" s="37">
        <v>0.0</v>
      </c>
      <c r="E147" s="37">
        <v>0.0</v>
      </c>
      <c r="F147" s="37" t="b">
        <f t="shared" si="511"/>
        <v>1</v>
      </c>
      <c r="G147" s="37">
        <f>+D147/D148</f>
        <v>0</v>
      </c>
      <c r="H147" s="37" t="str">
        <f t="shared" si="500"/>
        <v>#REF!</v>
      </c>
      <c r="I147" s="37" t="str">
        <f t="shared" si="501"/>
        <v>#REF!</v>
      </c>
      <c r="J147" s="37" t="str">
        <f t="shared" si="502"/>
        <v>#REF!</v>
      </c>
      <c r="K147" s="37" t="str">
        <f t="shared" si="503"/>
        <v>#REF!</v>
      </c>
      <c r="L147" s="37" t="str">
        <f>+D147-Q147</f>
        <v>#REF!</v>
      </c>
      <c r="M147" s="37" t="str">
        <f t="shared" si="504"/>
        <v>#REF!</v>
      </c>
      <c r="N147" s="37">
        <v>0.0</v>
      </c>
      <c r="O147" s="37" t="str">
        <f t="shared" si="505"/>
        <v>#REF!</v>
      </c>
      <c r="P147" s="37" t="str">
        <f t="shared" si="506"/>
        <v>#REF!</v>
      </c>
      <c r="Q147" s="37" t="str">
        <f t="shared" si="507"/>
        <v>#REF!</v>
      </c>
      <c r="R147" s="37" t="str">
        <f t="shared" si="508"/>
        <v>#REF!</v>
      </c>
      <c r="S147" s="37" t="str">
        <f t="shared" si="509"/>
        <v>#REF!</v>
      </c>
      <c r="T147" s="37" t="str">
        <f t="shared" si="510"/>
        <v>#REF!</v>
      </c>
      <c r="U147" s="37"/>
      <c r="V147" s="37"/>
      <c r="W147" s="37"/>
      <c r="X147" s="37"/>
      <c r="Y147" s="37"/>
      <c r="Z147" s="37"/>
      <c r="AA147" s="37"/>
    </row>
    <row r="148" ht="15.75" customHeight="1" outlineLevel="1">
      <c r="A148" s="38" t="s">
        <v>352</v>
      </c>
      <c r="B148" s="39"/>
      <c r="C148" s="38"/>
      <c r="D148" s="40">
        <f t="shared" ref="D148:E148" si="512">SUBTOTAL(9,D143:D147)</f>
        <v>144115843</v>
      </c>
      <c r="E148" s="40">
        <f t="shared" si="512"/>
        <v>10725290</v>
      </c>
      <c r="F148" s="40"/>
      <c r="G148" s="40">
        <f>SUBTOTAL(9,G143:G147)</f>
        <v>1</v>
      </c>
      <c r="H148" s="40"/>
      <c r="I148" s="40"/>
      <c r="J148" s="40"/>
      <c r="K148" s="40" t="str">
        <f t="shared" ref="K148:L148" si="513">SUBTOTAL(9,K143:K147)</f>
        <v>#REF!</v>
      </c>
      <c r="L148" s="40" t="str">
        <f t="shared" si="513"/>
        <v>#REF!</v>
      </c>
      <c r="M148" s="40"/>
      <c r="N148" s="40"/>
      <c r="O148" s="40"/>
      <c r="P148" s="40" t="str">
        <f t="shared" ref="P148:T148" si="514">SUBTOTAL(9,P143:P147)</f>
        <v>#REF!</v>
      </c>
      <c r="Q148" s="40" t="str">
        <f t="shared" si="514"/>
        <v>#REF!</v>
      </c>
      <c r="R148" s="40" t="str">
        <f t="shared" si="514"/>
        <v>#REF!</v>
      </c>
      <c r="S148" s="40" t="str">
        <f t="shared" si="514"/>
        <v>#REF!</v>
      </c>
      <c r="T148" s="40" t="str">
        <f t="shared" si="514"/>
        <v>#REF!</v>
      </c>
      <c r="U148" s="40"/>
      <c r="V148" s="40"/>
      <c r="W148" s="40"/>
      <c r="X148" s="40"/>
      <c r="Y148" s="40"/>
      <c r="Z148" s="40"/>
      <c r="AA148" s="40"/>
    </row>
    <row r="149" ht="15.75" customHeight="1" outlineLevel="2">
      <c r="A149" s="20" t="s">
        <v>116</v>
      </c>
      <c r="B149" s="19" t="s">
        <v>20</v>
      </c>
      <c r="C149" s="20" t="s">
        <v>21</v>
      </c>
      <c r="D149" s="37">
        <v>3.089414237E7</v>
      </c>
      <c r="E149" s="37">
        <v>5661158.17</v>
      </c>
      <c r="F149" s="37" t="b">
        <f>+A149=A147</f>
        <v>0</v>
      </c>
      <c r="G149" s="37">
        <f>+D149/D152</f>
        <v>0.9954551072</v>
      </c>
      <c r="H149" s="37" t="str">
        <f t="shared" ref="H149:H151" si="515">VLOOKUP(A149,'[1]Hoja1'!$B$2:$F$126,3,0)</f>
        <v>#REF!</v>
      </c>
      <c r="I149" s="37" t="str">
        <f t="shared" ref="I149:I151" si="516">VLOOKUP(A149,'[1]Hoja1'!$B$2:$F$126,2,0)</f>
        <v>#REF!</v>
      </c>
      <c r="J149" s="37" t="str">
        <f t="shared" ref="J149:J151" si="517">+H149/11</f>
        <v>#REF!</v>
      </c>
      <c r="K149" s="37" t="str">
        <f t="shared" ref="K149:K151" si="518">+G149*J149</f>
        <v>#REF!</v>
      </c>
      <c r="L149" s="37">
        <v>0.0</v>
      </c>
      <c r="M149" s="37" t="str">
        <f t="shared" ref="M149:M151" si="519">VLOOKUP(A149,'[1]Hoja1'!$B$2:$F$126,5,0)</f>
        <v>#REF!</v>
      </c>
      <c r="N149" s="37">
        <v>0.0</v>
      </c>
      <c r="O149" s="37" t="str">
        <f t="shared" ref="O149:O151" si="520">+M149/11</f>
        <v>#REF!</v>
      </c>
      <c r="P149" s="37" t="str">
        <f>+D149-K149</f>
        <v>#REF!</v>
      </c>
      <c r="Q149" s="37" t="str">
        <f t="shared" ref="Q149:Q151" si="521">+ROUND(P149,0)</f>
        <v>#REF!</v>
      </c>
      <c r="R149" s="37" t="str">
        <f t="shared" ref="R149:R151" si="522">+L149+Q149</f>
        <v>#REF!</v>
      </c>
      <c r="S149" s="37" t="str">
        <f t="shared" ref="S149:S151" si="523">IF(D149-L149-Q149&gt;1,D149-L149-Q149,0)</f>
        <v>#REF!</v>
      </c>
      <c r="T149" s="37" t="str">
        <f t="shared" ref="T149:T151" si="524">+R149</f>
        <v>#REF!</v>
      </c>
      <c r="U149" s="37"/>
      <c r="V149" s="37"/>
      <c r="W149" s="37"/>
      <c r="X149" s="37"/>
      <c r="Y149" s="37"/>
      <c r="Z149" s="37"/>
      <c r="AA149" s="37"/>
    </row>
    <row r="150" ht="15.75" customHeight="1" outlineLevel="2">
      <c r="A150" s="20" t="s">
        <v>116</v>
      </c>
      <c r="B150" s="19" t="s">
        <v>32</v>
      </c>
      <c r="C150" s="20" t="s">
        <v>33</v>
      </c>
      <c r="D150" s="37">
        <v>141051.63</v>
      </c>
      <c r="E150" s="37">
        <v>25846.83</v>
      </c>
      <c r="F150" s="37" t="b">
        <f t="shared" ref="F150:F151" si="525">+A150=A149</f>
        <v>1</v>
      </c>
      <c r="G150" s="37">
        <f>+D150/D152</f>
        <v>0.004544892808</v>
      </c>
      <c r="H150" s="37" t="str">
        <f t="shared" si="515"/>
        <v>#REF!</v>
      </c>
      <c r="I150" s="37" t="str">
        <f t="shared" si="516"/>
        <v>#REF!</v>
      </c>
      <c r="J150" s="37" t="str">
        <f t="shared" si="517"/>
        <v>#REF!</v>
      </c>
      <c r="K150" s="37" t="str">
        <f t="shared" si="518"/>
        <v>#REF!</v>
      </c>
      <c r="L150" s="37">
        <v>0.0</v>
      </c>
      <c r="M150" s="37" t="str">
        <f t="shared" si="519"/>
        <v>#REF!</v>
      </c>
      <c r="N150" s="37">
        <v>0.0</v>
      </c>
      <c r="O150" s="37" t="str">
        <f t="shared" si="520"/>
        <v>#REF!</v>
      </c>
      <c r="P150" s="41">
        <v>0.0</v>
      </c>
      <c r="Q150" s="37">
        <f t="shared" si="521"/>
        <v>0</v>
      </c>
      <c r="R150" s="37">
        <f t="shared" si="522"/>
        <v>0</v>
      </c>
      <c r="S150" s="37">
        <f t="shared" si="523"/>
        <v>141051.63</v>
      </c>
      <c r="T150" s="37">
        <f t="shared" si="524"/>
        <v>0</v>
      </c>
      <c r="U150" s="37"/>
      <c r="V150" s="37"/>
      <c r="W150" s="37"/>
      <c r="X150" s="37"/>
      <c r="Y150" s="37"/>
      <c r="Z150" s="37"/>
      <c r="AA150" s="37"/>
    </row>
    <row r="151" ht="15.75" customHeight="1" outlineLevel="2">
      <c r="A151" s="20" t="s">
        <v>116</v>
      </c>
      <c r="B151" s="19" t="s">
        <v>42</v>
      </c>
      <c r="C151" s="20" t="s">
        <v>43</v>
      </c>
      <c r="D151" s="37">
        <v>0.0</v>
      </c>
      <c r="E151" s="37">
        <v>0.0</v>
      </c>
      <c r="F151" s="37" t="b">
        <f t="shared" si="525"/>
        <v>1</v>
      </c>
      <c r="G151" s="37">
        <f>+D151/D152</f>
        <v>0</v>
      </c>
      <c r="H151" s="37" t="str">
        <f t="shared" si="515"/>
        <v>#REF!</v>
      </c>
      <c r="I151" s="37" t="str">
        <f t="shared" si="516"/>
        <v>#REF!</v>
      </c>
      <c r="J151" s="37" t="str">
        <f t="shared" si="517"/>
        <v>#REF!</v>
      </c>
      <c r="K151" s="37" t="str">
        <f t="shared" si="518"/>
        <v>#REF!</v>
      </c>
      <c r="L151" s="37" t="str">
        <f>+D151-Q151</f>
        <v>#REF!</v>
      </c>
      <c r="M151" s="37" t="str">
        <f t="shared" si="519"/>
        <v>#REF!</v>
      </c>
      <c r="N151" s="37">
        <v>0.0</v>
      </c>
      <c r="O151" s="37" t="str">
        <f t="shared" si="520"/>
        <v>#REF!</v>
      </c>
      <c r="P151" s="37" t="str">
        <f>+D151-K151</f>
        <v>#REF!</v>
      </c>
      <c r="Q151" s="37" t="str">
        <f t="shared" si="521"/>
        <v>#REF!</v>
      </c>
      <c r="R151" s="37" t="str">
        <f t="shared" si="522"/>
        <v>#REF!</v>
      </c>
      <c r="S151" s="37" t="str">
        <f t="shared" si="523"/>
        <v>#REF!</v>
      </c>
      <c r="T151" s="37" t="str">
        <f t="shared" si="524"/>
        <v>#REF!</v>
      </c>
      <c r="U151" s="37"/>
      <c r="V151" s="37"/>
      <c r="W151" s="37"/>
      <c r="X151" s="37"/>
      <c r="Y151" s="37"/>
      <c r="Z151" s="37"/>
      <c r="AA151" s="37"/>
    </row>
    <row r="152" ht="15.75" customHeight="1" outlineLevel="1">
      <c r="A152" s="38" t="s">
        <v>353</v>
      </c>
      <c r="B152" s="39"/>
      <c r="C152" s="38"/>
      <c r="D152" s="40">
        <f t="shared" ref="D152:E152" si="526">SUBTOTAL(9,D149:D151)</f>
        <v>31035194</v>
      </c>
      <c r="E152" s="40">
        <f t="shared" si="526"/>
        <v>5687005</v>
      </c>
      <c r="F152" s="40"/>
      <c r="G152" s="40">
        <f>SUBTOTAL(9,G149:G151)</f>
        <v>1</v>
      </c>
      <c r="H152" s="40"/>
      <c r="I152" s="40"/>
      <c r="J152" s="40"/>
      <c r="K152" s="40" t="str">
        <f t="shared" ref="K152:L152" si="527">SUBTOTAL(9,K149:K151)</f>
        <v>#REF!</v>
      </c>
      <c r="L152" s="40" t="str">
        <f t="shared" si="527"/>
        <v>#REF!</v>
      </c>
      <c r="M152" s="40"/>
      <c r="N152" s="40"/>
      <c r="O152" s="40"/>
      <c r="P152" s="40" t="str">
        <f t="shared" ref="P152:T152" si="528">SUBTOTAL(9,P149:P151)</f>
        <v>#REF!</v>
      </c>
      <c r="Q152" s="40" t="str">
        <f t="shared" si="528"/>
        <v>#REF!</v>
      </c>
      <c r="R152" s="40" t="str">
        <f t="shared" si="528"/>
        <v>#REF!</v>
      </c>
      <c r="S152" s="40" t="str">
        <f t="shared" si="528"/>
        <v>#REF!</v>
      </c>
      <c r="T152" s="40" t="str">
        <f t="shared" si="528"/>
        <v>#REF!</v>
      </c>
      <c r="U152" s="40"/>
      <c r="V152" s="40"/>
      <c r="W152" s="40"/>
      <c r="X152" s="40"/>
      <c r="Y152" s="40"/>
      <c r="Z152" s="40"/>
      <c r="AA152" s="40"/>
    </row>
    <row r="153" ht="15.75" customHeight="1" outlineLevel="2">
      <c r="A153" s="20" t="s">
        <v>118</v>
      </c>
      <c r="B153" s="19" t="s">
        <v>20</v>
      </c>
      <c r="C153" s="20" t="s">
        <v>21</v>
      </c>
      <c r="D153" s="37">
        <v>3.398199611E7</v>
      </c>
      <c r="E153" s="37">
        <v>4561011.6</v>
      </c>
      <c r="F153" s="37" t="b">
        <f>+A153=A151</f>
        <v>0</v>
      </c>
      <c r="G153" s="37">
        <f>+D153/D155</f>
        <v>0.7573492406</v>
      </c>
      <c r="H153" s="37" t="str">
        <f t="shared" ref="H153:H154" si="529">VLOOKUP(A153,'[1]Hoja1'!$B$2:$F$126,3,0)</f>
        <v>#REF!</v>
      </c>
      <c r="I153" s="37" t="str">
        <f t="shared" ref="I153:I154" si="530">VLOOKUP(A153,'[1]Hoja1'!$B$2:$F$126,2,0)</f>
        <v>#REF!</v>
      </c>
      <c r="J153" s="37" t="str">
        <f t="shared" ref="J153:J154" si="531">+H153/11</f>
        <v>#REF!</v>
      </c>
      <c r="K153" s="37" t="str">
        <f t="shared" ref="K153:K154" si="532">+G153*J153</f>
        <v>#REF!</v>
      </c>
      <c r="L153" s="37">
        <v>0.0</v>
      </c>
      <c r="M153" s="37" t="str">
        <f t="shared" ref="M153:M154" si="533">VLOOKUP(A153,'[1]Hoja1'!$B$2:$F$126,5,0)</f>
        <v>#REF!</v>
      </c>
      <c r="N153" s="37">
        <v>0.0</v>
      </c>
      <c r="O153" s="37" t="str">
        <f t="shared" ref="O153:O154" si="534">+M153/11</f>
        <v>#REF!</v>
      </c>
      <c r="P153" s="37" t="str">
        <f t="shared" ref="P153:P154" si="535">+D153-K153</f>
        <v>#REF!</v>
      </c>
      <c r="Q153" s="37" t="str">
        <f t="shared" ref="Q153:Q154" si="536">+ROUND(P153,0)</f>
        <v>#REF!</v>
      </c>
      <c r="R153" s="37" t="str">
        <f t="shared" ref="R153:R154" si="537">+L153+Q153</f>
        <v>#REF!</v>
      </c>
      <c r="S153" s="37" t="str">
        <f t="shared" ref="S153:S154" si="538">IF(D153-L153-Q153&gt;1,D153-L153-Q153,0)</f>
        <v>#REF!</v>
      </c>
      <c r="T153" s="37" t="str">
        <f t="shared" ref="T153:T154" si="539">+R153</f>
        <v>#REF!</v>
      </c>
      <c r="U153" s="37"/>
      <c r="V153" s="37"/>
      <c r="W153" s="37"/>
      <c r="X153" s="37"/>
      <c r="Y153" s="37"/>
      <c r="Z153" s="37"/>
      <c r="AA153" s="37"/>
    </row>
    <row r="154" ht="15.75" customHeight="1" outlineLevel="2">
      <c r="A154" s="20" t="s">
        <v>118</v>
      </c>
      <c r="B154" s="19" t="s">
        <v>48</v>
      </c>
      <c r="C154" s="20" t="s">
        <v>49</v>
      </c>
      <c r="D154" s="37">
        <v>1.088765489E7</v>
      </c>
      <c r="E154" s="37">
        <v>1461324.4</v>
      </c>
      <c r="F154" s="37" t="b">
        <f>+A154=A153</f>
        <v>1</v>
      </c>
      <c r="G154" s="37">
        <f>+D154/D155</f>
        <v>0.2426507594</v>
      </c>
      <c r="H154" s="37" t="str">
        <f t="shared" si="529"/>
        <v>#REF!</v>
      </c>
      <c r="I154" s="37" t="str">
        <f t="shared" si="530"/>
        <v>#REF!</v>
      </c>
      <c r="J154" s="37" t="str">
        <f t="shared" si="531"/>
        <v>#REF!</v>
      </c>
      <c r="K154" s="37" t="str">
        <f t="shared" si="532"/>
        <v>#REF!</v>
      </c>
      <c r="L154" s="37">
        <v>0.0</v>
      </c>
      <c r="M154" s="37" t="str">
        <f t="shared" si="533"/>
        <v>#REF!</v>
      </c>
      <c r="N154" s="37">
        <v>0.0</v>
      </c>
      <c r="O154" s="37" t="str">
        <f t="shared" si="534"/>
        <v>#REF!</v>
      </c>
      <c r="P154" s="37" t="str">
        <f t="shared" si="535"/>
        <v>#REF!</v>
      </c>
      <c r="Q154" s="37" t="str">
        <f t="shared" si="536"/>
        <v>#REF!</v>
      </c>
      <c r="R154" s="37" t="str">
        <f t="shared" si="537"/>
        <v>#REF!</v>
      </c>
      <c r="S154" s="37" t="str">
        <f t="shared" si="538"/>
        <v>#REF!</v>
      </c>
      <c r="T154" s="37" t="str">
        <f t="shared" si="539"/>
        <v>#REF!</v>
      </c>
      <c r="U154" s="37"/>
      <c r="V154" s="37"/>
      <c r="W154" s="37"/>
      <c r="X154" s="37"/>
      <c r="Y154" s="37"/>
      <c r="Z154" s="37"/>
      <c r="AA154" s="37"/>
    </row>
    <row r="155" ht="15.75" customHeight="1" outlineLevel="1">
      <c r="A155" s="38" t="s">
        <v>354</v>
      </c>
      <c r="B155" s="39"/>
      <c r="C155" s="38"/>
      <c r="D155" s="40">
        <f t="shared" ref="D155:E155" si="540">SUBTOTAL(9,D153:D154)</f>
        <v>44869651</v>
      </c>
      <c r="E155" s="40">
        <f t="shared" si="540"/>
        <v>6022336</v>
      </c>
      <c r="F155" s="40"/>
      <c r="G155" s="40">
        <f>SUBTOTAL(9,G153:G154)</f>
        <v>1</v>
      </c>
      <c r="H155" s="40"/>
      <c r="I155" s="40"/>
      <c r="J155" s="40"/>
      <c r="K155" s="40" t="str">
        <f t="shared" ref="K155:L155" si="541">SUBTOTAL(9,K153:K154)</f>
        <v>#REF!</v>
      </c>
      <c r="L155" s="40">
        <f t="shared" si="541"/>
        <v>0</v>
      </c>
      <c r="M155" s="40"/>
      <c r="N155" s="40"/>
      <c r="O155" s="40"/>
      <c r="P155" s="40" t="str">
        <f t="shared" ref="P155:T155" si="542">SUBTOTAL(9,P153:P154)</f>
        <v>#REF!</v>
      </c>
      <c r="Q155" s="40" t="str">
        <f t="shared" si="542"/>
        <v>#REF!</v>
      </c>
      <c r="R155" s="40" t="str">
        <f t="shared" si="542"/>
        <v>#REF!</v>
      </c>
      <c r="S155" s="40" t="str">
        <f t="shared" si="542"/>
        <v>#REF!</v>
      </c>
      <c r="T155" s="40" t="str">
        <f t="shared" si="542"/>
        <v>#REF!</v>
      </c>
      <c r="U155" s="40"/>
      <c r="V155" s="40"/>
      <c r="W155" s="40"/>
      <c r="X155" s="40"/>
      <c r="Y155" s="40"/>
      <c r="Z155" s="40"/>
      <c r="AA155" s="40"/>
    </row>
    <row r="156" ht="15.75" customHeight="1" outlineLevel="2">
      <c r="A156" s="20" t="s">
        <v>120</v>
      </c>
      <c r="B156" s="19" t="s">
        <v>20</v>
      </c>
      <c r="C156" s="20" t="s">
        <v>21</v>
      </c>
      <c r="D156" s="37">
        <v>4792821.33</v>
      </c>
      <c r="E156" s="37">
        <v>825824.57</v>
      </c>
      <c r="F156" s="37" t="b">
        <f>+A156=A154</f>
        <v>0</v>
      </c>
      <c r="G156" s="37">
        <f>+D156/D159</f>
        <v>0.7439606368</v>
      </c>
      <c r="H156" s="37" t="str">
        <f t="shared" ref="H156:H158" si="543">VLOOKUP(A156,'[1]Hoja1'!$B$2:$F$126,3,0)</f>
        <v>#REF!</v>
      </c>
      <c r="I156" s="37" t="str">
        <f t="shared" ref="I156:I158" si="544">VLOOKUP(A156,'[1]Hoja1'!$B$2:$F$126,2,0)</f>
        <v>#REF!</v>
      </c>
      <c r="J156" s="37" t="str">
        <f t="shared" ref="J156:J158" si="545">+H156/11</f>
        <v>#REF!</v>
      </c>
      <c r="K156" s="37" t="str">
        <f t="shared" ref="K156:K158" si="546">+G156*J156</f>
        <v>#REF!</v>
      </c>
      <c r="L156" s="37" t="str">
        <f t="shared" ref="L156:L158" si="547">+D156-Q156</f>
        <v>#REF!</v>
      </c>
      <c r="M156" s="37" t="str">
        <f t="shared" ref="M156:M158" si="548">VLOOKUP(A156,'[1]Hoja1'!$B$2:$F$126,5,0)</f>
        <v>#REF!</v>
      </c>
      <c r="N156" s="37">
        <v>0.0</v>
      </c>
      <c r="O156" s="37" t="str">
        <f t="shared" ref="O156:O158" si="549">+M156/11</f>
        <v>#REF!</v>
      </c>
      <c r="P156" s="37" t="str">
        <f>+D156-K156</f>
        <v>#REF!</v>
      </c>
      <c r="Q156" s="37" t="str">
        <f t="shared" ref="Q156:Q158" si="550">+ROUND(P156,0)</f>
        <v>#REF!</v>
      </c>
      <c r="R156" s="37" t="str">
        <f t="shared" ref="R156:R158" si="551">+L156+Q156</f>
        <v>#REF!</v>
      </c>
      <c r="S156" s="37" t="str">
        <f t="shared" ref="S156:S158" si="552">IF(D156-L156-Q156&gt;1,D156-L156-Q156,0)</f>
        <v>#REF!</v>
      </c>
      <c r="T156" s="37" t="str">
        <f t="shared" ref="T156:T158" si="553">+R156</f>
        <v>#REF!</v>
      </c>
      <c r="U156" s="37"/>
      <c r="V156" s="37"/>
      <c r="W156" s="37"/>
      <c r="X156" s="37"/>
      <c r="Y156" s="37"/>
      <c r="Z156" s="37"/>
      <c r="AA156" s="37"/>
    </row>
    <row r="157" ht="15.75" customHeight="1" outlineLevel="2">
      <c r="A157" s="20" t="s">
        <v>120</v>
      </c>
      <c r="B157" s="19" t="s">
        <v>32</v>
      </c>
      <c r="C157" s="20" t="s">
        <v>33</v>
      </c>
      <c r="D157" s="37">
        <v>55964.93</v>
      </c>
      <c r="E157" s="37">
        <v>9643.01</v>
      </c>
      <c r="F157" s="37" t="b">
        <f t="shared" ref="F157:F158" si="554">+A157=A156</f>
        <v>1</v>
      </c>
      <c r="G157" s="37">
        <f>+D157/D159</f>
        <v>0.008687097242</v>
      </c>
      <c r="H157" s="37" t="str">
        <f t="shared" si="543"/>
        <v>#REF!</v>
      </c>
      <c r="I157" s="37" t="str">
        <f t="shared" si="544"/>
        <v>#REF!</v>
      </c>
      <c r="J157" s="37" t="str">
        <f t="shared" si="545"/>
        <v>#REF!</v>
      </c>
      <c r="K157" s="37" t="str">
        <f t="shared" si="546"/>
        <v>#REF!</v>
      </c>
      <c r="L157" s="37">
        <f t="shared" si="547"/>
        <v>55964.93</v>
      </c>
      <c r="M157" s="37" t="str">
        <f t="shared" si="548"/>
        <v>#REF!</v>
      </c>
      <c r="N157" s="37">
        <v>0.0</v>
      </c>
      <c r="O157" s="37" t="str">
        <f t="shared" si="549"/>
        <v>#REF!</v>
      </c>
      <c r="P157" s="37">
        <v>0.0</v>
      </c>
      <c r="Q157" s="37">
        <f t="shared" si="550"/>
        <v>0</v>
      </c>
      <c r="R157" s="37">
        <f t="shared" si="551"/>
        <v>55964.93</v>
      </c>
      <c r="S157" s="37">
        <f t="shared" si="552"/>
        <v>0</v>
      </c>
      <c r="T157" s="37">
        <f t="shared" si="553"/>
        <v>55964.93</v>
      </c>
      <c r="U157" s="37"/>
      <c r="V157" s="37"/>
      <c r="W157" s="37"/>
      <c r="X157" s="37"/>
      <c r="Y157" s="37"/>
      <c r="Z157" s="37"/>
      <c r="AA157" s="37"/>
    </row>
    <row r="158" ht="15.75" customHeight="1" outlineLevel="2">
      <c r="A158" s="20" t="s">
        <v>120</v>
      </c>
      <c r="B158" s="19" t="s">
        <v>48</v>
      </c>
      <c r="C158" s="20" t="s">
        <v>49</v>
      </c>
      <c r="D158" s="37">
        <v>1593518.74</v>
      </c>
      <c r="E158" s="37">
        <v>274570.42</v>
      </c>
      <c r="F158" s="37" t="b">
        <f t="shared" si="554"/>
        <v>1</v>
      </c>
      <c r="G158" s="37">
        <f>+D158/D159</f>
        <v>0.247352266</v>
      </c>
      <c r="H158" s="37" t="str">
        <f t="shared" si="543"/>
        <v>#REF!</v>
      </c>
      <c r="I158" s="37" t="str">
        <f t="shared" si="544"/>
        <v>#REF!</v>
      </c>
      <c r="J158" s="37" t="str">
        <f t="shared" si="545"/>
        <v>#REF!</v>
      </c>
      <c r="K158" s="37" t="str">
        <f t="shared" si="546"/>
        <v>#REF!</v>
      </c>
      <c r="L158" s="37">
        <f t="shared" si="547"/>
        <v>166031.74</v>
      </c>
      <c r="M158" s="37" t="str">
        <f t="shared" si="548"/>
        <v>#REF!</v>
      </c>
      <c r="N158" s="37">
        <v>0.0</v>
      </c>
      <c r="O158" s="37" t="str">
        <f t="shared" si="549"/>
        <v>#REF!</v>
      </c>
      <c r="P158" s="37">
        <v>1427486.974627823</v>
      </c>
      <c r="Q158" s="37">
        <f t="shared" si="550"/>
        <v>1427487</v>
      </c>
      <c r="R158" s="37">
        <f t="shared" si="551"/>
        <v>1593518.74</v>
      </c>
      <c r="S158" s="37">
        <f t="shared" si="552"/>
        <v>0</v>
      </c>
      <c r="T158" s="37">
        <f t="shared" si="553"/>
        <v>1593518.74</v>
      </c>
      <c r="U158" s="37"/>
      <c r="V158" s="37"/>
      <c r="W158" s="37"/>
      <c r="X158" s="37"/>
      <c r="Y158" s="37"/>
      <c r="Z158" s="37"/>
      <c r="AA158" s="37"/>
    </row>
    <row r="159" ht="15.75" customHeight="1" outlineLevel="1">
      <c r="A159" s="38" t="s">
        <v>355</v>
      </c>
      <c r="B159" s="39"/>
      <c r="C159" s="38"/>
      <c r="D159" s="40">
        <f t="shared" ref="D159:E159" si="555">SUBTOTAL(9,D156:D158)</f>
        <v>6442305</v>
      </c>
      <c r="E159" s="40">
        <f t="shared" si="555"/>
        <v>1110038</v>
      </c>
      <c r="F159" s="40"/>
      <c r="G159" s="40">
        <f>SUBTOTAL(9,G156:G158)</f>
        <v>1</v>
      </c>
      <c r="H159" s="40"/>
      <c r="I159" s="40"/>
      <c r="J159" s="40"/>
      <c r="K159" s="40" t="str">
        <f t="shared" ref="K159:L159" si="556">SUBTOTAL(9,K156:K158)</f>
        <v>#REF!</v>
      </c>
      <c r="L159" s="40" t="str">
        <f t="shared" si="556"/>
        <v>#REF!</v>
      </c>
      <c r="M159" s="40"/>
      <c r="N159" s="40"/>
      <c r="O159" s="40"/>
      <c r="P159" s="40" t="str">
        <f t="shared" ref="P159:T159" si="557">SUBTOTAL(9,P156:P158)</f>
        <v>#REF!</v>
      </c>
      <c r="Q159" s="40" t="str">
        <f t="shared" si="557"/>
        <v>#REF!</v>
      </c>
      <c r="R159" s="40" t="str">
        <f t="shared" si="557"/>
        <v>#REF!</v>
      </c>
      <c r="S159" s="40" t="str">
        <f t="shared" si="557"/>
        <v>#REF!</v>
      </c>
      <c r="T159" s="40" t="str">
        <f t="shared" si="557"/>
        <v>#REF!</v>
      </c>
      <c r="U159" s="40"/>
      <c r="V159" s="40"/>
      <c r="W159" s="40"/>
      <c r="X159" s="40"/>
      <c r="Y159" s="40"/>
      <c r="Z159" s="40"/>
      <c r="AA159" s="40"/>
    </row>
    <row r="160" ht="15.75" customHeight="1" outlineLevel="2">
      <c r="A160" s="20" t="s">
        <v>122</v>
      </c>
      <c r="B160" s="19" t="s">
        <v>20</v>
      </c>
      <c r="C160" s="20" t="s">
        <v>21</v>
      </c>
      <c r="D160" s="37">
        <v>5.384727979E7</v>
      </c>
      <c r="E160" s="37">
        <v>9317402.52</v>
      </c>
      <c r="F160" s="37" t="b">
        <f>+A160=A158</f>
        <v>0</v>
      </c>
      <c r="G160" s="37">
        <f>+D160/D164</f>
        <v>0.8829593103</v>
      </c>
      <c r="H160" s="37" t="str">
        <f t="shared" ref="H160:H163" si="558">VLOOKUP(A160,'[1]Hoja1'!$B$2:$F$126,3,0)</f>
        <v>#REF!</v>
      </c>
      <c r="I160" s="37" t="str">
        <f t="shared" ref="I160:I163" si="559">VLOOKUP(A160,'[1]Hoja1'!$B$2:$F$126,2,0)</f>
        <v>#REF!</v>
      </c>
      <c r="J160" s="37" t="str">
        <f t="shared" ref="J160:J163" si="560">+H160/11</f>
        <v>#REF!</v>
      </c>
      <c r="K160" s="37" t="str">
        <f t="shared" ref="K160:K163" si="561">+G160*J160</f>
        <v>#REF!</v>
      </c>
      <c r="L160" s="37">
        <v>0.0</v>
      </c>
      <c r="M160" s="37" t="str">
        <f t="shared" ref="M160:M163" si="562">VLOOKUP(A160,'[1]Hoja1'!$B$2:$F$126,5,0)</f>
        <v>#REF!</v>
      </c>
      <c r="N160" s="37">
        <v>0.0</v>
      </c>
      <c r="O160" s="37" t="str">
        <f t="shared" ref="O160:O163" si="563">+M160/11</f>
        <v>#REF!</v>
      </c>
      <c r="P160" s="37" t="str">
        <f t="shared" ref="P160:P163" si="564">+D160-K160</f>
        <v>#REF!</v>
      </c>
      <c r="Q160" s="37" t="str">
        <f t="shared" ref="Q160:Q163" si="565">+ROUND(P160,0)</f>
        <v>#REF!</v>
      </c>
      <c r="R160" s="37" t="str">
        <f t="shared" ref="R160:R163" si="566">+L160+Q160</f>
        <v>#REF!</v>
      </c>
      <c r="S160" s="37" t="str">
        <f t="shared" ref="S160:S163" si="567">IF(D160-L160-Q160&gt;1,D160-L160-Q160,0)</f>
        <v>#REF!</v>
      </c>
      <c r="T160" s="37" t="str">
        <f t="shared" ref="T160:T163" si="568">+R160</f>
        <v>#REF!</v>
      </c>
      <c r="U160" s="37"/>
      <c r="V160" s="37"/>
      <c r="W160" s="37"/>
      <c r="X160" s="37"/>
      <c r="Y160" s="37"/>
      <c r="Z160" s="37"/>
      <c r="AA160" s="37"/>
    </row>
    <row r="161" ht="15.75" customHeight="1" outlineLevel="2">
      <c r="A161" s="20" t="s">
        <v>122</v>
      </c>
      <c r="B161" s="19" t="s">
        <v>32</v>
      </c>
      <c r="C161" s="20" t="s">
        <v>33</v>
      </c>
      <c r="D161" s="37">
        <v>0.0</v>
      </c>
      <c r="E161" s="37">
        <v>0.0</v>
      </c>
      <c r="F161" s="37" t="b">
        <f t="shared" ref="F161:F163" si="569">+A161=A160</f>
        <v>1</v>
      </c>
      <c r="G161" s="37">
        <f>+D161/D164</f>
        <v>0</v>
      </c>
      <c r="H161" s="37" t="str">
        <f t="shared" si="558"/>
        <v>#REF!</v>
      </c>
      <c r="I161" s="37" t="str">
        <f t="shared" si="559"/>
        <v>#REF!</v>
      </c>
      <c r="J161" s="37" t="str">
        <f t="shared" si="560"/>
        <v>#REF!</v>
      </c>
      <c r="K161" s="37" t="str">
        <f t="shared" si="561"/>
        <v>#REF!</v>
      </c>
      <c r="L161" s="37">
        <v>0.0</v>
      </c>
      <c r="M161" s="37" t="str">
        <f t="shared" si="562"/>
        <v>#REF!</v>
      </c>
      <c r="N161" s="37">
        <v>0.0</v>
      </c>
      <c r="O161" s="37" t="str">
        <f t="shared" si="563"/>
        <v>#REF!</v>
      </c>
      <c r="P161" s="37" t="str">
        <f t="shared" si="564"/>
        <v>#REF!</v>
      </c>
      <c r="Q161" s="37" t="str">
        <f t="shared" si="565"/>
        <v>#REF!</v>
      </c>
      <c r="R161" s="37" t="str">
        <f t="shared" si="566"/>
        <v>#REF!</v>
      </c>
      <c r="S161" s="37" t="str">
        <f t="shared" si="567"/>
        <v>#REF!</v>
      </c>
      <c r="T161" s="37" t="str">
        <f t="shared" si="568"/>
        <v>#REF!</v>
      </c>
      <c r="U161" s="37"/>
      <c r="V161" s="37"/>
      <c r="W161" s="37"/>
      <c r="X161" s="37"/>
      <c r="Y161" s="37"/>
      <c r="Z161" s="37"/>
      <c r="AA161" s="37"/>
    </row>
    <row r="162" ht="15.75" customHeight="1" outlineLevel="2">
      <c r="A162" s="20" t="s">
        <v>122</v>
      </c>
      <c r="B162" s="19" t="s">
        <v>42</v>
      </c>
      <c r="C162" s="20" t="s">
        <v>43</v>
      </c>
      <c r="D162" s="37">
        <v>0.0</v>
      </c>
      <c r="E162" s="37">
        <v>0.0</v>
      </c>
      <c r="F162" s="37" t="b">
        <f t="shared" si="569"/>
        <v>1</v>
      </c>
      <c r="G162" s="37">
        <f>+D162/D164</f>
        <v>0</v>
      </c>
      <c r="H162" s="37" t="str">
        <f t="shared" si="558"/>
        <v>#REF!</v>
      </c>
      <c r="I162" s="37" t="str">
        <f t="shared" si="559"/>
        <v>#REF!</v>
      </c>
      <c r="J162" s="37" t="str">
        <f t="shared" si="560"/>
        <v>#REF!</v>
      </c>
      <c r="K162" s="37" t="str">
        <f t="shared" si="561"/>
        <v>#REF!</v>
      </c>
      <c r="L162" s="37" t="str">
        <f>+D162-Q162</f>
        <v>#REF!</v>
      </c>
      <c r="M162" s="37" t="str">
        <f t="shared" si="562"/>
        <v>#REF!</v>
      </c>
      <c r="N162" s="37">
        <v>0.0</v>
      </c>
      <c r="O162" s="37" t="str">
        <f t="shared" si="563"/>
        <v>#REF!</v>
      </c>
      <c r="P162" s="37" t="str">
        <f t="shared" si="564"/>
        <v>#REF!</v>
      </c>
      <c r="Q162" s="37" t="str">
        <f t="shared" si="565"/>
        <v>#REF!</v>
      </c>
      <c r="R162" s="37" t="str">
        <f t="shared" si="566"/>
        <v>#REF!</v>
      </c>
      <c r="S162" s="37" t="str">
        <f t="shared" si="567"/>
        <v>#REF!</v>
      </c>
      <c r="T162" s="37" t="str">
        <f t="shared" si="568"/>
        <v>#REF!</v>
      </c>
      <c r="U162" s="37"/>
      <c r="V162" s="37"/>
      <c r="W162" s="37"/>
      <c r="X162" s="37"/>
      <c r="Y162" s="37"/>
      <c r="Z162" s="37"/>
      <c r="AA162" s="37"/>
    </row>
    <row r="163" ht="15.75" customHeight="1" outlineLevel="2">
      <c r="A163" s="20" t="s">
        <v>122</v>
      </c>
      <c r="B163" s="19" t="s">
        <v>48</v>
      </c>
      <c r="C163" s="20" t="s">
        <v>49</v>
      </c>
      <c r="D163" s="37">
        <v>7137727.29</v>
      </c>
      <c r="E163" s="37">
        <v>1235068.48</v>
      </c>
      <c r="F163" s="37" t="b">
        <f t="shared" si="569"/>
        <v>1</v>
      </c>
      <c r="G163" s="37">
        <f>+D163/D164</f>
        <v>0.1170406897</v>
      </c>
      <c r="H163" s="37" t="str">
        <f t="shared" si="558"/>
        <v>#REF!</v>
      </c>
      <c r="I163" s="37" t="str">
        <f t="shared" si="559"/>
        <v>#REF!</v>
      </c>
      <c r="J163" s="37" t="str">
        <f t="shared" si="560"/>
        <v>#REF!</v>
      </c>
      <c r="K163" s="37" t="str">
        <f t="shared" si="561"/>
        <v>#REF!</v>
      </c>
      <c r="L163" s="37">
        <v>0.0</v>
      </c>
      <c r="M163" s="37" t="str">
        <f t="shared" si="562"/>
        <v>#REF!</v>
      </c>
      <c r="N163" s="37">
        <v>0.0</v>
      </c>
      <c r="O163" s="37" t="str">
        <f t="shared" si="563"/>
        <v>#REF!</v>
      </c>
      <c r="P163" s="37" t="str">
        <f t="shared" si="564"/>
        <v>#REF!</v>
      </c>
      <c r="Q163" s="37" t="str">
        <f t="shared" si="565"/>
        <v>#REF!</v>
      </c>
      <c r="R163" s="37" t="str">
        <f t="shared" si="566"/>
        <v>#REF!</v>
      </c>
      <c r="S163" s="37" t="str">
        <f t="shared" si="567"/>
        <v>#REF!</v>
      </c>
      <c r="T163" s="37" t="str">
        <f t="shared" si="568"/>
        <v>#REF!</v>
      </c>
      <c r="U163" s="37"/>
      <c r="V163" s="37"/>
      <c r="W163" s="37"/>
      <c r="X163" s="37"/>
      <c r="Y163" s="37"/>
      <c r="Z163" s="37"/>
      <c r="AA163" s="37"/>
    </row>
    <row r="164" ht="15.75" customHeight="1" outlineLevel="1">
      <c r="A164" s="38" t="s">
        <v>356</v>
      </c>
      <c r="B164" s="39"/>
      <c r="C164" s="38"/>
      <c r="D164" s="40">
        <f t="shared" ref="D164:E164" si="570">SUBTOTAL(9,D160:D163)</f>
        <v>60985007.08</v>
      </c>
      <c r="E164" s="40">
        <f t="shared" si="570"/>
        <v>10552471</v>
      </c>
      <c r="F164" s="40"/>
      <c r="G164" s="40">
        <f>SUBTOTAL(9,G160:G163)</f>
        <v>1</v>
      </c>
      <c r="H164" s="40"/>
      <c r="I164" s="40"/>
      <c r="J164" s="40"/>
      <c r="K164" s="40" t="str">
        <f t="shared" ref="K164:L164" si="571">SUBTOTAL(9,K160:K163)</f>
        <v>#REF!</v>
      </c>
      <c r="L164" s="40" t="str">
        <f t="shared" si="571"/>
        <v>#REF!</v>
      </c>
      <c r="M164" s="40"/>
      <c r="N164" s="40"/>
      <c r="O164" s="40"/>
      <c r="P164" s="40" t="str">
        <f t="shared" ref="P164:T164" si="572">SUBTOTAL(9,P160:P163)</f>
        <v>#REF!</v>
      </c>
      <c r="Q164" s="40" t="str">
        <f t="shared" si="572"/>
        <v>#REF!</v>
      </c>
      <c r="R164" s="40" t="str">
        <f t="shared" si="572"/>
        <v>#REF!</v>
      </c>
      <c r="S164" s="40" t="str">
        <f t="shared" si="572"/>
        <v>#REF!</v>
      </c>
      <c r="T164" s="40" t="str">
        <f t="shared" si="572"/>
        <v>#REF!</v>
      </c>
      <c r="U164" s="40"/>
      <c r="V164" s="40"/>
      <c r="W164" s="40"/>
      <c r="X164" s="40"/>
      <c r="Y164" s="40"/>
      <c r="Z164" s="40"/>
      <c r="AA164" s="40"/>
    </row>
    <row r="165" ht="15.75" customHeight="1" outlineLevel="2">
      <c r="A165" s="20" t="s">
        <v>124</v>
      </c>
      <c r="B165" s="19" t="s">
        <v>20</v>
      </c>
      <c r="C165" s="20" t="s">
        <v>21</v>
      </c>
      <c r="D165" s="37">
        <v>6.3332455E7</v>
      </c>
      <c r="E165" s="37">
        <v>3923963.0</v>
      </c>
      <c r="F165" s="37" t="b">
        <f>+A165=A163</f>
        <v>0</v>
      </c>
      <c r="G165" s="37">
        <f>+D165/D167</f>
        <v>1</v>
      </c>
      <c r="H165" s="37" t="str">
        <f t="shared" ref="H165:H166" si="573">VLOOKUP(A165,'[1]Hoja1'!$B$2:$F$126,3,0)</f>
        <v>#REF!</v>
      </c>
      <c r="I165" s="37" t="str">
        <f t="shared" ref="I165:I166" si="574">VLOOKUP(A165,'[1]Hoja1'!$B$2:$F$126,2,0)</f>
        <v>#REF!</v>
      </c>
      <c r="J165" s="37" t="str">
        <f t="shared" ref="J165:J166" si="575">+H165/11</f>
        <v>#REF!</v>
      </c>
      <c r="K165" s="37" t="str">
        <f t="shared" ref="K165:K166" si="576">+G165*J165</f>
        <v>#REF!</v>
      </c>
      <c r="L165" s="37" t="str">
        <f t="shared" ref="L165:L166" si="577">+D165-Q165</f>
        <v>#REF!</v>
      </c>
      <c r="M165" s="37" t="str">
        <f t="shared" ref="M165:M166" si="578">VLOOKUP(A165,'[1]Hoja1'!$B$2:$F$126,5,0)</f>
        <v>#REF!</v>
      </c>
      <c r="N165" s="37">
        <v>0.0</v>
      </c>
      <c r="O165" s="37" t="str">
        <f t="shared" ref="O165:O166" si="579">+M165/11</f>
        <v>#REF!</v>
      </c>
      <c r="P165" s="37" t="str">
        <f t="shared" ref="P165:P166" si="580">+D165-K165</f>
        <v>#REF!</v>
      </c>
      <c r="Q165" s="37" t="str">
        <f t="shared" ref="Q165:Q166" si="581">+ROUND(P165,0)</f>
        <v>#REF!</v>
      </c>
      <c r="R165" s="37" t="str">
        <f t="shared" ref="R165:R166" si="582">+L165+Q165</f>
        <v>#REF!</v>
      </c>
      <c r="S165" s="37" t="str">
        <f t="shared" ref="S165:S166" si="583">IF(D165-L165-Q165&gt;1,D165-L165-Q165,0)</f>
        <v>#REF!</v>
      </c>
      <c r="T165" s="37" t="str">
        <f t="shared" ref="T165:T166" si="584">+R165</f>
        <v>#REF!</v>
      </c>
      <c r="U165" s="37"/>
      <c r="V165" s="37"/>
      <c r="W165" s="37"/>
      <c r="X165" s="37"/>
      <c r="Y165" s="37"/>
      <c r="Z165" s="37"/>
      <c r="AA165" s="37"/>
    </row>
    <row r="166" ht="15.75" customHeight="1" outlineLevel="2">
      <c r="A166" s="20" t="s">
        <v>124</v>
      </c>
      <c r="B166" s="19" t="s">
        <v>42</v>
      </c>
      <c r="C166" s="20" t="s">
        <v>43</v>
      </c>
      <c r="D166" s="37">
        <v>0.0</v>
      </c>
      <c r="E166" s="37">
        <v>0.0</v>
      </c>
      <c r="F166" s="37" t="b">
        <f>+A166=A165</f>
        <v>1</v>
      </c>
      <c r="G166" s="37">
        <f>+D166/D167</f>
        <v>0</v>
      </c>
      <c r="H166" s="37" t="str">
        <f t="shared" si="573"/>
        <v>#REF!</v>
      </c>
      <c r="I166" s="37" t="str">
        <f t="shared" si="574"/>
        <v>#REF!</v>
      </c>
      <c r="J166" s="37" t="str">
        <f t="shared" si="575"/>
        <v>#REF!</v>
      </c>
      <c r="K166" s="37" t="str">
        <f t="shared" si="576"/>
        <v>#REF!</v>
      </c>
      <c r="L166" s="37" t="str">
        <f t="shared" si="577"/>
        <v>#REF!</v>
      </c>
      <c r="M166" s="37" t="str">
        <f t="shared" si="578"/>
        <v>#REF!</v>
      </c>
      <c r="N166" s="37">
        <v>0.0</v>
      </c>
      <c r="O166" s="37" t="str">
        <f t="shared" si="579"/>
        <v>#REF!</v>
      </c>
      <c r="P166" s="37" t="str">
        <f t="shared" si="580"/>
        <v>#REF!</v>
      </c>
      <c r="Q166" s="37" t="str">
        <f t="shared" si="581"/>
        <v>#REF!</v>
      </c>
      <c r="R166" s="37" t="str">
        <f t="shared" si="582"/>
        <v>#REF!</v>
      </c>
      <c r="S166" s="37" t="str">
        <f t="shared" si="583"/>
        <v>#REF!</v>
      </c>
      <c r="T166" s="37" t="str">
        <f t="shared" si="584"/>
        <v>#REF!</v>
      </c>
      <c r="U166" s="37"/>
      <c r="V166" s="37"/>
      <c r="W166" s="37"/>
      <c r="X166" s="37"/>
      <c r="Y166" s="37"/>
      <c r="Z166" s="37"/>
      <c r="AA166" s="37"/>
    </row>
    <row r="167" ht="15.75" customHeight="1" outlineLevel="1">
      <c r="A167" s="38" t="s">
        <v>357</v>
      </c>
      <c r="B167" s="39"/>
      <c r="C167" s="38"/>
      <c r="D167" s="40">
        <f t="shared" ref="D167:E167" si="585">SUBTOTAL(9,D165:D166)</f>
        <v>63332455</v>
      </c>
      <c r="E167" s="40">
        <f t="shared" si="585"/>
        <v>3923963</v>
      </c>
      <c r="F167" s="40"/>
      <c r="G167" s="40">
        <f>SUBTOTAL(9,G165:G166)</f>
        <v>1</v>
      </c>
      <c r="H167" s="40"/>
      <c r="I167" s="40"/>
      <c r="J167" s="40"/>
      <c r="K167" s="40" t="str">
        <f t="shared" ref="K167:L167" si="586">SUBTOTAL(9,K165:K166)</f>
        <v>#REF!</v>
      </c>
      <c r="L167" s="40" t="str">
        <f t="shared" si="586"/>
        <v>#REF!</v>
      </c>
      <c r="M167" s="40"/>
      <c r="N167" s="40"/>
      <c r="O167" s="40"/>
      <c r="P167" s="40" t="str">
        <f t="shared" ref="P167:T167" si="587">SUBTOTAL(9,P165:P166)</f>
        <v>#REF!</v>
      </c>
      <c r="Q167" s="40" t="str">
        <f t="shared" si="587"/>
        <v>#REF!</v>
      </c>
      <c r="R167" s="40" t="str">
        <f t="shared" si="587"/>
        <v>#REF!</v>
      </c>
      <c r="S167" s="40" t="str">
        <f t="shared" si="587"/>
        <v>#REF!</v>
      </c>
      <c r="T167" s="40" t="str">
        <f t="shared" si="587"/>
        <v>#REF!</v>
      </c>
      <c r="U167" s="40"/>
      <c r="V167" s="40"/>
      <c r="W167" s="40"/>
      <c r="X167" s="40"/>
      <c r="Y167" s="40"/>
      <c r="Z167" s="40"/>
      <c r="AA167" s="40"/>
    </row>
    <row r="168" ht="15.75" customHeight="1" outlineLevel="2">
      <c r="A168" s="20" t="s">
        <v>126</v>
      </c>
      <c r="B168" s="19" t="s">
        <v>32</v>
      </c>
      <c r="C168" s="20" t="s">
        <v>33</v>
      </c>
      <c r="D168" s="37">
        <v>298612.59</v>
      </c>
      <c r="E168" s="37">
        <v>495811.55</v>
      </c>
      <c r="F168" s="37" t="b">
        <f>+A168=A166</f>
        <v>0</v>
      </c>
      <c r="G168" s="37">
        <f>+D168/D171</f>
        <v>0.1227711521</v>
      </c>
      <c r="H168" s="37" t="str">
        <f t="shared" ref="H168:H170" si="588">VLOOKUP(A168,'[1]Hoja1'!$B$2:$F$126,3,0)</f>
        <v>#REF!</v>
      </c>
      <c r="I168" s="37" t="str">
        <f t="shared" ref="I168:I170" si="589">VLOOKUP(A168,'[1]Hoja1'!$B$2:$F$126,2,0)</f>
        <v>#REF!</v>
      </c>
      <c r="J168" s="37" t="str">
        <f t="shared" ref="J168:J170" si="590">+H168/11</f>
        <v>#REF!</v>
      </c>
      <c r="K168" s="37" t="str">
        <f t="shared" ref="K168:K170" si="591">+G168*J168</f>
        <v>#REF!</v>
      </c>
      <c r="L168" s="37">
        <v>0.0</v>
      </c>
      <c r="M168" s="37" t="str">
        <f t="shared" ref="M168:M170" si="592">VLOOKUP(A168,'[1]Hoja1'!$B$2:$F$126,5,0)</f>
        <v>#REF!</v>
      </c>
      <c r="N168" s="37">
        <v>0.0</v>
      </c>
      <c r="O168" s="37" t="str">
        <f t="shared" ref="O168:O170" si="593">+M168/11</f>
        <v>#REF!</v>
      </c>
      <c r="P168" s="41">
        <v>0.0</v>
      </c>
      <c r="Q168" s="37">
        <f t="shared" ref="Q168:Q170" si="594">+ROUND(P168,0)</f>
        <v>0</v>
      </c>
      <c r="R168" s="37">
        <f t="shared" ref="R168:R170" si="595">+L168+Q168</f>
        <v>0</v>
      </c>
      <c r="S168" s="37">
        <f t="shared" ref="S168:S170" si="596">IF(D168-L168-Q168&gt;1,D168-L168-Q168,0)</f>
        <v>298612.59</v>
      </c>
      <c r="T168" s="37">
        <f t="shared" ref="T168:T170" si="597">+R168</f>
        <v>0</v>
      </c>
      <c r="U168" s="37"/>
      <c r="V168" s="37"/>
      <c r="W168" s="37"/>
      <c r="X168" s="37"/>
      <c r="Y168" s="37"/>
      <c r="Z168" s="37"/>
      <c r="AA168" s="37"/>
    </row>
    <row r="169" ht="15.75" customHeight="1" outlineLevel="2">
      <c r="A169" s="20" t="s">
        <v>126</v>
      </c>
      <c r="B169" s="19" t="s">
        <v>61</v>
      </c>
      <c r="C169" s="20" t="s">
        <v>62</v>
      </c>
      <c r="D169" s="37">
        <v>303254.45</v>
      </c>
      <c r="E169" s="37">
        <v>503518.81</v>
      </c>
      <c r="F169" s="37" t="b">
        <f t="shared" ref="F169:F170" si="598">+A169=A168</f>
        <v>1</v>
      </c>
      <c r="G169" s="37">
        <f>+D169/D171</f>
        <v>0.1246795997</v>
      </c>
      <c r="H169" s="37" t="str">
        <f t="shared" si="588"/>
        <v>#REF!</v>
      </c>
      <c r="I169" s="37" t="str">
        <f t="shared" si="589"/>
        <v>#REF!</v>
      </c>
      <c r="J169" s="37" t="str">
        <f t="shared" si="590"/>
        <v>#REF!</v>
      </c>
      <c r="K169" s="37" t="str">
        <f t="shared" si="591"/>
        <v>#REF!</v>
      </c>
      <c r="L169" s="37">
        <v>0.0</v>
      </c>
      <c r="M169" s="37" t="str">
        <f t="shared" si="592"/>
        <v>#REF!</v>
      </c>
      <c r="N169" s="37">
        <v>0.0</v>
      </c>
      <c r="O169" s="37" t="str">
        <f t="shared" si="593"/>
        <v>#REF!</v>
      </c>
      <c r="P169" s="41">
        <v>0.0</v>
      </c>
      <c r="Q169" s="37">
        <f t="shared" si="594"/>
        <v>0</v>
      </c>
      <c r="R169" s="37">
        <f t="shared" si="595"/>
        <v>0</v>
      </c>
      <c r="S169" s="37">
        <f t="shared" si="596"/>
        <v>303254.45</v>
      </c>
      <c r="T169" s="37">
        <f t="shared" si="597"/>
        <v>0</v>
      </c>
      <c r="U169" s="37"/>
      <c r="V169" s="37"/>
      <c r="W169" s="37"/>
      <c r="X169" s="37"/>
      <c r="Y169" s="37"/>
      <c r="Z169" s="37"/>
      <c r="AA169" s="37"/>
    </row>
    <row r="170" ht="15.75" customHeight="1" outlineLevel="2">
      <c r="A170" s="20" t="s">
        <v>126</v>
      </c>
      <c r="B170" s="19" t="s">
        <v>34</v>
      </c>
      <c r="C170" s="20" t="s">
        <v>35</v>
      </c>
      <c r="D170" s="37">
        <v>1830402.96</v>
      </c>
      <c r="E170" s="37">
        <v>3039171.64</v>
      </c>
      <c r="F170" s="37" t="b">
        <f t="shared" si="598"/>
        <v>1</v>
      </c>
      <c r="G170" s="37">
        <f>+D170/D171</f>
        <v>0.7525492482</v>
      </c>
      <c r="H170" s="37" t="str">
        <f t="shared" si="588"/>
        <v>#REF!</v>
      </c>
      <c r="I170" s="37" t="str">
        <f t="shared" si="589"/>
        <v>#REF!</v>
      </c>
      <c r="J170" s="37" t="str">
        <f t="shared" si="590"/>
        <v>#REF!</v>
      </c>
      <c r="K170" s="37" t="str">
        <f t="shared" si="591"/>
        <v>#REF!</v>
      </c>
      <c r="L170" s="37">
        <v>0.0</v>
      </c>
      <c r="M170" s="37" t="str">
        <f t="shared" si="592"/>
        <v>#REF!</v>
      </c>
      <c r="N170" s="37">
        <v>0.0</v>
      </c>
      <c r="O170" s="37" t="str">
        <f t="shared" si="593"/>
        <v>#REF!</v>
      </c>
      <c r="P170" s="37" t="str">
        <f>+D170-K170</f>
        <v>#REF!</v>
      </c>
      <c r="Q170" s="37" t="str">
        <f t="shared" si="594"/>
        <v>#REF!</v>
      </c>
      <c r="R170" s="37" t="str">
        <f t="shared" si="595"/>
        <v>#REF!</v>
      </c>
      <c r="S170" s="37" t="str">
        <f t="shared" si="596"/>
        <v>#REF!</v>
      </c>
      <c r="T170" s="37" t="str">
        <f t="shared" si="597"/>
        <v>#REF!</v>
      </c>
      <c r="U170" s="37"/>
      <c r="V170" s="37"/>
      <c r="W170" s="37"/>
      <c r="X170" s="37"/>
      <c r="Y170" s="37"/>
      <c r="Z170" s="37"/>
      <c r="AA170" s="37"/>
    </row>
    <row r="171" ht="15.75" customHeight="1" outlineLevel="1">
      <c r="A171" s="38" t="s">
        <v>358</v>
      </c>
      <c r="B171" s="39"/>
      <c r="C171" s="38"/>
      <c r="D171" s="40">
        <f t="shared" ref="D171:E171" si="599">SUBTOTAL(9,D168:D170)</f>
        <v>2432270</v>
      </c>
      <c r="E171" s="40">
        <f t="shared" si="599"/>
        <v>4038502</v>
      </c>
      <c r="F171" s="40"/>
      <c r="G171" s="40">
        <f>SUBTOTAL(9,G168:G170)</f>
        <v>1</v>
      </c>
      <c r="H171" s="40"/>
      <c r="I171" s="40"/>
      <c r="J171" s="40"/>
      <c r="K171" s="40" t="str">
        <f t="shared" ref="K171:L171" si="600">SUBTOTAL(9,K168:K170)</f>
        <v>#REF!</v>
      </c>
      <c r="L171" s="40">
        <f t="shared" si="600"/>
        <v>0</v>
      </c>
      <c r="M171" s="40"/>
      <c r="N171" s="40"/>
      <c r="O171" s="40"/>
      <c r="P171" s="40" t="str">
        <f t="shared" ref="P171:T171" si="601">SUBTOTAL(9,P168:P170)</f>
        <v>#REF!</v>
      </c>
      <c r="Q171" s="40" t="str">
        <f t="shared" si="601"/>
        <v>#REF!</v>
      </c>
      <c r="R171" s="40" t="str">
        <f t="shared" si="601"/>
        <v>#REF!</v>
      </c>
      <c r="S171" s="40" t="str">
        <f t="shared" si="601"/>
        <v>#REF!</v>
      </c>
      <c r="T171" s="40" t="str">
        <f t="shared" si="601"/>
        <v>#REF!</v>
      </c>
      <c r="U171" s="40"/>
      <c r="V171" s="40"/>
      <c r="W171" s="40"/>
      <c r="X171" s="40"/>
      <c r="Y171" s="40"/>
      <c r="Z171" s="40"/>
      <c r="AA171" s="40"/>
    </row>
    <row r="172" ht="15.75" customHeight="1" outlineLevel="2">
      <c r="A172" s="20" t="s">
        <v>128</v>
      </c>
      <c r="B172" s="19" t="s">
        <v>20</v>
      </c>
      <c r="C172" s="20" t="s">
        <v>21</v>
      </c>
      <c r="D172" s="37">
        <v>3.7353167E7</v>
      </c>
      <c r="E172" s="37">
        <v>1.1028087E7</v>
      </c>
      <c r="F172" s="37" t="b">
        <f>+A172=A170</f>
        <v>0</v>
      </c>
      <c r="G172" s="37">
        <f>+D172/D174</f>
        <v>1</v>
      </c>
      <c r="H172" s="37" t="str">
        <f t="shared" ref="H172:H173" si="602">VLOOKUP(A172,'[1]Hoja1'!$B$2:$F$126,3,0)</f>
        <v>#REF!</v>
      </c>
      <c r="I172" s="37" t="str">
        <f t="shared" ref="I172:I173" si="603">VLOOKUP(A172,'[1]Hoja1'!$B$2:$F$126,2,0)</f>
        <v>#REF!</v>
      </c>
      <c r="J172" s="37" t="str">
        <f t="shared" ref="J172:J173" si="604">+H172/11</f>
        <v>#REF!</v>
      </c>
      <c r="K172" s="37" t="str">
        <f t="shared" ref="K172:K173" si="605">+G172*J172</f>
        <v>#REF!</v>
      </c>
      <c r="L172" s="37" t="str">
        <f t="shared" ref="L172:L173" si="606">+D172-Q172</f>
        <v>#REF!</v>
      </c>
      <c r="M172" s="37" t="str">
        <f t="shared" ref="M172:M173" si="607">VLOOKUP(A172,'[1]Hoja1'!$B$2:$F$126,5,0)</f>
        <v>#REF!</v>
      </c>
      <c r="N172" s="37">
        <v>0.0</v>
      </c>
      <c r="O172" s="37" t="str">
        <f t="shared" ref="O172:O173" si="608">+M172/11</f>
        <v>#REF!</v>
      </c>
      <c r="P172" s="37" t="str">
        <f t="shared" ref="P172:P173" si="609">+D172-K172</f>
        <v>#REF!</v>
      </c>
      <c r="Q172" s="37" t="str">
        <f t="shared" ref="Q172:Q173" si="610">+ROUND(P172,0)</f>
        <v>#REF!</v>
      </c>
      <c r="R172" s="37" t="str">
        <f t="shared" ref="R172:R173" si="611">+L172+Q172</f>
        <v>#REF!</v>
      </c>
      <c r="S172" s="37" t="str">
        <f t="shared" ref="S172:S173" si="612">IF(D172-L172-Q172&gt;1,D172-L172-Q172,0)</f>
        <v>#REF!</v>
      </c>
      <c r="T172" s="37" t="str">
        <f t="shared" ref="T172:T173" si="613">+R172</f>
        <v>#REF!</v>
      </c>
      <c r="U172" s="37"/>
      <c r="V172" s="37"/>
      <c r="W172" s="37"/>
      <c r="X172" s="37"/>
      <c r="Y172" s="37"/>
      <c r="Z172" s="37"/>
      <c r="AA172" s="37"/>
    </row>
    <row r="173" ht="15.75" customHeight="1" outlineLevel="2">
      <c r="A173" s="20" t="s">
        <v>128</v>
      </c>
      <c r="B173" s="19" t="s">
        <v>42</v>
      </c>
      <c r="C173" s="20" t="s">
        <v>43</v>
      </c>
      <c r="D173" s="37">
        <v>0.0</v>
      </c>
      <c r="E173" s="37">
        <v>0.0</v>
      </c>
      <c r="F173" s="37" t="b">
        <f>+A173=A172</f>
        <v>1</v>
      </c>
      <c r="G173" s="37">
        <f>+D173/D174</f>
        <v>0</v>
      </c>
      <c r="H173" s="37" t="str">
        <f t="shared" si="602"/>
        <v>#REF!</v>
      </c>
      <c r="I173" s="37" t="str">
        <f t="shared" si="603"/>
        <v>#REF!</v>
      </c>
      <c r="J173" s="37" t="str">
        <f t="shared" si="604"/>
        <v>#REF!</v>
      </c>
      <c r="K173" s="37" t="str">
        <f t="shared" si="605"/>
        <v>#REF!</v>
      </c>
      <c r="L173" s="37" t="str">
        <f t="shared" si="606"/>
        <v>#REF!</v>
      </c>
      <c r="M173" s="37" t="str">
        <f t="shared" si="607"/>
        <v>#REF!</v>
      </c>
      <c r="N173" s="37">
        <v>0.0</v>
      </c>
      <c r="O173" s="37" t="str">
        <f t="shared" si="608"/>
        <v>#REF!</v>
      </c>
      <c r="P173" s="37" t="str">
        <f t="shared" si="609"/>
        <v>#REF!</v>
      </c>
      <c r="Q173" s="37" t="str">
        <f t="shared" si="610"/>
        <v>#REF!</v>
      </c>
      <c r="R173" s="37" t="str">
        <f t="shared" si="611"/>
        <v>#REF!</v>
      </c>
      <c r="S173" s="37" t="str">
        <f t="shared" si="612"/>
        <v>#REF!</v>
      </c>
      <c r="T173" s="37" t="str">
        <f t="shared" si="613"/>
        <v>#REF!</v>
      </c>
      <c r="U173" s="37"/>
      <c r="V173" s="37"/>
      <c r="W173" s="37"/>
      <c r="X173" s="37"/>
      <c r="Y173" s="37"/>
      <c r="Z173" s="37"/>
      <c r="AA173" s="37"/>
    </row>
    <row r="174" ht="15.75" customHeight="1" outlineLevel="1">
      <c r="A174" s="38" t="s">
        <v>359</v>
      </c>
      <c r="B174" s="39"/>
      <c r="C174" s="38"/>
      <c r="D174" s="40">
        <f t="shared" ref="D174:E174" si="614">SUBTOTAL(9,D172:D173)</f>
        <v>37353167</v>
      </c>
      <c r="E174" s="40">
        <f t="shared" si="614"/>
        <v>11028087</v>
      </c>
      <c r="F174" s="40"/>
      <c r="G174" s="40">
        <f>SUBTOTAL(9,G172:G173)</f>
        <v>1</v>
      </c>
      <c r="H174" s="40"/>
      <c r="I174" s="40"/>
      <c r="J174" s="40"/>
      <c r="K174" s="40" t="str">
        <f t="shared" ref="K174:L174" si="615">SUBTOTAL(9,K172:K173)</f>
        <v>#REF!</v>
      </c>
      <c r="L174" s="40" t="str">
        <f t="shared" si="615"/>
        <v>#REF!</v>
      </c>
      <c r="M174" s="40"/>
      <c r="N174" s="40"/>
      <c r="O174" s="40"/>
      <c r="P174" s="40" t="str">
        <f t="shared" ref="P174:T174" si="616">SUBTOTAL(9,P172:P173)</f>
        <v>#REF!</v>
      </c>
      <c r="Q174" s="40" t="str">
        <f t="shared" si="616"/>
        <v>#REF!</v>
      </c>
      <c r="R174" s="40" t="str">
        <f t="shared" si="616"/>
        <v>#REF!</v>
      </c>
      <c r="S174" s="40" t="str">
        <f t="shared" si="616"/>
        <v>#REF!</v>
      </c>
      <c r="T174" s="40" t="str">
        <f t="shared" si="616"/>
        <v>#REF!</v>
      </c>
      <c r="U174" s="40"/>
      <c r="V174" s="40"/>
      <c r="W174" s="40"/>
      <c r="X174" s="40"/>
      <c r="Y174" s="40"/>
      <c r="Z174" s="40"/>
      <c r="AA174" s="40"/>
    </row>
    <row r="175" ht="15.75" customHeight="1" outlineLevel="2">
      <c r="A175" s="20" t="s">
        <v>130</v>
      </c>
      <c r="B175" s="19" t="s">
        <v>20</v>
      </c>
      <c r="C175" s="20" t="s">
        <v>21</v>
      </c>
      <c r="D175" s="37">
        <v>5.8523585E7</v>
      </c>
      <c r="E175" s="37">
        <v>2119034.0</v>
      </c>
      <c r="F175" s="37" t="b">
        <f>+A175=A173</f>
        <v>0</v>
      </c>
      <c r="G175" s="37">
        <f>+D175/D177</f>
        <v>1</v>
      </c>
      <c r="H175" s="37" t="str">
        <f t="shared" ref="H175:H176" si="617">VLOOKUP(A175,'[1]Hoja1'!$B$2:$F$126,3,0)</f>
        <v>#REF!</v>
      </c>
      <c r="I175" s="37" t="str">
        <f t="shared" ref="I175:I176" si="618">VLOOKUP(A175,'[1]Hoja1'!$B$2:$F$126,2,0)</f>
        <v>#REF!</v>
      </c>
      <c r="J175" s="37" t="str">
        <f t="shared" ref="J175:J176" si="619">+H175/11</f>
        <v>#REF!</v>
      </c>
      <c r="K175" s="37" t="str">
        <f t="shared" ref="K175:K176" si="620">+G175*J175</f>
        <v>#REF!</v>
      </c>
      <c r="L175" s="37" t="str">
        <f t="shared" ref="L175:L176" si="621">+D175-Q175</f>
        <v>#REF!</v>
      </c>
      <c r="M175" s="37" t="str">
        <f t="shared" ref="M175:M176" si="622">VLOOKUP(A175,'[1]Hoja1'!$B$2:$F$126,5,0)</f>
        <v>#REF!</v>
      </c>
      <c r="N175" s="37">
        <v>0.0</v>
      </c>
      <c r="O175" s="37" t="str">
        <f t="shared" ref="O175:O176" si="623">+M175/11</f>
        <v>#REF!</v>
      </c>
      <c r="P175" s="37" t="str">
        <f t="shared" ref="P175:P176" si="624">+D175-K175</f>
        <v>#REF!</v>
      </c>
      <c r="Q175" s="37" t="str">
        <f t="shared" ref="Q175:Q176" si="625">+ROUND(P175,0)</f>
        <v>#REF!</v>
      </c>
      <c r="R175" s="37" t="str">
        <f t="shared" ref="R175:R176" si="626">+L175+Q175</f>
        <v>#REF!</v>
      </c>
      <c r="S175" s="37" t="str">
        <f t="shared" ref="S175:S176" si="627">IF(D175-L175-Q175&gt;1,D175-L175-Q175,0)</f>
        <v>#REF!</v>
      </c>
      <c r="T175" s="37" t="str">
        <f t="shared" ref="T175:T176" si="628">+R175</f>
        <v>#REF!</v>
      </c>
      <c r="U175" s="37"/>
      <c r="V175" s="37"/>
      <c r="W175" s="37"/>
      <c r="X175" s="37"/>
      <c r="Y175" s="37"/>
      <c r="Z175" s="37"/>
      <c r="AA175" s="37"/>
    </row>
    <row r="176" ht="15.75" customHeight="1" outlineLevel="2">
      <c r="A176" s="20" t="s">
        <v>130</v>
      </c>
      <c r="B176" s="19" t="s">
        <v>42</v>
      </c>
      <c r="C176" s="20" t="s">
        <v>43</v>
      </c>
      <c r="D176" s="37">
        <v>0.0</v>
      </c>
      <c r="E176" s="37">
        <v>0.0</v>
      </c>
      <c r="F176" s="37" t="b">
        <f>+A176=A175</f>
        <v>1</v>
      </c>
      <c r="G176" s="37">
        <f>+D176/D177</f>
        <v>0</v>
      </c>
      <c r="H176" s="37" t="str">
        <f t="shared" si="617"/>
        <v>#REF!</v>
      </c>
      <c r="I176" s="37" t="str">
        <f t="shared" si="618"/>
        <v>#REF!</v>
      </c>
      <c r="J176" s="37" t="str">
        <f t="shared" si="619"/>
        <v>#REF!</v>
      </c>
      <c r="K176" s="37" t="str">
        <f t="shared" si="620"/>
        <v>#REF!</v>
      </c>
      <c r="L176" s="37" t="str">
        <f t="shared" si="621"/>
        <v>#REF!</v>
      </c>
      <c r="M176" s="37" t="str">
        <f t="shared" si="622"/>
        <v>#REF!</v>
      </c>
      <c r="N176" s="37">
        <v>0.0</v>
      </c>
      <c r="O176" s="37" t="str">
        <f t="shared" si="623"/>
        <v>#REF!</v>
      </c>
      <c r="P176" s="37" t="str">
        <f t="shared" si="624"/>
        <v>#REF!</v>
      </c>
      <c r="Q176" s="37" t="str">
        <f t="shared" si="625"/>
        <v>#REF!</v>
      </c>
      <c r="R176" s="37" t="str">
        <f t="shared" si="626"/>
        <v>#REF!</v>
      </c>
      <c r="S176" s="37" t="str">
        <f t="shared" si="627"/>
        <v>#REF!</v>
      </c>
      <c r="T176" s="37" t="str">
        <f t="shared" si="628"/>
        <v>#REF!</v>
      </c>
      <c r="U176" s="37"/>
      <c r="V176" s="37"/>
      <c r="W176" s="37"/>
      <c r="X176" s="37"/>
      <c r="Y176" s="37"/>
      <c r="Z176" s="37"/>
      <c r="AA176" s="37"/>
    </row>
    <row r="177" ht="15.75" customHeight="1" outlineLevel="1">
      <c r="A177" s="38" t="s">
        <v>360</v>
      </c>
      <c r="B177" s="39"/>
      <c r="C177" s="38"/>
      <c r="D177" s="40">
        <f t="shared" ref="D177:E177" si="629">SUBTOTAL(9,D175:D176)</f>
        <v>58523585</v>
      </c>
      <c r="E177" s="40">
        <f t="shared" si="629"/>
        <v>2119034</v>
      </c>
      <c r="F177" s="40"/>
      <c r="G177" s="40">
        <f>SUBTOTAL(9,G175:G176)</f>
        <v>1</v>
      </c>
      <c r="H177" s="40"/>
      <c r="I177" s="40"/>
      <c r="J177" s="40"/>
      <c r="K177" s="40" t="str">
        <f t="shared" ref="K177:L177" si="630">SUBTOTAL(9,K175:K176)</f>
        <v>#REF!</v>
      </c>
      <c r="L177" s="40" t="str">
        <f t="shared" si="630"/>
        <v>#REF!</v>
      </c>
      <c r="M177" s="40"/>
      <c r="N177" s="40"/>
      <c r="O177" s="40"/>
      <c r="P177" s="40" t="str">
        <f t="shared" ref="P177:T177" si="631">SUBTOTAL(9,P175:P176)</f>
        <v>#REF!</v>
      </c>
      <c r="Q177" s="40" t="str">
        <f t="shared" si="631"/>
        <v>#REF!</v>
      </c>
      <c r="R177" s="40" t="str">
        <f t="shared" si="631"/>
        <v>#REF!</v>
      </c>
      <c r="S177" s="40" t="str">
        <f t="shared" si="631"/>
        <v>#REF!</v>
      </c>
      <c r="T177" s="40" t="str">
        <f t="shared" si="631"/>
        <v>#REF!</v>
      </c>
      <c r="U177" s="40"/>
      <c r="V177" s="40"/>
      <c r="W177" s="40"/>
      <c r="X177" s="40"/>
      <c r="Y177" s="40"/>
      <c r="Z177" s="40"/>
      <c r="AA177" s="40"/>
    </row>
    <row r="178" ht="15.75" customHeight="1" outlineLevel="2">
      <c r="A178" s="20" t="s">
        <v>132</v>
      </c>
      <c r="B178" s="19" t="s">
        <v>20</v>
      </c>
      <c r="C178" s="20" t="s">
        <v>21</v>
      </c>
      <c r="D178" s="37">
        <v>1.256441961E7</v>
      </c>
      <c r="E178" s="37">
        <v>809119.18</v>
      </c>
      <c r="F178" s="37" t="b">
        <f>+A178=A176</f>
        <v>0</v>
      </c>
      <c r="G178" s="37">
        <f>+D178/D182</f>
        <v>0.05779350458</v>
      </c>
      <c r="H178" s="37" t="str">
        <f t="shared" ref="H178:H181" si="632">VLOOKUP(A178,'[1]Hoja1'!$B$2:$F$126,3,0)</f>
        <v>#REF!</v>
      </c>
      <c r="I178" s="37" t="str">
        <f t="shared" ref="I178:I181" si="633">VLOOKUP(A178,'[1]Hoja1'!$B$2:$F$126,2,0)</f>
        <v>#REF!</v>
      </c>
      <c r="J178" s="37" t="str">
        <f t="shared" ref="J178:J181" si="634">+H178/11</f>
        <v>#REF!</v>
      </c>
      <c r="K178" s="37" t="str">
        <f t="shared" ref="K178:K181" si="635">+G178*J178</f>
        <v>#REF!</v>
      </c>
      <c r="L178" s="37">
        <v>0.0</v>
      </c>
      <c r="M178" s="37" t="str">
        <f t="shared" ref="M178:M181" si="636">VLOOKUP(A178,'[1]Hoja1'!$B$2:$F$126,5,0)</f>
        <v>#REF!</v>
      </c>
      <c r="N178" s="37">
        <v>0.0</v>
      </c>
      <c r="O178" s="37" t="str">
        <f t="shared" ref="O178:O181" si="637">+M178/11</f>
        <v>#REF!</v>
      </c>
      <c r="P178" s="37" t="str">
        <f t="shared" ref="P178:P181" si="638">+D178-K178</f>
        <v>#REF!</v>
      </c>
      <c r="Q178" s="37" t="str">
        <f t="shared" ref="Q178:Q181" si="639">+ROUND(P178,0)</f>
        <v>#REF!</v>
      </c>
      <c r="R178" s="37" t="str">
        <f t="shared" ref="R178:R181" si="640">+L178+Q178</f>
        <v>#REF!</v>
      </c>
      <c r="S178" s="37" t="str">
        <f t="shared" ref="S178:S181" si="641">IF(D178-L178-Q178&gt;1,D178-L178-Q178,0)</f>
        <v>#REF!</v>
      </c>
      <c r="T178" s="37" t="str">
        <f t="shared" ref="T178:T181" si="642">+R178</f>
        <v>#REF!</v>
      </c>
      <c r="U178" s="37"/>
      <c r="V178" s="37"/>
      <c r="W178" s="37"/>
      <c r="X178" s="37"/>
      <c r="Y178" s="37"/>
      <c r="Z178" s="37"/>
      <c r="AA178" s="37"/>
    </row>
    <row r="179" ht="15.75" customHeight="1" outlineLevel="2">
      <c r="A179" s="20" t="s">
        <v>132</v>
      </c>
      <c r="B179" s="19" t="s">
        <v>32</v>
      </c>
      <c r="C179" s="20" t="s">
        <v>33</v>
      </c>
      <c r="D179" s="37">
        <v>2.642989074E7</v>
      </c>
      <c r="E179" s="37">
        <v>1702023.02</v>
      </c>
      <c r="F179" s="37" t="b">
        <f t="shared" ref="F179:F181" si="643">+A179=A178</f>
        <v>1</v>
      </c>
      <c r="G179" s="37">
        <f>+D179/D182</f>
        <v>0.1215715536</v>
      </c>
      <c r="H179" s="37" t="str">
        <f t="shared" si="632"/>
        <v>#REF!</v>
      </c>
      <c r="I179" s="37" t="str">
        <f t="shared" si="633"/>
        <v>#REF!</v>
      </c>
      <c r="J179" s="37" t="str">
        <f t="shared" si="634"/>
        <v>#REF!</v>
      </c>
      <c r="K179" s="37" t="str">
        <f t="shared" si="635"/>
        <v>#REF!</v>
      </c>
      <c r="L179" s="37">
        <v>0.0</v>
      </c>
      <c r="M179" s="37" t="str">
        <f t="shared" si="636"/>
        <v>#REF!</v>
      </c>
      <c r="N179" s="37">
        <v>0.0</v>
      </c>
      <c r="O179" s="37" t="str">
        <f t="shared" si="637"/>
        <v>#REF!</v>
      </c>
      <c r="P179" s="37" t="str">
        <f t="shared" si="638"/>
        <v>#REF!</v>
      </c>
      <c r="Q179" s="37" t="str">
        <f t="shared" si="639"/>
        <v>#REF!</v>
      </c>
      <c r="R179" s="37" t="str">
        <f t="shared" si="640"/>
        <v>#REF!</v>
      </c>
      <c r="S179" s="37" t="str">
        <f t="shared" si="641"/>
        <v>#REF!</v>
      </c>
      <c r="T179" s="37" t="str">
        <f t="shared" si="642"/>
        <v>#REF!</v>
      </c>
      <c r="U179" s="37"/>
      <c r="V179" s="37"/>
      <c r="W179" s="37"/>
      <c r="X179" s="37"/>
      <c r="Y179" s="37"/>
      <c r="Z179" s="37"/>
      <c r="AA179" s="37"/>
    </row>
    <row r="180" ht="15.75" customHeight="1" outlineLevel="2">
      <c r="A180" s="20" t="s">
        <v>132</v>
      </c>
      <c r="B180" s="19" t="s">
        <v>61</v>
      </c>
      <c r="C180" s="20" t="s">
        <v>62</v>
      </c>
      <c r="D180" s="37">
        <v>5958231.92</v>
      </c>
      <c r="E180" s="37">
        <v>383696.17</v>
      </c>
      <c r="F180" s="37" t="b">
        <f t="shared" si="643"/>
        <v>1</v>
      </c>
      <c r="G180" s="37">
        <f>+D180/D182</f>
        <v>0.02740652688</v>
      </c>
      <c r="H180" s="37" t="str">
        <f t="shared" si="632"/>
        <v>#REF!</v>
      </c>
      <c r="I180" s="37" t="str">
        <f t="shared" si="633"/>
        <v>#REF!</v>
      </c>
      <c r="J180" s="37" t="str">
        <f t="shared" si="634"/>
        <v>#REF!</v>
      </c>
      <c r="K180" s="37" t="str">
        <f t="shared" si="635"/>
        <v>#REF!</v>
      </c>
      <c r="L180" s="37">
        <v>0.0</v>
      </c>
      <c r="M180" s="37" t="str">
        <f t="shared" si="636"/>
        <v>#REF!</v>
      </c>
      <c r="N180" s="37">
        <v>0.0</v>
      </c>
      <c r="O180" s="37" t="str">
        <f t="shared" si="637"/>
        <v>#REF!</v>
      </c>
      <c r="P180" s="37" t="str">
        <f t="shared" si="638"/>
        <v>#REF!</v>
      </c>
      <c r="Q180" s="37" t="str">
        <f t="shared" si="639"/>
        <v>#REF!</v>
      </c>
      <c r="R180" s="37" t="str">
        <f t="shared" si="640"/>
        <v>#REF!</v>
      </c>
      <c r="S180" s="37" t="str">
        <f t="shared" si="641"/>
        <v>#REF!</v>
      </c>
      <c r="T180" s="37" t="str">
        <f t="shared" si="642"/>
        <v>#REF!</v>
      </c>
      <c r="U180" s="37"/>
      <c r="V180" s="37"/>
      <c r="W180" s="37"/>
      <c r="X180" s="37"/>
      <c r="Y180" s="37"/>
      <c r="Z180" s="37"/>
      <c r="AA180" s="37"/>
    </row>
    <row r="181" ht="15.75" customHeight="1" outlineLevel="2">
      <c r="A181" s="20" t="s">
        <v>132</v>
      </c>
      <c r="B181" s="19" t="s">
        <v>34</v>
      </c>
      <c r="C181" s="20" t="s">
        <v>35</v>
      </c>
      <c r="D181" s="37">
        <v>1.7244939073E8</v>
      </c>
      <c r="E181" s="37">
        <v>1.110533663E7</v>
      </c>
      <c r="F181" s="37" t="b">
        <f t="shared" si="643"/>
        <v>1</v>
      </c>
      <c r="G181" s="37">
        <f>+D181/D182</f>
        <v>0.793228415</v>
      </c>
      <c r="H181" s="37" t="str">
        <f t="shared" si="632"/>
        <v>#REF!</v>
      </c>
      <c r="I181" s="37" t="str">
        <f t="shared" si="633"/>
        <v>#REF!</v>
      </c>
      <c r="J181" s="37" t="str">
        <f t="shared" si="634"/>
        <v>#REF!</v>
      </c>
      <c r="K181" s="37" t="str">
        <f t="shared" si="635"/>
        <v>#REF!</v>
      </c>
      <c r="L181" s="37">
        <v>0.0</v>
      </c>
      <c r="M181" s="37" t="str">
        <f t="shared" si="636"/>
        <v>#REF!</v>
      </c>
      <c r="N181" s="37">
        <v>0.0</v>
      </c>
      <c r="O181" s="37" t="str">
        <f t="shared" si="637"/>
        <v>#REF!</v>
      </c>
      <c r="P181" s="37" t="str">
        <f t="shared" si="638"/>
        <v>#REF!</v>
      </c>
      <c r="Q181" s="37" t="str">
        <f t="shared" si="639"/>
        <v>#REF!</v>
      </c>
      <c r="R181" s="37" t="str">
        <f t="shared" si="640"/>
        <v>#REF!</v>
      </c>
      <c r="S181" s="37" t="str">
        <f t="shared" si="641"/>
        <v>#REF!</v>
      </c>
      <c r="T181" s="37" t="str">
        <f t="shared" si="642"/>
        <v>#REF!</v>
      </c>
      <c r="U181" s="37"/>
      <c r="V181" s="37"/>
      <c r="W181" s="37"/>
      <c r="X181" s="37"/>
      <c r="Y181" s="37"/>
      <c r="Z181" s="37"/>
      <c r="AA181" s="37"/>
    </row>
    <row r="182" ht="15.75" customHeight="1" outlineLevel="1">
      <c r="A182" s="38" t="s">
        <v>361</v>
      </c>
      <c r="B182" s="39"/>
      <c r="C182" s="38"/>
      <c r="D182" s="40">
        <f t="shared" ref="D182:E182" si="644">SUBTOTAL(9,D178:D181)</f>
        <v>217401933</v>
      </c>
      <c r="E182" s="40">
        <f t="shared" si="644"/>
        <v>14000175</v>
      </c>
      <c r="F182" s="40"/>
      <c r="G182" s="40">
        <f>SUBTOTAL(9,G178:G181)</f>
        <v>1</v>
      </c>
      <c r="H182" s="40"/>
      <c r="I182" s="40"/>
      <c r="J182" s="40"/>
      <c r="K182" s="40" t="str">
        <f t="shared" ref="K182:L182" si="645">SUBTOTAL(9,K178:K181)</f>
        <v>#REF!</v>
      </c>
      <c r="L182" s="40">
        <f t="shared" si="645"/>
        <v>0</v>
      </c>
      <c r="M182" s="40"/>
      <c r="N182" s="40"/>
      <c r="O182" s="40"/>
      <c r="P182" s="40" t="str">
        <f t="shared" ref="P182:T182" si="646">SUBTOTAL(9,P178:P181)</f>
        <v>#REF!</v>
      </c>
      <c r="Q182" s="40" t="str">
        <f t="shared" si="646"/>
        <v>#REF!</v>
      </c>
      <c r="R182" s="40" t="str">
        <f t="shared" si="646"/>
        <v>#REF!</v>
      </c>
      <c r="S182" s="40" t="str">
        <f t="shared" si="646"/>
        <v>#REF!</v>
      </c>
      <c r="T182" s="40" t="str">
        <f t="shared" si="646"/>
        <v>#REF!</v>
      </c>
      <c r="U182" s="40"/>
      <c r="V182" s="40"/>
      <c r="W182" s="40"/>
      <c r="X182" s="40"/>
      <c r="Y182" s="40"/>
      <c r="Z182" s="40"/>
      <c r="AA182" s="40"/>
    </row>
    <row r="183" ht="15.75" customHeight="1" outlineLevel="2">
      <c r="A183" s="20" t="s">
        <v>134</v>
      </c>
      <c r="B183" s="19" t="s">
        <v>20</v>
      </c>
      <c r="C183" s="20" t="s">
        <v>21</v>
      </c>
      <c r="D183" s="37">
        <v>2874173.0</v>
      </c>
      <c r="E183" s="37">
        <v>671933.0</v>
      </c>
      <c r="F183" s="37" t="b">
        <f>+A183=A181</f>
        <v>0</v>
      </c>
      <c r="G183" s="37">
        <f>+D183/D184</f>
        <v>1</v>
      </c>
      <c r="H183" s="37" t="str">
        <f>VLOOKUP(A183,'[1]Hoja1'!$B$2:$F$126,3,0)</f>
        <v>#REF!</v>
      </c>
      <c r="I183" s="37" t="str">
        <f>VLOOKUP(A183,'[1]Hoja1'!$B$2:$F$126,2,0)</f>
        <v>#REF!</v>
      </c>
      <c r="J183" s="37" t="str">
        <f>+H183/11</f>
        <v>#REF!</v>
      </c>
      <c r="K183" s="37" t="str">
        <f>+G183*J183</f>
        <v>#REF!</v>
      </c>
      <c r="L183" s="37" t="str">
        <f>+D183-Q183</f>
        <v>#REF!</v>
      </c>
      <c r="M183" s="37" t="str">
        <f>VLOOKUP(A183,'[1]Hoja1'!$B$2:$F$126,5,0)</f>
        <v>#REF!</v>
      </c>
      <c r="N183" s="37">
        <v>0.0</v>
      </c>
      <c r="O183" s="37" t="str">
        <f>+M183/11</f>
        <v>#REF!</v>
      </c>
      <c r="P183" s="37" t="str">
        <f>+D183-K183</f>
        <v>#REF!</v>
      </c>
      <c r="Q183" s="37" t="str">
        <f>+ROUND(P183,0)</f>
        <v>#REF!</v>
      </c>
      <c r="R183" s="37" t="str">
        <f>+L183+Q183</f>
        <v>#REF!</v>
      </c>
      <c r="S183" s="37" t="str">
        <f>IF(D183-L183-Q183&gt;1,D183-L183-Q183,0)</f>
        <v>#REF!</v>
      </c>
      <c r="T183" s="37" t="str">
        <f>+R183</f>
        <v>#REF!</v>
      </c>
      <c r="U183" s="37"/>
      <c r="V183" s="37"/>
      <c r="W183" s="37"/>
      <c r="X183" s="37"/>
      <c r="Y183" s="37"/>
      <c r="Z183" s="37"/>
      <c r="AA183" s="37"/>
    </row>
    <row r="184" ht="15.75" customHeight="1" outlineLevel="1">
      <c r="A184" s="38" t="s">
        <v>362</v>
      </c>
      <c r="B184" s="39"/>
      <c r="C184" s="38"/>
      <c r="D184" s="40">
        <f t="shared" ref="D184:E184" si="647">SUBTOTAL(9,D183)</f>
        <v>2874173</v>
      </c>
      <c r="E184" s="40">
        <f t="shared" si="647"/>
        <v>671933</v>
      </c>
      <c r="F184" s="40"/>
      <c r="G184" s="40">
        <f>SUBTOTAL(9,G183)</f>
        <v>1</v>
      </c>
      <c r="H184" s="40"/>
      <c r="I184" s="40"/>
      <c r="J184" s="40"/>
      <c r="K184" s="40" t="str">
        <f t="shared" ref="K184:L184" si="648">SUBTOTAL(9,K183)</f>
        <v>#REF!</v>
      </c>
      <c r="L184" s="40" t="str">
        <f t="shared" si="648"/>
        <v>#REF!</v>
      </c>
      <c r="M184" s="40"/>
      <c r="N184" s="40"/>
      <c r="O184" s="40"/>
      <c r="P184" s="40" t="str">
        <f t="shared" ref="P184:T184" si="649">SUBTOTAL(9,P183)</f>
        <v>#REF!</v>
      </c>
      <c r="Q184" s="40" t="str">
        <f t="shared" si="649"/>
        <v>#REF!</v>
      </c>
      <c r="R184" s="40" t="str">
        <f t="shared" si="649"/>
        <v>#REF!</v>
      </c>
      <c r="S184" s="40" t="str">
        <f t="shared" si="649"/>
        <v>#REF!</v>
      </c>
      <c r="T184" s="40" t="str">
        <f t="shared" si="649"/>
        <v>#REF!</v>
      </c>
      <c r="U184" s="40"/>
      <c r="V184" s="40"/>
      <c r="W184" s="40"/>
      <c r="X184" s="40"/>
      <c r="Y184" s="40"/>
      <c r="Z184" s="40"/>
      <c r="AA184" s="40"/>
    </row>
    <row r="185" ht="15.75" customHeight="1" outlineLevel="2">
      <c r="A185" s="20" t="s">
        <v>136</v>
      </c>
      <c r="B185" s="19" t="s">
        <v>20</v>
      </c>
      <c r="C185" s="20" t="s">
        <v>21</v>
      </c>
      <c r="D185" s="37">
        <v>1653638.18</v>
      </c>
      <c r="E185" s="37">
        <v>3.534932651E7</v>
      </c>
      <c r="F185" s="37" t="b">
        <f>+A185=A183</f>
        <v>0</v>
      </c>
      <c r="G185" s="37">
        <f>+D185/D187</f>
        <v>0.9924161258</v>
      </c>
      <c r="H185" s="37" t="str">
        <f t="shared" ref="H185:H186" si="650">VLOOKUP(A185,'[1]Hoja1'!$B$2:$F$126,3,0)</f>
        <v>#REF!</v>
      </c>
      <c r="I185" s="37" t="str">
        <f t="shared" ref="I185:I186" si="651">VLOOKUP(A185,'[1]Hoja1'!$B$2:$F$126,2,0)</f>
        <v>#REF!</v>
      </c>
      <c r="J185" s="37" t="str">
        <f t="shared" ref="J185:J186" si="652">+H185/11</f>
        <v>#REF!</v>
      </c>
      <c r="K185" s="37" t="str">
        <f t="shared" ref="K185:K186" si="653">+G185*J185</f>
        <v>#REF!</v>
      </c>
      <c r="L185" s="37" t="str">
        <f t="shared" ref="L185:L186" si="654">+D185-Q185</f>
        <v>#REF!</v>
      </c>
      <c r="M185" s="37" t="str">
        <f t="shared" ref="M185:M186" si="655">VLOOKUP(A185,'[1]Hoja1'!$B$2:$F$126,5,0)</f>
        <v>#REF!</v>
      </c>
      <c r="N185" s="37">
        <v>0.0</v>
      </c>
      <c r="O185" s="37" t="str">
        <f t="shared" ref="O185:O186" si="656">+M185/11</f>
        <v>#REF!</v>
      </c>
      <c r="P185" s="37" t="str">
        <f t="shared" ref="P185:P186" si="657">+D185-K185</f>
        <v>#REF!</v>
      </c>
      <c r="Q185" s="37" t="str">
        <f t="shared" ref="Q185:Q186" si="658">+ROUND(P185,0)</f>
        <v>#REF!</v>
      </c>
      <c r="R185" s="37" t="str">
        <f t="shared" ref="R185:R186" si="659">+L185+Q185</f>
        <v>#REF!</v>
      </c>
      <c r="S185" s="37" t="str">
        <f t="shared" ref="S185:S186" si="660">IF(D185-L185-Q185&gt;1,D185-L185-Q185,0)</f>
        <v>#REF!</v>
      </c>
      <c r="T185" s="37" t="str">
        <f t="shared" ref="T185:T186" si="661">+R185</f>
        <v>#REF!</v>
      </c>
      <c r="U185" s="37"/>
      <c r="V185" s="37"/>
      <c r="W185" s="37"/>
      <c r="X185" s="37"/>
      <c r="Y185" s="37"/>
      <c r="Z185" s="37"/>
      <c r="AA185" s="37"/>
    </row>
    <row r="186" ht="15.75" customHeight="1" outlineLevel="2">
      <c r="A186" s="20" t="s">
        <v>136</v>
      </c>
      <c r="B186" s="19" t="s">
        <v>32</v>
      </c>
      <c r="C186" s="20" t="s">
        <v>33</v>
      </c>
      <c r="D186" s="37">
        <v>12636.82</v>
      </c>
      <c r="E186" s="37">
        <v>270133.49</v>
      </c>
      <c r="F186" s="37" t="b">
        <f>+A186=A185</f>
        <v>1</v>
      </c>
      <c r="G186" s="37">
        <f>+D186/D187</f>
        <v>0.00758387421</v>
      </c>
      <c r="H186" s="37" t="str">
        <f t="shared" si="650"/>
        <v>#REF!</v>
      </c>
      <c r="I186" s="37" t="str">
        <f t="shared" si="651"/>
        <v>#REF!</v>
      </c>
      <c r="J186" s="37" t="str">
        <f t="shared" si="652"/>
        <v>#REF!</v>
      </c>
      <c r="K186" s="37" t="str">
        <f t="shared" si="653"/>
        <v>#REF!</v>
      </c>
      <c r="L186" s="37" t="str">
        <f t="shared" si="654"/>
        <v>#REF!</v>
      </c>
      <c r="M186" s="37" t="str">
        <f t="shared" si="655"/>
        <v>#REF!</v>
      </c>
      <c r="N186" s="37">
        <v>0.0</v>
      </c>
      <c r="O186" s="37" t="str">
        <f t="shared" si="656"/>
        <v>#REF!</v>
      </c>
      <c r="P186" s="37" t="str">
        <f t="shared" si="657"/>
        <v>#REF!</v>
      </c>
      <c r="Q186" s="37" t="str">
        <f t="shared" si="658"/>
        <v>#REF!</v>
      </c>
      <c r="R186" s="37" t="str">
        <f t="shared" si="659"/>
        <v>#REF!</v>
      </c>
      <c r="S186" s="37" t="str">
        <f t="shared" si="660"/>
        <v>#REF!</v>
      </c>
      <c r="T186" s="37" t="str">
        <f t="shared" si="661"/>
        <v>#REF!</v>
      </c>
      <c r="U186" s="37"/>
      <c r="V186" s="37"/>
      <c r="W186" s="37"/>
      <c r="X186" s="37"/>
      <c r="Y186" s="37"/>
      <c r="Z186" s="37"/>
      <c r="AA186" s="37"/>
    </row>
    <row r="187" ht="15.75" customHeight="1" outlineLevel="1">
      <c r="A187" s="38" t="s">
        <v>363</v>
      </c>
      <c r="B187" s="39"/>
      <c r="C187" s="38"/>
      <c r="D187" s="40">
        <f t="shared" ref="D187:E187" si="662">SUBTOTAL(9,D185:D186)</f>
        <v>1666275</v>
      </c>
      <c r="E187" s="40">
        <f t="shared" si="662"/>
        <v>35619460</v>
      </c>
      <c r="F187" s="40"/>
      <c r="G187" s="40">
        <f>SUBTOTAL(9,G185:G186)</f>
        <v>1</v>
      </c>
      <c r="H187" s="40"/>
      <c r="I187" s="40"/>
      <c r="J187" s="40"/>
      <c r="K187" s="40" t="str">
        <f t="shared" ref="K187:L187" si="663">SUBTOTAL(9,K185:K186)</f>
        <v>#REF!</v>
      </c>
      <c r="L187" s="40" t="str">
        <f t="shared" si="663"/>
        <v>#REF!</v>
      </c>
      <c r="M187" s="40"/>
      <c r="N187" s="40"/>
      <c r="O187" s="40"/>
      <c r="P187" s="40" t="str">
        <f t="shared" ref="P187:T187" si="664">SUBTOTAL(9,P185:P186)</f>
        <v>#REF!</v>
      </c>
      <c r="Q187" s="40" t="str">
        <f t="shared" si="664"/>
        <v>#REF!</v>
      </c>
      <c r="R187" s="40" t="str">
        <f t="shared" si="664"/>
        <v>#REF!</v>
      </c>
      <c r="S187" s="40" t="str">
        <f t="shared" si="664"/>
        <v>#REF!</v>
      </c>
      <c r="T187" s="40" t="str">
        <f t="shared" si="664"/>
        <v>#REF!</v>
      </c>
      <c r="U187" s="40"/>
      <c r="V187" s="40"/>
      <c r="W187" s="40"/>
      <c r="X187" s="40"/>
      <c r="Y187" s="40"/>
      <c r="Z187" s="40"/>
      <c r="AA187" s="40"/>
    </row>
    <row r="188" ht="15.75" customHeight="1" outlineLevel="2">
      <c r="A188" s="20" t="s">
        <v>138</v>
      </c>
      <c r="B188" s="19" t="s">
        <v>20</v>
      </c>
      <c r="C188" s="20" t="s">
        <v>21</v>
      </c>
      <c r="D188" s="37">
        <v>3.880675288E7</v>
      </c>
      <c r="E188" s="37">
        <v>2739782.46</v>
      </c>
      <c r="F188" s="37" t="b">
        <f>+A188=A186</f>
        <v>0</v>
      </c>
      <c r="G188" s="37">
        <f>+D188/D191</f>
        <v>0.8408940399</v>
      </c>
      <c r="H188" s="37" t="str">
        <f t="shared" ref="H188:H190" si="665">VLOOKUP(A188,'[1]Hoja1'!$B$2:$F$126,3,0)</f>
        <v>#REF!</v>
      </c>
      <c r="I188" s="37" t="str">
        <f t="shared" ref="I188:I190" si="666">VLOOKUP(A188,'[1]Hoja1'!$B$2:$F$126,2,0)</f>
        <v>#REF!</v>
      </c>
      <c r="J188" s="37" t="str">
        <f t="shared" ref="J188:J190" si="667">+H188/11</f>
        <v>#REF!</v>
      </c>
      <c r="K188" s="37" t="str">
        <f t="shared" ref="K188:K190" si="668">+G188*J188</f>
        <v>#REF!</v>
      </c>
      <c r="L188" s="37">
        <v>0.0</v>
      </c>
      <c r="M188" s="37" t="str">
        <f t="shared" ref="M188:M190" si="669">VLOOKUP(A188,'[1]Hoja1'!$B$2:$F$126,5,0)</f>
        <v>#REF!</v>
      </c>
      <c r="N188" s="37">
        <v>0.0</v>
      </c>
      <c r="O188" s="37" t="str">
        <f t="shared" ref="O188:O190" si="670">+M188/11</f>
        <v>#REF!</v>
      </c>
      <c r="P188" s="37" t="str">
        <f t="shared" ref="P188:P190" si="671">+D188-K188</f>
        <v>#REF!</v>
      </c>
      <c r="Q188" s="37" t="str">
        <f t="shared" ref="Q188:Q190" si="672">+ROUND(P188,0)</f>
        <v>#REF!</v>
      </c>
      <c r="R188" s="37" t="str">
        <f t="shared" ref="R188:R190" si="673">+L188+Q188</f>
        <v>#REF!</v>
      </c>
      <c r="S188" s="37" t="str">
        <f t="shared" ref="S188:S190" si="674">IF(D188-L188-Q188&gt;1,D188-L188-Q188,0)</f>
        <v>#REF!</v>
      </c>
      <c r="T188" s="37" t="str">
        <f t="shared" ref="T188:T190" si="675">+R188</f>
        <v>#REF!</v>
      </c>
      <c r="U188" s="37"/>
      <c r="V188" s="37"/>
      <c r="W188" s="37"/>
      <c r="X188" s="37"/>
      <c r="Y188" s="37"/>
      <c r="Z188" s="37"/>
      <c r="AA188" s="37"/>
    </row>
    <row r="189" ht="15.75" customHeight="1" outlineLevel="2">
      <c r="A189" s="20" t="s">
        <v>138</v>
      </c>
      <c r="B189" s="19" t="s">
        <v>32</v>
      </c>
      <c r="C189" s="20" t="s">
        <v>33</v>
      </c>
      <c r="D189" s="37">
        <v>7342644.12</v>
      </c>
      <c r="E189" s="37">
        <v>518395.54</v>
      </c>
      <c r="F189" s="37" t="b">
        <f t="shared" ref="F189:F190" si="676">+A189=A188</f>
        <v>1</v>
      </c>
      <c r="G189" s="37">
        <f>+D189/D191</f>
        <v>0.1591059601</v>
      </c>
      <c r="H189" s="37" t="str">
        <f t="shared" si="665"/>
        <v>#REF!</v>
      </c>
      <c r="I189" s="37" t="str">
        <f t="shared" si="666"/>
        <v>#REF!</v>
      </c>
      <c r="J189" s="37" t="str">
        <f t="shared" si="667"/>
        <v>#REF!</v>
      </c>
      <c r="K189" s="37" t="str">
        <f t="shared" si="668"/>
        <v>#REF!</v>
      </c>
      <c r="L189" s="37">
        <v>0.0</v>
      </c>
      <c r="M189" s="37" t="str">
        <f t="shared" si="669"/>
        <v>#REF!</v>
      </c>
      <c r="N189" s="37">
        <v>0.0</v>
      </c>
      <c r="O189" s="37" t="str">
        <f t="shared" si="670"/>
        <v>#REF!</v>
      </c>
      <c r="P189" s="37" t="str">
        <f t="shared" si="671"/>
        <v>#REF!</v>
      </c>
      <c r="Q189" s="37" t="str">
        <f t="shared" si="672"/>
        <v>#REF!</v>
      </c>
      <c r="R189" s="37" t="str">
        <f t="shared" si="673"/>
        <v>#REF!</v>
      </c>
      <c r="S189" s="37" t="str">
        <f t="shared" si="674"/>
        <v>#REF!</v>
      </c>
      <c r="T189" s="37" t="str">
        <f t="shared" si="675"/>
        <v>#REF!</v>
      </c>
      <c r="U189" s="37"/>
      <c r="V189" s="37"/>
      <c r="W189" s="37"/>
      <c r="X189" s="37"/>
      <c r="Y189" s="37"/>
      <c r="Z189" s="37"/>
      <c r="AA189" s="37"/>
    </row>
    <row r="190" ht="15.75" customHeight="1" outlineLevel="2">
      <c r="A190" s="20" t="s">
        <v>138</v>
      </c>
      <c r="B190" s="19" t="s">
        <v>42</v>
      </c>
      <c r="C190" s="20" t="s">
        <v>43</v>
      </c>
      <c r="D190" s="37">
        <v>0.0</v>
      </c>
      <c r="E190" s="37">
        <v>0.0</v>
      </c>
      <c r="F190" s="37" t="b">
        <f t="shared" si="676"/>
        <v>1</v>
      </c>
      <c r="G190" s="37">
        <f>+D190/D191</f>
        <v>0</v>
      </c>
      <c r="H190" s="37" t="str">
        <f t="shared" si="665"/>
        <v>#REF!</v>
      </c>
      <c r="I190" s="37" t="str">
        <f t="shared" si="666"/>
        <v>#REF!</v>
      </c>
      <c r="J190" s="37" t="str">
        <f t="shared" si="667"/>
        <v>#REF!</v>
      </c>
      <c r="K190" s="37" t="str">
        <f t="shared" si="668"/>
        <v>#REF!</v>
      </c>
      <c r="L190" s="37" t="str">
        <f>+D190-Q190</f>
        <v>#REF!</v>
      </c>
      <c r="M190" s="37" t="str">
        <f t="shared" si="669"/>
        <v>#REF!</v>
      </c>
      <c r="N190" s="37">
        <v>0.0</v>
      </c>
      <c r="O190" s="37" t="str">
        <f t="shared" si="670"/>
        <v>#REF!</v>
      </c>
      <c r="P190" s="37" t="str">
        <f t="shared" si="671"/>
        <v>#REF!</v>
      </c>
      <c r="Q190" s="37" t="str">
        <f t="shared" si="672"/>
        <v>#REF!</v>
      </c>
      <c r="R190" s="37" t="str">
        <f t="shared" si="673"/>
        <v>#REF!</v>
      </c>
      <c r="S190" s="37" t="str">
        <f t="shared" si="674"/>
        <v>#REF!</v>
      </c>
      <c r="T190" s="37" t="str">
        <f t="shared" si="675"/>
        <v>#REF!</v>
      </c>
      <c r="U190" s="37"/>
      <c r="V190" s="37"/>
      <c r="W190" s="37"/>
      <c r="X190" s="37"/>
      <c r="Y190" s="37"/>
      <c r="Z190" s="37"/>
      <c r="AA190" s="37"/>
    </row>
    <row r="191" ht="15.75" customHeight="1" outlineLevel="1">
      <c r="A191" s="38" t="s">
        <v>364</v>
      </c>
      <c r="B191" s="39"/>
      <c r="C191" s="38"/>
      <c r="D191" s="40">
        <f t="shared" ref="D191:E191" si="677">SUBTOTAL(9,D188:D190)</f>
        <v>46149397</v>
      </c>
      <c r="E191" s="40">
        <f t="shared" si="677"/>
        <v>3258178</v>
      </c>
      <c r="F191" s="40"/>
      <c r="G191" s="40">
        <f>SUBTOTAL(9,G188:G190)</f>
        <v>1</v>
      </c>
      <c r="H191" s="40"/>
      <c r="I191" s="40"/>
      <c r="J191" s="40"/>
      <c r="K191" s="40" t="str">
        <f t="shared" ref="K191:L191" si="678">SUBTOTAL(9,K188:K190)</f>
        <v>#REF!</v>
      </c>
      <c r="L191" s="40" t="str">
        <f t="shared" si="678"/>
        <v>#REF!</v>
      </c>
      <c r="M191" s="40"/>
      <c r="N191" s="40"/>
      <c r="O191" s="40"/>
      <c r="P191" s="40" t="str">
        <f t="shared" ref="P191:T191" si="679">SUBTOTAL(9,P188:P190)</f>
        <v>#REF!</v>
      </c>
      <c r="Q191" s="40" t="str">
        <f t="shared" si="679"/>
        <v>#REF!</v>
      </c>
      <c r="R191" s="40" t="str">
        <f t="shared" si="679"/>
        <v>#REF!</v>
      </c>
      <c r="S191" s="40" t="str">
        <f t="shared" si="679"/>
        <v>#REF!</v>
      </c>
      <c r="T191" s="40" t="str">
        <f t="shared" si="679"/>
        <v>#REF!</v>
      </c>
      <c r="U191" s="40"/>
      <c r="V191" s="40"/>
      <c r="W191" s="40"/>
      <c r="X191" s="40"/>
      <c r="Y191" s="40"/>
      <c r="Z191" s="40"/>
      <c r="AA191" s="40"/>
    </row>
    <row r="192" ht="15.75" customHeight="1" outlineLevel="2">
      <c r="A192" s="20" t="s">
        <v>140</v>
      </c>
      <c r="B192" s="19" t="s">
        <v>20</v>
      </c>
      <c r="C192" s="20" t="s">
        <v>21</v>
      </c>
      <c r="D192" s="37">
        <v>831145.6</v>
      </c>
      <c r="E192" s="37">
        <v>611942.62</v>
      </c>
      <c r="F192" s="37" t="b">
        <f>+A192=A190</f>
        <v>0</v>
      </c>
      <c r="G192" s="37">
        <f>+D192/D196</f>
        <v>0.1682156458</v>
      </c>
      <c r="H192" s="37" t="str">
        <f t="shared" ref="H192:H195" si="680">VLOOKUP(A192,'[1]Hoja1'!$B$2:$F$126,3,0)</f>
        <v>#REF!</v>
      </c>
      <c r="I192" s="37" t="str">
        <f t="shared" ref="I192:I195" si="681">VLOOKUP(A192,'[1]Hoja1'!$B$2:$F$126,2,0)</f>
        <v>#REF!</v>
      </c>
      <c r="J192" s="37" t="str">
        <f t="shared" ref="J192:J195" si="682">+H192/11</f>
        <v>#REF!</v>
      </c>
      <c r="K192" s="37" t="str">
        <f t="shared" ref="K192:K195" si="683">+G192*J192</f>
        <v>#REF!</v>
      </c>
      <c r="L192" s="37">
        <v>0.0</v>
      </c>
      <c r="M192" s="37" t="str">
        <f t="shared" ref="M192:M195" si="684">VLOOKUP(A192,'[1]Hoja1'!$B$2:$F$126,5,0)</f>
        <v>#REF!</v>
      </c>
      <c r="N192" s="37">
        <v>0.0</v>
      </c>
      <c r="O192" s="37" t="str">
        <f t="shared" ref="O192:O195" si="685">+M192/11</f>
        <v>#REF!</v>
      </c>
      <c r="P192" s="37" t="str">
        <f>+D192-K192</f>
        <v>#REF!</v>
      </c>
      <c r="Q192" s="37" t="str">
        <f t="shared" ref="Q192:Q195" si="686">+ROUND(P192,0)</f>
        <v>#REF!</v>
      </c>
      <c r="R192" s="37" t="str">
        <f t="shared" ref="R192:R195" si="687">+L192+Q192</f>
        <v>#REF!</v>
      </c>
      <c r="S192" s="37" t="str">
        <f t="shared" ref="S192:S195" si="688">IF(D192-L192-Q192&gt;1,D192-L192-Q192,0)</f>
        <v>#REF!</v>
      </c>
      <c r="T192" s="37" t="str">
        <f t="shared" ref="T192:T195" si="689">+R192</f>
        <v>#REF!</v>
      </c>
      <c r="U192" s="37"/>
      <c r="V192" s="37"/>
      <c r="W192" s="37"/>
      <c r="X192" s="37"/>
      <c r="Y192" s="37"/>
      <c r="Z192" s="37"/>
      <c r="AA192" s="37"/>
    </row>
    <row r="193" ht="15.75" customHeight="1" outlineLevel="2">
      <c r="A193" s="20" t="s">
        <v>140</v>
      </c>
      <c r="B193" s="19" t="s">
        <v>32</v>
      </c>
      <c r="C193" s="20" t="s">
        <v>33</v>
      </c>
      <c r="D193" s="37">
        <v>282526.12</v>
      </c>
      <c r="E193" s="37">
        <v>208013.83</v>
      </c>
      <c r="F193" s="37" t="b">
        <f t="shared" ref="F193:F195" si="690">+A193=A192</f>
        <v>1</v>
      </c>
      <c r="G193" s="37">
        <f>+D193/D196</f>
        <v>0.05718049129</v>
      </c>
      <c r="H193" s="37" t="str">
        <f t="shared" si="680"/>
        <v>#REF!</v>
      </c>
      <c r="I193" s="37" t="str">
        <f t="shared" si="681"/>
        <v>#REF!</v>
      </c>
      <c r="J193" s="37" t="str">
        <f t="shared" si="682"/>
        <v>#REF!</v>
      </c>
      <c r="K193" s="37" t="str">
        <f t="shared" si="683"/>
        <v>#REF!</v>
      </c>
      <c r="L193" s="37">
        <v>0.0</v>
      </c>
      <c r="M193" s="37" t="str">
        <f t="shared" si="684"/>
        <v>#REF!</v>
      </c>
      <c r="N193" s="37">
        <v>0.0</v>
      </c>
      <c r="O193" s="37" t="str">
        <f t="shared" si="685"/>
        <v>#REF!</v>
      </c>
      <c r="P193" s="41">
        <v>0.0</v>
      </c>
      <c r="Q193" s="37">
        <f t="shared" si="686"/>
        <v>0</v>
      </c>
      <c r="R193" s="37">
        <f t="shared" si="687"/>
        <v>0</v>
      </c>
      <c r="S193" s="37">
        <f t="shared" si="688"/>
        <v>282526.12</v>
      </c>
      <c r="T193" s="37">
        <f t="shared" si="689"/>
        <v>0</v>
      </c>
      <c r="U193" s="37"/>
      <c r="V193" s="37"/>
      <c r="W193" s="37"/>
      <c r="X193" s="37"/>
      <c r="Y193" s="37"/>
      <c r="Z193" s="37"/>
      <c r="AA193" s="37"/>
    </row>
    <row r="194" ht="15.75" customHeight="1" outlineLevel="2">
      <c r="A194" s="20" t="s">
        <v>140</v>
      </c>
      <c r="B194" s="19" t="s">
        <v>61</v>
      </c>
      <c r="C194" s="20" t="s">
        <v>62</v>
      </c>
      <c r="D194" s="37">
        <v>686003.42</v>
      </c>
      <c r="E194" s="37">
        <v>505079.64</v>
      </c>
      <c r="F194" s="37" t="b">
        <f t="shared" si="690"/>
        <v>1</v>
      </c>
      <c r="G194" s="37">
        <f>+D194/D196</f>
        <v>0.1388403047</v>
      </c>
      <c r="H194" s="37" t="str">
        <f t="shared" si="680"/>
        <v>#REF!</v>
      </c>
      <c r="I194" s="37" t="str">
        <f t="shared" si="681"/>
        <v>#REF!</v>
      </c>
      <c r="J194" s="37" t="str">
        <f t="shared" si="682"/>
        <v>#REF!</v>
      </c>
      <c r="K194" s="37" t="str">
        <f t="shared" si="683"/>
        <v>#REF!</v>
      </c>
      <c r="L194" s="37">
        <v>0.0</v>
      </c>
      <c r="M194" s="37" t="str">
        <f t="shared" si="684"/>
        <v>#REF!</v>
      </c>
      <c r="N194" s="37">
        <v>0.0</v>
      </c>
      <c r="O194" s="37" t="str">
        <f t="shared" si="685"/>
        <v>#REF!</v>
      </c>
      <c r="P194" s="37" t="str">
        <f t="shared" ref="P194:P195" si="691">+D194-K194</f>
        <v>#REF!</v>
      </c>
      <c r="Q194" s="37" t="str">
        <f t="shared" si="686"/>
        <v>#REF!</v>
      </c>
      <c r="R194" s="37" t="str">
        <f t="shared" si="687"/>
        <v>#REF!</v>
      </c>
      <c r="S194" s="37" t="str">
        <f t="shared" si="688"/>
        <v>#REF!</v>
      </c>
      <c r="T194" s="37" t="str">
        <f t="shared" si="689"/>
        <v>#REF!</v>
      </c>
      <c r="U194" s="37"/>
      <c r="V194" s="37"/>
      <c r="W194" s="37"/>
      <c r="X194" s="37"/>
      <c r="Y194" s="37"/>
      <c r="Z194" s="37"/>
      <c r="AA194" s="37"/>
    </row>
    <row r="195" ht="15.75" customHeight="1" outlineLevel="2">
      <c r="A195" s="20" t="s">
        <v>140</v>
      </c>
      <c r="B195" s="19" t="s">
        <v>34</v>
      </c>
      <c r="C195" s="20" t="s">
        <v>35</v>
      </c>
      <c r="D195" s="37">
        <v>3141277.86</v>
      </c>
      <c r="E195" s="37">
        <v>2312809.91</v>
      </c>
      <c r="F195" s="37" t="b">
        <f t="shared" si="690"/>
        <v>1</v>
      </c>
      <c r="G195" s="37">
        <f>+D195/D196</f>
        <v>0.6357635582</v>
      </c>
      <c r="H195" s="37" t="str">
        <f t="shared" si="680"/>
        <v>#REF!</v>
      </c>
      <c r="I195" s="37" t="str">
        <f t="shared" si="681"/>
        <v>#REF!</v>
      </c>
      <c r="J195" s="37" t="str">
        <f t="shared" si="682"/>
        <v>#REF!</v>
      </c>
      <c r="K195" s="37" t="str">
        <f t="shared" si="683"/>
        <v>#REF!</v>
      </c>
      <c r="L195" s="37">
        <v>0.0</v>
      </c>
      <c r="M195" s="37" t="str">
        <f t="shared" si="684"/>
        <v>#REF!</v>
      </c>
      <c r="N195" s="37">
        <v>0.0</v>
      </c>
      <c r="O195" s="37" t="str">
        <f t="shared" si="685"/>
        <v>#REF!</v>
      </c>
      <c r="P195" s="37" t="str">
        <f t="shared" si="691"/>
        <v>#REF!</v>
      </c>
      <c r="Q195" s="37" t="str">
        <f t="shared" si="686"/>
        <v>#REF!</v>
      </c>
      <c r="R195" s="37" t="str">
        <f t="shared" si="687"/>
        <v>#REF!</v>
      </c>
      <c r="S195" s="37" t="str">
        <f t="shared" si="688"/>
        <v>#REF!</v>
      </c>
      <c r="T195" s="37" t="str">
        <f t="shared" si="689"/>
        <v>#REF!</v>
      </c>
      <c r="U195" s="37"/>
      <c r="V195" s="37"/>
      <c r="W195" s="37"/>
      <c r="X195" s="37"/>
      <c r="Y195" s="37"/>
      <c r="Z195" s="37"/>
      <c r="AA195" s="37"/>
    </row>
    <row r="196" ht="15.75" customHeight="1" outlineLevel="1">
      <c r="A196" s="38" t="s">
        <v>365</v>
      </c>
      <c r="B196" s="39"/>
      <c r="C196" s="38"/>
      <c r="D196" s="40">
        <f t="shared" ref="D196:E196" si="692">SUBTOTAL(9,D192:D195)</f>
        <v>4940953</v>
      </c>
      <c r="E196" s="40">
        <f t="shared" si="692"/>
        <v>3637846</v>
      </c>
      <c r="F196" s="40"/>
      <c r="G196" s="40">
        <f>SUBTOTAL(9,G192:G195)</f>
        <v>1</v>
      </c>
      <c r="H196" s="40"/>
      <c r="I196" s="40"/>
      <c r="J196" s="40"/>
      <c r="K196" s="40" t="str">
        <f t="shared" ref="K196:L196" si="693">SUBTOTAL(9,K192:K195)</f>
        <v>#REF!</v>
      </c>
      <c r="L196" s="40">
        <f t="shared" si="693"/>
        <v>0</v>
      </c>
      <c r="M196" s="40"/>
      <c r="N196" s="40"/>
      <c r="O196" s="40"/>
      <c r="P196" s="40" t="str">
        <f t="shared" ref="P196:T196" si="694">SUBTOTAL(9,P192:P195)</f>
        <v>#REF!</v>
      </c>
      <c r="Q196" s="40" t="str">
        <f t="shared" si="694"/>
        <v>#REF!</v>
      </c>
      <c r="R196" s="40" t="str">
        <f t="shared" si="694"/>
        <v>#REF!</v>
      </c>
      <c r="S196" s="40" t="str">
        <f t="shared" si="694"/>
        <v>#REF!</v>
      </c>
      <c r="T196" s="40" t="str">
        <f t="shared" si="694"/>
        <v>#REF!</v>
      </c>
      <c r="U196" s="40"/>
      <c r="V196" s="40"/>
      <c r="W196" s="40"/>
      <c r="X196" s="40"/>
      <c r="Y196" s="40"/>
      <c r="Z196" s="40"/>
      <c r="AA196" s="40"/>
    </row>
    <row r="197" ht="15.75" customHeight="1" outlineLevel="2">
      <c r="A197" s="20" t="s">
        <v>142</v>
      </c>
      <c r="B197" s="19" t="s">
        <v>32</v>
      </c>
      <c r="C197" s="20" t="s">
        <v>33</v>
      </c>
      <c r="D197" s="37">
        <v>8379986.66</v>
      </c>
      <c r="E197" s="37">
        <v>644688.31</v>
      </c>
      <c r="F197" s="37" t="b">
        <f>+A197=A195</f>
        <v>0</v>
      </c>
      <c r="G197" s="37">
        <f>+D197/D200</f>
        <v>0.7919750926</v>
      </c>
      <c r="H197" s="37" t="str">
        <f t="shared" ref="H197:H199" si="695">VLOOKUP(A197,'[1]Hoja1'!$B$2:$F$126,3,0)</f>
        <v>#REF!</v>
      </c>
      <c r="I197" s="37" t="str">
        <f t="shared" ref="I197:I199" si="696">VLOOKUP(A197,'[1]Hoja1'!$B$2:$F$126,2,0)</f>
        <v>#REF!</v>
      </c>
      <c r="J197" s="37" t="str">
        <f t="shared" ref="J197:J199" si="697">+H197/11</f>
        <v>#REF!</v>
      </c>
      <c r="K197" s="37" t="str">
        <f t="shared" ref="K197:K199" si="698">+G197*J197</f>
        <v>#REF!</v>
      </c>
      <c r="L197" s="37" t="str">
        <f t="shared" ref="L197:L199" si="699">+D197-Q197</f>
        <v>#REF!</v>
      </c>
      <c r="M197" s="37" t="str">
        <f t="shared" ref="M197:M199" si="700">VLOOKUP(A197,'[1]Hoja1'!$B$2:$F$126,5,0)</f>
        <v>#REF!</v>
      </c>
      <c r="N197" s="37">
        <v>0.0</v>
      </c>
      <c r="O197" s="37" t="str">
        <f t="shared" ref="O197:O199" si="701">+M197/11</f>
        <v>#REF!</v>
      </c>
      <c r="P197" s="37" t="str">
        <f>+D197-K197</f>
        <v>#REF!</v>
      </c>
      <c r="Q197" s="37" t="str">
        <f t="shared" ref="Q197:Q199" si="702">+ROUND(P197,0)</f>
        <v>#REF!</v>
      </c>
      <c r="R197" s="37" t="str">
        <f t="shared" ref="R197:R199" si="703">+L197+Q197</f>
        <v>#REF!</v>
      </c>
      <c r="S197" s="37" t="str">
        <f t="shared" ref="S197:S199" si="704">IF(D197-L197-Q197&gt;1,D197-L197-Q197,0)</f>
        <v>#REF!</v>
      </c>
      <c r="T197" s="37" t="str">
        <f t="shared" ref="T197:T199" si="705">+R197</f>
        <v>#REF!</v>
      </c>
      <c r="U197" s="37"/>
      <c r="V197" s="37"/>
      <c r="W197" s="37"/>
      <c r="X197" s="37"/>
      <c r="Y197" s="37"/>
      <c r="Z197" s="37"/>
      <c r="AA197" s="37"/>
    </row>
    <row r="198" ht="15.75" customHeight="1" outlineLevel="2">
      <c r="A198" s="20" t="s">
        <v>142</v>
      </c>
      <c r="B198" s="19" t="s">
        <v>26</v>
      </c>
      <c r="C198" s="20" t="s">
        <v>27</v>
      </c>
      <c r="D198" s="37">
        <v>2640.22</v>
      </c>
      <c r="E198" s="37">
        <v>203.12</v>
      </c>
      <c r="F198" s="37" t="b">
        <f t="shared" ref="F198:F199" si="706">+A198=A197</f>
        <v>1</v>
      </c>
      <c r="G198" s="37">
        <f>+D198/D200</f>
        <v>0.0002495216954</v>
      </c>
      <c r="H198" s="37" t="str">
        <f t="shared" si="695"/>
        <v>#REF!</v>
      </c>
      <c r="I198" s="37" t="str">
        <f t="shared" si="696"/>
        <v>#REF!</v>
      </c>
      <c r="J198" s="37" t="str">
        <f t="shared" si="697"/>
        <v>#REF!</v>
      </c>
      <c r="K198" s="37" t="str">
        <f t="shared" si="698"/>
        <v>#REF!</v>
      </c>
      <c r="L198" s="37">
        <f t="shared" si="699"/>
        <v>2640.22</v>
      </c>
      <c r="M198" s="37" t="str">
        <f t="shared" si="700"/>
        <v>#REF!</v>
      </c>
      <c r="N198" s="37">
        <v>0.0</v>
      </c>
      <c r="O198" s="37" t="str">
        <f t="shared" si="701"/>
        <v>#REF!</v>
      </c>
      <c r="P198" s="37">
        <v>0.0</v>
      </c>
      <c r="Q198" s="37">
        <f t="shared" si="702"/>
        <v>0</v>
      </c>
      <c r="R198" s="37">
        <f t="shared" si="703"/>
        <v>2640.22</v>
      </c>
      <c r="S198" s="37">
        <f t="shared" si="704"/>
        <v>0</v>
      </c>
      <c r="T198" s="37">
        <f t="shared" si="705"/>
        <v>2640.22</v>
      </c>
      <c r="U198" s="37"/>
      <c r="V198" s="37"/>
      <c r="W198" s="37"/>
      <c r="X198" s="37"/>
      <c r="Y198" s="37"/>
      <c r="Z198" s="37"/>
      <c r="AA198" s="37"/>
    </row>
    <row r="199" ht="15.75" customHeight="1" outlineLevel="2">
      <c r="A199" s="20" t="s">
        <v>142</v>
      </c>
      <c r="B199" s="19" t="s">
        <v>48</v>
      </c>
      <c r="C199" s="20" t="s">
        <v>49</v>
      </c>
      <c r="D199" s="37">
        <v>2198497.12</v>
      </c>
      <c r="E199" s="37">
        <v>169134.57</v>
      </c>
      <c r="F199" s="37" t="b">
        <f t="shared" si="706"/>
        <v>1</v>
      </c>
      <c r="G199" s="37">
        <f>+D199/D200</f>
        <v>0.2077753857</v>
      </c>
      <c r="H199" s="37" t="str">
        <f t="shared" si="695"/>
        <v>#REF!</v>
      </c>
      <c r="I199" s="37" t="str">
        <f t="shared" si="696"/>
        <v>#REF!</v>
      </c>
      <c r="J199" s="37" t="str">
        <f t="shared" si="697"/>
        <v>#REF!</v>
      </c>
      <c r="K199" s="37" t="str">
        <f t="shared" si="698"/>
        <v>#REF!</v>
      </c>
      <c r="L199" s="37">
        <f t="shared" si="699"/>
        <v>421720.12</v>
      </c>
      <c r="M199" s="37" t="str">
        <f t="shared" si="700"/>
        <v>#REF!</v>
      </c>
      <c r="N199" s="37">
        <v>0.0</v>
      </c>
      <c r="O199" s="37" t="str">
        <f t="shared" si="701"/>
        <v>#REF!</v>
      </c>
      <c r="P199" s="37">
        <v>1776776.5330664185</v>
      </c>
      <c r="Q199" s="37">
        <f t="shared" si="702"/>
        <v>1776777</v>
      </c>
      <c r="R199" s="37">
        <f t="shared" si="703"/>
        <v>2198497.12</v>
      </c>
      <c r="S199" s="37">
        <f t="shared" si="704"/>
        <v>0</v>
      </c>
      <c r="T199" s="37">
        <f t="shared" si="705"/>
        <v>2198497.12</v>
      </c>
      <c r="U199" s="37"/>
      <c r="V199" s="37"/>
      <c r="W199" s="37"/>
      <c r="X199" s="37"/>
      <c r="Y199" s="37"/>
      <c r="Z199" s="37"/>
      <c r="AA199" s="37"/>
    </row>
    <row r="200" ht="15.75" customHeight="1" outlineLevel="1">
      <c r="A200" s="38" t="s">
        <v>366</v>
      </c>
      <c r="B200" s="39"/>
      <c r="C200" s="38"/>
      <c r="D200" s="40">
        <f t="shared" ref="D200:E200" si="707">SUBTOTAL(9,D197:D199)</f>
        <v>10581124</v>
      </c>
      <c r="E200" s="40">
        <f t="shared" si="707"/>
        <v>814026</v>
      </c>
      <c r="F200" s="40"/>
      <c r="G200" s="40">
        <f>SUBTOTAL(9,G197:G199)</f>
        <v>1</v>
      </c>
      <c r="H200" s="40"/>
      <c r="I200" s="40"/>
      <c r="J200" s="40"/>
      <c r="K200" s="40" t="str">
        <f t="shared" ref="K200:L200" si="708">SUBTOTAL(9,K197:K199)</f>
        <v>#REF!</v>
      </c>
      <c r="L200" s="40" t="str">
        <f t="shared" si="708"/>
        <v>#REF!</v>
      </c>
      <c r="M200" s="40"/>
      <c r="N200" s="40"/>
      <c r="O200" s="40"/>
      <c r="P200" s="40" t="str">
        <f t="shared" ref="P200:T200" si="709">SUBTOTAL(9,P197:P199)</f>
        <v>#REF!</v>
      </c>
      <c r="Q200" s="40" t="str">
        <f t="shared" si="709"/>
        <v>#REF!</v>
      </c>
      <c r="R200" s="40" t="str">
        <f t="shared" si="709"/>
        <v>#REF!</v>
      </c>
      <c r="S200" s="40" t="str">
        <f t="shared" si="709"/>
        <v>#REF!</v>
      </c>
      <c r="T200" s="40" t="str">
        <f t="shared" si="709"/>
        <v>#REF!</v>
      </c>
      <c r="U200" s="40"/>
      <c r="V200" s="40"/>
      <c r="W200" s="40"/>
      <c r="X200" s="40"/>
      <c r="Y200" s="40"/>
      <c r="Z200" s="40"/>
      <c r="AA200" s="40"/>
    </row>
    <row r="201" ht="15.75" customHeight="1" outlineLevel="2">
      <c r="A201" s="20" t="s">
        <v>144</v>
      </c>
      <c r="B201" s="19" t="s">
        <v>20</v>
      </c>
      <c r="C201" s="20" t="s">
        <v>21</v>
      </c>
      <c r="D201" s="37">
        <v>6.65842349E7</v>
      </c>
      <c r="E201" s="37">
        <v>9673424.89</v>
      </c>
      <c r="F201" s="37" t="b">
        <f>+A201=A199</f>
        <v>0</v>
      </c>
      <c r="G201" s="37">
        <f>+D201/D204</f>
        <v>0.9984421649</v>
      </c>
      <c r="H201" s="37" t="str">
        <f t="shared" ref="H201:H203" si="710">VLOOKUP(A201,'[1]Hoja1'!$B$2:$F$126,3,0)</f>
        <v>#REF!</v>
      </c>
      <c r="I201" s="37" t="str">
        <f t="shared" ref="I201:I203" si="711">VLOOKUP(A201,'[1]Hoja1'!$B$2:$F$126,2,0)</f>
        <v>#REF!</v>
      </c>
      <c r="J201" s="37" t="str">
        <f t="shared" ref="J201:J203" si="712">+H201/11</f>
        <v>#REF!</v>
      </c>
      <c r="K201" s="37" t="str">
        <f t="shared" ref="K201:K203" si="713">+G201*J201</f>
        <v>#REF!</v>
      </c>
      <c r="L201" s="37">
        <v>0.0</v>
      </c>
      <c r="M201" s="37" t="str">
        <f t="shared" ref="M201:M203" si="714">VLOOKUP(A201,'[1]Hoja1'!$B$2:$F$126,5,0)</f>
        <v>#REF!</v>
      </c>
      <c r="N201" s="37">
        <v>0.0</v>
      </c>
      <c r="O201" s="37" t="str">
        <f t="shared" ref="O201:O203" si="715">+M201/11</f>
        <v>#REF!</v>
      </c>
      <c r="P201" s="37" t="str">
        <f>+D201-K201</f>
        <v>#REF!</v>
      </c>
      <c r="Q201" s="37" t="str">
        <f t="shared" ref="Q201:Q203" si="716">+ROUND(P201,0)</f>
        <v>#REF!</v>
      </c>
      <c r="R201" s="37" t="str">
        <f t="shared" ref="R201:R203" si="717">+L201+Q201</f>
        <v>#REF!</v>
      </c>
      <c r="S201" s="37" t="str">
        <f t="shared" ref="S201:S203" si="718">IF(D201-L201-Q201&gt;1,D201-L201-Q201,0)</f>
        <v>#REF!</v>
      </c>
      <c r="T201" s="37" t="str">
        <f t="shared" ref="T201:T203" si="719">+R201</f>
        <v>#REF!</v>
      </c>
      <c r="U201" s="37"/>
      <c r="V201" s="37"/>
      <c r="W201" s="37"/>
      <c r="X201" s="37"/>
      <c r="Y201" s="37"/>
      <c r="Z201" s="37"/>
      <c r="AA201" s="37"/>
    </row>
    <row r="202" ht="15.75" customHeight="1" outlineLevel="2">
      <c r="A202" s="20" t="s">
        <v>144</v>
      </c>
      <c r="B202" s="19" t="s">
        <v>32</v>
      </c>
      <c r="C202" s="20" t="s">
        <v>33</v>
      </c>
      <c r="D202" s="37">
        <v>103889.1</v>
      </c>
      <c r="E202" s="37">
        <v>15093.11</v>
      </c>
      <c r="F202" s="37" t="b">
        <f t="shared" ref="F202:F203" si="720">+A202=A201</f>
        <v>1</v>
      </c>
      <c r="G202" s="37">
        <f>+D202/D204</f>
        <v>0.001557835095</v>
      </c>
      <c r="H202" s="37" t="str">
        <f t="shared" si="710"/>
        <v>#REF!</v>
      </c>
      <c r="I202" s="37" t="str">
        <f t="shared" si="711"/>
        <v>#REF!</v>
      </c>
      <c r="J202" s="37" t="str">
        <f t="shared" si="712"/>
        <v>#REF!</v>
      </c>
      <c r="K202" s="37" t="str">
        <f t="shared" si="713"/>
        <v>#REF!</v>
      </c>
      <c r="L202" s="37">
        <v>0.0</v>
      </c>
      <c r="M202" s="37" t="str">
        <f t="shared" si="714"/>
        <v>#REF!</v>
      </c>
      <c r="N202" s="37">
        <v>0.0</v>
      </c>
      <c r="O202" s="37" t="str">
        <f t="shared" si="715"/>
        <v>#REF!</v>
      </c>
      <c r="P202" s="41">
        <v>0.0</v>
      </c>
      <c r="Q202" s="37">
        <f t="shared" si="716"/>
        <v>0</v>
      </c>
      <c r="R202" s="37">
        <f t="shared" si="717"/>
        <v>0</v>
      </c>
      <c r="S202" s="37">
        <f t="shared" si="718"/>
        <v>103889.1</v>
      </c>
      <c r="T202" s="37">
        <f t="shared" si="719"/>
        <v>0</v>
      </c>
      <c r="U202" s="37"/>
      <c r="V202" s="37"/>
      <c r="W202" s="37"/>
      <c r="X202" s="37"/>
      <c r="Y202" s="37"/>
      <c r="Z202" s="37"/>
      <c r="AA202" s="37"/>
    </row>
    <row r="203" ht="15.75" customHeight="1" outlineLevel="2">
      <c r="A203" s="20" t="s">
        <v>144</v>
      </c>
      <c r="B203" s="19" t="s">
        <v>42</v>
      </c>
      <c r="C203" s="20" t="s">
        <v>43</v>
      </c>
      <c r="D203" s="37">
        <v>0.0</v>
      </c>
      <c r="E203" s="37">
        <v>0.0</v>
      </c>
      <c r="F203" s="37" t="b">
        <f t="shared" si="720"/>
        <v>1</v>
      </c>
      <c r="G203" s="37">
        <f>+D203/D204</f>
        <v>0</v>
      </c>
      <c r="H203" s="37" t="str">
        <f t="shared" si="710"/>
        <v>#REF!</v>
      </c>
      <c r="I203" s="37" t="str">
        <f t="shared" si="711"/>
        <v>#REF!</v>
      </c>
      <c r="J203" s="37" t="str">
        <f t="shared" si="712"/>
        <v>#REF!</v>
      </c>
      <c r="K203" s="37" t="str">
        <f t="shared" si="713"/>
        <v>#REF!</v>
      </c>
      <c r="L203" s="37" t="str">
        <f>+D203-Q203</f>
        <v>#REF!</v>
      </c>
      <c r="M203" s="37" t="str">
        <f t="shared" si="714"/>
        <v>#REF!</v>
      </c>
      <c r="N203" s="37">
        <v>0.0</v>
      </c>
      <c r="O203" s="37" t="str">
        <f t="shared" si="715"/>
        <v>#REF!</v>
      </c>
      <c r="P203" s="37" t="str">
        <f>+D203-K203</f>
        <v>#REF!</v>
      </c>
      <c r="Q203" s="37" t="str">
        <f t="shared" si="716"/>
        <v>#REF!</v>
      </c>
      <c r="R203" s="37" t="str">
        <f t="shared" si="717"/>
        <v>#REF!</v>
      </c>
      <c r="S203" s="37" t="str">
        <f t="shared" si="718"/>
        <v>#REF!</v>
      </c>
      <c r="T203" s="37" t="str">
        <f t="shared" si="719"/>
        <v>#REF!</v>
      </c>
      <c r="U203" s="37"/>
      <c r="V203" s="37"/>
      <c r="W203" s="37"/>
      <c r="X203" s="37"/>
      <c r="Y203" s="37"/>
      <c r="Z203" s="37"/>
      <c r="AA203" s="37"/>
    </row>
    <row r="204" ht="15.75" customHeight="1" outlineLevel="1">
      <c r="A204" s="38" t="s">
        <v>367</v>
      </c>
      <c r="B204" s="39"/>
      <c r="C204" s="38"/>
      <c r="D204" s="40">
        <f t="shared" ref="D204:E204" si="721">SUBTOTAL(9,D201:D203)</f>
        <v>66688124</v>
      </c>
      <c r="E204" s="40">
        <f t="shared" si="721"/>
        <v>9688518</v>
      </c>
      <c r="F204" s="40"/>
      <c r="G204" s="40">
        <f>SUBTOTAL(9,G201:G203)</f>
        <v>1</v>
      </c>
      <c r="H204" s="40"/>
      <c r="I204" s="40"/>
      <c r="J204" s="40"/>
      <c r="K204" s="40" t="str">
        <f t="shared" ref="K204:L204" si="722">SUBTOTAL(9,K201:K203)</f>
        <v>#REF!</v>
      </c>
      <c r="L204" s="40" t="str">
        <f t="shared" si="722"/>
        <v>#REF!</v>
      </c>
      <c r="M204" s="40"/>
      <c r="N204" s="40"/>
      <c r="O204" s="40"/>
      <c r="P204" s="40" t="str">
        <f t="shared" ref="P204:T204" si="723">SUBTOTAL(9,P201:P203)</f>
        <v>#REF!</v>
      </c>
      <c r="Q204" s="40" t="str">
        <f t="shared" si="723"/>
        <v>#REF!</v>
      </c>
      <c r="R204" s="40" t="str">
        <f t="shared" si="723"/>
        <v>#REF!</v>
      </c>
      <c r="S204" s="40" t="str">
        <f t="shared" si="723"/>
        <v>#REF!</v>
      </c>
      <c r="T204" s="40" t="str">
        <f t="shared" si="723"/>
        <v>#REF!</v>
      </c>
      <c r="U204" s="40"/>
      <c r="V204" s="40"/>
      <c r="W204" s="40"/>
      <c r="X204" s="40"/>
      <c r="Y204" s="40"/>
      <c r="Z204" s="40"/>
      <c r="AA204" s="40"/>
    </row>
    <row r="205" ht="15.75" customHeight="1" outlineLevel="2">
      <c r="A205" s="20" t="s">
        <v>146</v>
      </c>
      <c r="B205" s="19" t="s">
        <v>20</v>
      </c>
      <c r="C205" s="20" t="s">
        <v>21</v>
      </c>
      <c r="D205" s="37">
        <v>5.129676E7</v>
      </c>
      <c r="E205" s="37">
        <v>1257967.0</v>
      </c>
      <c r="F205" s="37" t="b">
        <f>+A205=A203</f>
        <v>0</v>
      </c>
      <c r="G205" s="37">
        <f>+D205/D207</f>
        <v>1</v>
      </c>
      <c r="H205" s="37" t="str">
        <f t="shared" ref="H205:H206" si="724">VLOOKUP(A205,'[1]Hoja1'!$B$2:$F$126,3,0)</f>
        <v>#REF!</v>
      </c>
      <c r="I205" s="37" t="str">
        <f t="shared" ref="I205:I206" si="725">VLOOKUP(A205,'[1]Hoja1'!$B$2:$F$126,2,0)</f>
        <v>#REF!</v>
      </c>
      <c r="J205" s="37" t="str">
        <f t="shared" ref="J205:J206" si="726">+H205/11</f>
        <v>#REF!</v>
      </c>
      <c r="K205" s="37" t="str">
        <f t="shared" ref="K205:K206" si="727">+G205*J205</f>
        <v>#REF!</v>
      </c>
      <c r="L205" s="37" t="str">
        <f t="shared" ref="L205:L206" si="728">+D205-Q205</f>
        <v>#REF!</v>
      </c>
      <c r="M205" s="37" t="str">
        <f t="shared" ref="M205:M206" si="729">VLOOKUP(A205,'[1]Hoja1'!$B$2:$F$126,5,0)</f>
        <v>#REF!</v>
      </c>
      <c r="N205" s="37">
        <v>0.0</v>
      </c>
      <c r="O205" s="37" t="str">
        <f t="shared" ref="O205:O206" si="730">+M205/11</f>
        <v>#REF!</v>
      </c>
      <c r="P205" s="37" t="str">
        <f t="shared" ref="P205:P206" si="731">+D205-K205</f>
        <v>#REF!</v>
      </c>
      <c r="Q205" s="37" t="str">
        <f t="shared" ref="Q205:Q206" si="732">+ROUND(P205,0)</f>
        <v>#REF!</v>
      </c>
      <c r="R205" s="37" t="str">
        <f t="shared" ref="R205:R206" si="733">+L205+Q205</f>
        <v>#REF!</v>
      </c>
      <c r="S205" s="37" t="str">
        <f t="shared" ref="S205:S206" si="734">IF(D205-L205-Q205&gt;1,D205-L205-Q205,0)</f>
        <v>#REF!</v>
      </c>
      <c r="T205" s="37" t="str">
        <f t="shared" ref="T205:T206" si="735">+R205</f>
        <v>#REF!</v>
      </c>
      <c r="U205" s="37"/>
      <c r="V205" s="37"/>
      <c r="W205" s="37"/>
      <c r="X205" s="37"/>
      <c r="Y205" s="37"/>
      <c r="Z205" s="37"/>
      <c r="AA205" s="37"/>
    </row>
    <row r="206" ht="15.75" customHeight="1" outlineLevel="2">
      <c r="A206" s="20" t="s">
        <v>146</v>
      </c>
      <c r="B206" s="19" t="s">
        <v>42</v>
      </c>
      <c r="C206" s="20" t="s">
        <v>43</v>
      </c>
      <c r="D206" s="37">
        <v>0.0</v>
      </c>
      <c r="E206" s="37">
        <v>0.0</v>
      </c>
      <c r="F206" s="37" t="b">
        <f>+A206=A205</f>
        <v>1</v>
      </c>
      <c r="G206" s="37">
        <f>+D206/D207</f>
        <v>0</v>
      </c>
      <c r="H206" s="37" t="str">
        <f t="shared" si="724"/>
        <v>#REF!</v>
      </c>
      <c r="I206" s="37" t="str">
        <f t="shared" si="725"/>
        <v>#REF!</v>
      </c>
      <c r="J206" s="37" t="str">
        <f t="shared" si="726"/>
        <v>#REF!</v>
      </c>
      <c r="K206" s="37" t="str">
        <f t="shared" si="727"/>
        <v>#REF!</v>
      </c>
      <c r="L206" s="37" t="str">
        <f t="shared" si="728"/>
        <v>#REF!</v>
      </c>
      <c r="M206" s="37" t="str">
        <f t="shared" si="729"/>
        <v>#REF!</v>
      </c>
      <c r="N206" s="37">
        <v>0.0</v>
      </c>
      <c r="O206" s="37" t="str">
        <f t="shared" si="730"/>
        <v>#REF!</v>
      </c>
      <c r="P206" s="37" t="str">
        <f t="shared" si="731"/>
        <v>#REF!</v>
      </c>
      <c r="Q206" s="37" t="str">
        <f t="shared" si="732"/>
        <v>#REF!</v>
      </c>
      <c r="R206" s="37" t="str">
        <f t="shared" si="733"/>
        <v>#REF!</v>
      </c>
      <c r="S206" s="37" t="str">
        <f t="shared" si="734"/>
        <v>#REF!</v>
      </c>
      <c r="T206" s="37" t="str">
        <f t="shared" si="735"/>
        <v>#REF!</v>
      </c>
      <c r="U206" s="37"/>
      <c r="V206" s="37"/>
      <c r="W206" s="37"/>
      <c r="X206" s="37"/>
      <c r="Y206" s="37"/>
      <c r="Z206" s="37"/>
      <c r="AA206" s="37"/>
    </row>
    <row r="207" ht="15.75" customHeight="1" outlineLevel="1">
      <c r="A207" s="38" t="s">
        <v>368</v>
      </c>
      <c r="B207" s="39"/>
      <c r="C207" s="38"/>
      <c r="D207" s="40">
        <f t="shared" ref="D207:E207" si="736">SUBTOTAL(9,D205:D206)</f>
        <v>51296760</v>
      </c>
      <c r="E207" s="40">
        <f t="shared" si="736"/>
        <v>1257967</v>
      </c>
      <c r="F207" s="40"/>
      <c r="G207" s="40">
        <f>SUBTOTAL(9,G205:G206)</f>
        <v>1</v>
      </c>
      <c r="H207" s="40"/>
      <c r="I207" s="40"/>
      <c r="J207" s="40"/>
      <c r="K207" s="40" t="str">
        <f t="shared" ref="K207:L207" si="737">SUBTOTAL(9,K205:K206)</f>
        <v>#REF!</v>
      </c>
      <c r="L207" s="40" t="str">
        <f t="shared" si="737"/>
        <v>#REF!</v>
      </c>
      <c r="M207" s="40"/>
      <c r="N207" s="40"/>
      <c r="O207" s="40"/>
      <c r="P207" s="40" t="str">
        <f t="shared" ref="P207:T207" si="738">SUBTOTAL(9,P205:P206)</f>
        <v>#REF!</v>
      </c>
      <c r="Q207" s="40" t="str">
        <f t="shared" si="738"/>
        <v>#REF!</v>
      </c>
      <c r="R207" s="40" t="str">
        <f t="shared" si="738"/>
        <v>#REF!</v>
      </c>
      <c r="S207" s="40" t="str">
        <f t="shared" si="738"/>
        <v>#REF!</v>
      </c>
      <c r="T207" s="40" t="str">
        <f t="shared" si="738"/>
        <v>#REF!</v>
      </c>
      <c r="U207" s="40"/>
      <c r="V207" s="40"/>
      <c r="W207" s="40"/>
      <c r="X207" s="40"/>
      <c r="Y207" s="40"/>
      <c r="Z207" s="40"/>
      <c r="AA207" s="40"/>
    </row>
    <row r="208" ht="15.75" customHeight="1" outlineLevel="2">
      <c r="A208" s="20" t="s">
        <v>148</v>
      </c>
      <c r="B208" s="19" t="s">
        <v>20</v>
      </c>
      <c r="C208" s="20" t="s">
        <v>21</v>
      </c>
      <c r="D208" s="37">
        <v>747880.86</v>
      </c>
      <c r="E208" s="37">
        <v>1099708.77</v>
      </c>
      <c r="F208" s="37" t="b">
        <f>+A208=A206</f>
        <v>0</v>
      </c>
      <c r="G208" s="37">
        <f>+D208/D210</f>
        <v>0.6484231271</v>
      </c>
      <c r="H208" s="37" t="str">
        <f t="shared" ref="H208:H209" si="739">VLOOKUP(A208,'[1]Hoja1'!$B$2:$F$126,3,0)</f>
        <v>#REF!</v>
      </c>
      <c r="I208" s="37" t="str">
        <f t="shared" ref="I208:I209" si="740">VLOOKUP(A208,'[1]Hoja1'!$B$2:$F$126,2,0)</f>
        <v>#REF!</v>
      </c>
      <c r="J208" s="37" t="str">
        <f t="shared" ref="J208:J209" si="741">+H208/11</f>
        <v>#REF!</v>
      </c>
      <c r="K208" s="37" t="str">
        <f t="shared" ref="K208:K209" si="742">+G208*J208</f>
        <v>#REF!</v>
      </c>
      <c r="L208" s="37">
        <v>0.0</v>
      </c>
      <c r="M208" s="37" t="str">
        <f t="shared" ref="M208:M209" si="743">VLOOKUP(A208,'[1]Hoja1'!$B$2:$F$126,5,0)</f>
        <v>#REF!</v>
      </c>
      <c r="N208" s="37">
        <v>0.0</v>
      </c>
      <c r="O208" s="37" t="str">
        <f t="shared" ref="O208:O209" si="744">+M208/11</f>
        <v>#REF!</v>
      </c>
      <c r="P208" s="37" t="str">
        <f>+D208-K208</f>
        <v>#REF!</v>
      </c>
      <c r="Q208" s="37" t="str">
        <f t="shared" ref="Q208:Q209" si="745">+ROUND(P208,0)</f>
        <v>#REF!</v>
      </c>
      <c r="R208" s="37" t="str">
        <f t="shared" ref="R208:R209" si="746">+L208+Q208</f>
        <v>#REF!</v>
      </c>
      <c r="S208" s="37" t="str">
        <f t="shared" ref="S208:S209" si="747">IF(D208-L208-Q208&gt;1,D208-L208-Q208,0)</f>
        <v>#REF!</v>
      </c>
      <c r="T208" s="37" t="str">
        <f t="shared" ref="T208:T209" si="748">+R208</f>
        <v>#REF!</v>
      </c>
      <c r="U208" s="37"/>
      <c r="V208" s="37"/>
      <c r="W208" s="37"/>
      <c r="X208" s="37"/>
      <c r="Y208" s="37"/>
      <c r="Z208" s="37"/>
      <c r="AA208" s="37"/>
    </row>
    <row r="209" ht="15.75" customHeight="1" outlineLevel="2">
      <c r="A209" s="20" t="s">
        <v>148</v>
      </c>
      <c r="B209" s="19" t="s">
        <v>48</v>
      </c>
      <c r="C209" s="20" t="s">
        <v>49</v>
      </c>
      <c r="D209" s="37">
        <v>405503.14</v>
      </c>
      <c r="E209" s="37">
        <v>596265.23</v>
      </c>
      <c r="F209" s="37" t="b">
        <f>+A209=A208</f>
        <v>1</v>
      </c>
      <c r="G209" s="37">
        <f>+D209/D210</f>
        <v>0.3515768729</v>
      </c>
      <c r="H209" s="37" t="str">
        <f t="shared" si="739"/>
        <v>#REF!</v>
      </c>
      <c r="I209" s="37" t="str">
        <f t="shared" si="740"/>
        <v>#REF!</v>
      </c>
      <c r="J209" s="37" t="str">
        <f t="shared" si="741"/>
        <v>#REF!</v>
      </c>
      <c r="K209" s="37" t="str">
        <f t="shared" si="742"/>
        <v>#REF!</v>
      </c>
      <c r="L209" s="37">
        <v>0.0</v>
      </c>
      <c r="M209" s="37" t="str">
        <f t="shared" si="743"/>
        <v>#REF!</v>
      </c>
      <c r="N209" s="37">
        <v>0.0</v>
      </c>
      <c r="O209" s="37" t="str">
        <f t="shared" si="744"/>
        <v>#REF!</v>
      </c>
      <c r="P209" s="41">
        <v>0.0</v>
      </c>
      <c r="Q209" s="37">
        <f t="shared" si="745"/>
        <v>0</v>
      </c>
      <c r="R209" s="37">
        <f t="shared" si="746"/>
        <v>0</v>
      </c>
      <c r="S209" s="37">
        <f t="shared" si="747"/>
        <v>405503.14</v>
      </c>
      <c r="T209" s="37">
        <f t="shared" si="748"/>
        <v>0</v>
      </c>
      <c r="U209" s="37"/>
      <c r="V209" s="37"/>
      <c r="W209" s="37"/>
      <c r="X209" s="37"/>
      <c r="Y209" s="37"/>
      <c r="Z209" s="37"/>
      <c r="AA209" s="37"/>
    </row>
    <row r="210" ht="15.75" customHeight="1" outlineLevel="1">
      <c r="A210" s="38" t="s">
        <v>369</v>
      </c>
      <c r="B210" s="39"/>
      <c r="C210" s="38"/>
      <c r="D210" s="40">
        <f t="shared" ref="D210:E210" si="749">SUBTOTAL(9,D208:D209)</f>
        <v>1153384</v>
      </c>
      <c r="E210" s="40">
        <f t="shared" si="749"/>
        <v>1695974</v>
      </c>
      <c r="F210" s="40"/>
      <c r="G210" s="40">
        <f>SUBTOTAL(9,G208:G209)</f>
        <v>1</v>
      </c>
      <c r="H210" s="40"/>
      <c r="I210" s="40"/>
      <c r="J210" s="40"/>
      <c r="K210" s="40" t="str">
        <f t="shared" ref="K210:L210" si="750">SUBTOTAL(9,K208:K209)</f>
        <v>#REF!</v>
      </c>
      <c r="L210" s="40">
        <f t="shared" si="750"/>
        <v>0</v>
      </c>
      <c r="M210" s="40"/>
      <c r="N210" s="40"/>
      <c r="O210" s="40"/>
      <c r="P210" s="40" t="str">
        <f t="shared" ref="P210:T210" si="751">SUBTOTAL(9,P208:P209)</f>
        <v>#REF!</v>
      </c>
      <c r="Q210" s="40" t="str">
        <f t="shared" si="751"/>
        <v>#REF!</v>
      </c>
      <c r="R210" s="40" t="str">
        <f t="shared" si="751"/>
        <v>#REF!</v>
      </c>
      <c r="S210" s="40" t="str">
        <f t="shared" si="751"/>
        <v>#REF!</v>
      </c>
      <c r="T210" s="40" t="str">
        <f t="shared" si="751"/>
        <v>#REF!</v>
      </c>
      <c r="U210" s="40"/>
      <c r="V210" s="40"/>
      <c r="W210" s="40"/>
      <c r="X210" s="40"/>
      <c r="Y210" s="40"/>
      <c r="Z210" s="40"/>
      <c r="AA210" s="40"/>
    </row>
    <row r="211" ht="15.75" customHeight="1" outlineLevel="2">
      <c r="A211" s="20" t="s">
        <v>150</v>
      </c>
      <c r="B211" s="19" t="s">
        <v>20</v>
      </c>
      <c r="C211" s="20" t="s">
        <v>21</v>
      </c>
      <c r="D211" s="37">
        <v>4747381.62</v>
      </c>
      <c r="E211" s="37">
        <v>2023738.37</v>
      </c>
      <c r="F211" s="37" t="b">
        <f>+A211=A209</f>
        <v>0</v>
      </c>
      <c r="G211" s="37">
        <f>+D211/D213</f>
        <v>0.7195271145</v>
      </c>
      <c r="H211" s="37" t="str">
        <f t="shared" ref="H211:H212" si="752">VLOOKUP(A211,'[1]Hoja1'!$B$2:$F$126,3,0)</f>
        <v>#REF!</v>
      </c>
      <c r="I211" s="37" t="str">
        <f t="shared" ref="I211:I212" si="753">VLOOKUP(A211,'[1]Hoja1'!$B$2:$F$126,2,0)</f>
        <v>#REF!</v>
      </c>
      <c r="J211" s="37" t="str">
        <f t="shared" ref="J211:J212" si="754">+H211/11</f>
        <v>#REF!</v>
      </c>
      <c r="K211" s="37" t="str">
        <f t="shared" ref="K211:K212" si="755">+G211*J211</f>
        <v>#REF!</v>
      </c>
      <c r="L211" s="37" t="str">
        <f t="shared" ref="L211:L212" si="756">+D211-Q211</f>
        <v>#REF!</v>
      </c>
      <c r="M211" s="37" t="str">
        <f t="shared" ref="M211:M212" si="757">VLOOKUP(A211,'[1]Hoja1'!$B$2:$F$126,5,0)</f>
        <v>#REF!</v>
      </c>
      <c r="N211" s="37">
        <v>0.0</v>
      </c>
      <c r="O211" s="37" t="str">
        <f t="shared" ref="O211:O212" si="758">+M211/11</f>
        <v>#REF!</v>
      </c>
      <c r="P211" s="37" t="str">
        <f t="shared" ref="P211:P212" si="759">+D211-K211</f>
        <v>#REF!</v>
      </c>
      <c r="Q211" s="37" t="str">
        <f t="shared" ref="Q211:Q212" si="760">+ROUND(P211,0)</f>
        <v>#REF!</v>
      </c>
      <c r="R211" s="37" t="str">
        <f t="shared" ref="R211:R212" si="761">+L211+Q211</f>
        <v>#REF!</v>
      </c>
      <c r="S211" s="37" t="str">
        <f t="shared" ref="S211:S212" si="762">IF(D211-L211-Q211&gt;1,D211-L211-Q211,0)</f>
        <v>#REF!</v>
      </c>
      <c r="T211" s="37" t="str">
        <f t="shared" ref="T211:T212" si="763">+R211</f>
        <v>#REF!</v>
      </c>
      <c r="U211" s="37"/>
      <c r="V211" s="37"/>
      <c r="W211" s="37"/>
      <c r="X211" s="37"/>
      <c r="Y211" s="37"/>
      <c r="Z211" s="37"/>
      <c r="AA211" s="37"/>
    </row>
    <row r="212" ht="15.75" customHeight="1" outlineLevel="2">
      <c r="A212" s="20" t="s">
        <v>150</v>
      </c>
      <c r="B212" s="19" t="s">
        <v>32</v>
      </c>
      <c r="C212" s="20" t="s">
        <v>33</v>
      </c>
      <c r="D212" s="37">
        <v>1850537.38</v>
      </c>
      <c r="E212" s="37">
        <v>788856.63</v>
      </c>
      <c r="F212" s="37" t="b">
        <f>+A212=A211</f>
        <v>1</v>
      </c>
      <c r="G212" s="37">
        <f>+D212/D213</f>
        <v>0.2804728855</v>
      </c>
      <c r="H212" s="37" t="str">
        <f t="shared" si="752"/>
        <v>#REF!</v>
      </c>
      <c r="I212" s="37" t="str">
        <f t="shared" si="753"/>
        <v>#REF!</v>
      </c>
      <c r="J212" s="37" t="str">
        <f t="shared" si="754"/>
        <v>#REF!</v>
      </c>
      <c r="K212" s="37" t="str">
        <f t="shared" si="755"/>
        <v>#REF!</v>
      </c>
      <c r="L212" s="37" t="str">
        <f t="shared" si="756"/>
        <v>#REF!</v>
      </c>
      <c r="M212" s="37" t="str">
        <f t="shared" si="757"/>
        <v>#REF!</v>
      </c>
      <c r="N212" s="37">
        <v>0.0</v>
      </c>
      <c r="O212" s="37" t="str">
        <f t="shared" si="758"/>
        <v>#REF!</v>
      </c>
      <c r="P212" s="37" t="str">
        <f t="shared" si="759"/>
        <v>#REF!</v>
      </c>
      <c r="Q212" s="37" t="str">
        <f t="shared" si="760"/>
        <v>#REF!</v>
      </c>
      <c r="R212" s="37" t="str">
        <f t="shared" si="761"/>
        <v>#REF!</v>
      </c>
      <c r="S212" s="37" t="str">
        <f t="shared" si="762"/>
        <v>#REF!</v>
      </c>
      <c r="T212" s="37" t="str">
        <f t="shared" si="763"/>
        <v>#REF!</v>
      </c>
      <c r="U212" s="37"/>
      <c r="V212" s="37"/>
      <c r="W212" s="37"/>
      <c r="X212" s="37"/>
      <c r="Y212" s="37"/>
      <c r="Z212" s="37"/>
      <c r="AA212" s="37"/>
    </row>
    <row r="213" ht="15.75" customHeight="1" outlineLevel="1">
      <c r="A213" s="38" t="s">
        <v>370</v>
      </c>
      <c r="B213" s="39"/>
      <c r="C213" s="38"/>
      <c r="D213" s="40">
        <f t="shared" ref="D213:E213" si="764">SUBTOTAL(9,D211:D212)</f>
        <v>6597919</v>
      </c>
      <c r="E213" s="40">
        <f t="shared" si="764"/>
        <v>2812595</v>
      </c>
      <c r="F213" s="40"/>
      <c r="G213" s="40">
        <f>SUBTOTAL(9,G211:G212)</f>
        <v>1</v>
      </c>
      <c r="H213" s="40"/>
      <c r="I213" s="40"/>
      <c r="J213" s="40"/>
      <c r="K213" s="40" t="str">
        <f t="shared" ref="K213:L213" si="765">SUBTOTAL(9,K211:K212)</f>
        <v>#REF!</v>
      </c>
      <c r="L213" s="40" t="str">
        <f t="shared" si="765"/>
        <v>#REF!</v>
      </c>
      <c r="M213" s="40"/>
      <c r="N213" s="40"/>
      <c r="O213" s="40"/>
      <c r="P213" s="40" t="str">
        <f t="shared" ref="P213:T213" si="766">SUBTOTAL(9,P211:P212)</f>
        <v>#REF!</v>
      </c>
      <c r="Q213" s="40" t="str">
        <f t="shared" si="766"/>
        <v>#REF!</v>
      </c>
      <c r="R213" s="40" t="str">
        <f t="shared" si="766"/>
        <v>#REF!</v>
      </c>
      <c r="S213" s="40" t="str">
        <f t="shared" si="766"/>
        <v>#REF!</v>
      </c>
      <c r="T213" s="40" t="str">
        <f t="shared" si="766"/>
        <v>#REF!</v>
      </c>
      <c r="U213" s="40"/>
      <c r="V213" s="40"/>
      <c r="W213" s="40"/>
      <c r="X213" s="40"/>
      <c r="Y213" s="40"/>
      <c r="Z213" s="40"/>
      <c r="AA213" s="40"/>
    </row>
    <row r="214" ht="15.75" customHeight="1" outlineLevel="2">
      <c r="A214" s="20" t="s">
        <v>152</v>
      </c>
      <c r="B214" s="19" t="s">
        <v>20</v>
      </c>
      <c r="C214" s="20" t="s">
        <v>21</v>
      </c>
      <c r="D214" s="37">
        <v>8223027.37</v>
      </c>
      <c r="E214" s="37">
        <v>1.363637572E7</v>
      </c>
      <c r="F214" s="37" t="b">
        <f>+A214=A212</f>
        <v>0</v>
      </c>
      <c r="G214" s="37">
        <f>+D214/D216</f>
        <v>0.8292162445</v>
      </c>
      <c r="H214" s="37" t="str">
        <f t="shared" ref="H214:H215" si="767">VLOOKUP(A214,'[1]Hoja1'!$B$2:$F$126,3,0)</f>
        <v>#REF!</v>
      </c>
      <c r="I214" s="37" t="str">
        <f t="shared" ref="I214:I215" si="768">VLOOKUP(A214,'[1]Hoja1'!$B$2:$F$126,2,0)</f>
        <v>#REF!</v>
      </c>
      <c r="J214" s="37" t="str">
        <f t="shared" ref="J214:J215" si="769">+H214/11</f>
        <v>#REF!</v>
      </c>
      <c r="K214" s="37" t="str">
        <f t="shared" ref="K214:K215" si="770">+G214*J214</f>
        <v>#REF!</v>
      </c>
      <c r="L214" s="37">
        <v>0.0</v>
      </c>
      <c r="M214" s="37" t="str">
        <f t="shared" ref="M214:M215" si="771">VLOOKUP(A214,'[1]Hoja1'!$B$2:$F$126,5,0)</f>
        <v>#REF!</v>
      </c>
      <c r="N214" s="37">
        <v>0.0</v>
      </c>
      <c r="O214" s="37" t="str">
        <f t="shared" ref="O214:O215" si="772">+M214/11</f>
        <v>#REF!</v>
      </c>
      <c r="P214" s="37" t="str">
        <f t="shared" ref="P214:P215" si="773">+D214-K214</f>
        <v>#REF!</v>
      </c>
      <c r="Q214" s="37" t="str">
        <f t="shared" ref="Q214:Q215" si="774">+ROUND(P214,0)</f>
        <v>#REF!</v>
      </c>
      <c r="R214" s="37" t="str">
        <f t="shared" ref="R214:R215" si="775">+L214+Q214</f>
        <v>#REF!</v>
      </c>
      <c r="S214" s="37" t="str">
        <f t="shared" ref="S214:S215" si="776">IF(D214-L214-Q214&gt;1,D214-L214-Q214,0)</f>
        <v>#REF!</v>
      </c>
      <c r="T214" s="37" t="str">
        <f t="shared" ref="T214:T215" si="777">+R214</f>
        <v>#REF!</v>
      </c>
      <c r="U214" s="37"/>
      <c r="V214" s="37"/>
      <c r="W214" s="37"/>
      <c r="X214" s="37"/>
      <c r="Y214" s="37"/>
      <c r="Z214" s="37"/>
      <c r="AA214" s="37"/>
    </row>
    <row r="215" ht="15.75" customHeight="1" outlineLevel="2">
      <c r="A215" s="20" t="s">
        <v>152</v>
      </c>
      <c r="B215" s="19" t="s">
        <v>32</v>
      </c>
      <c r="C215" s="20" t="s">
        <v>33</v>
      </c>
      <c r="D215" s="37">
        <v>1693598.63</v>
      </c>
      <c r="E215" s="37">
        <v>2808521.28</v>
      </c>
      <c r="F215" s="37" t="b">
        <f>+A215=A214</f>
        <v>1</v>
      </c>
      <c r="G215" s="37">
        <f>+D215/D216</f>
        <v>0.1707837555</v>
      </c>
      <c r="H215" s="37" t="str">
        <f t="shared" si="767"/>
        <v>#REF!</v>
      </c>
      <c r="I215" s="37" t="str">
        <f t="shared" si="768"/>
        <v>#REF!</v>
      </c>
      <c r="J215" s="37" t="str">
        <f t="shared" si="769"/>
        <v>#REF!</v>
      </c>
      <c r="K215" s="37" t="str">
        <f t="shared" si="770"/>
        <v>#REF!</v>
      </c>
      <c r="L215" s="37">
        <v>0.0</v>
      </c>
      <c r="M215" s="37" t="str">
        <f t="shared" si="771"/>
        <v>#REF!</v>
      </c>
      <c r="N215" s="37">
        <v>0.0</v>
      </c>
      <c r="O215" s="37" t="str">
        <f t="shared" si="772"/>
        <v>#REF!</v>
      </c>
      <c r="P215" s="37" t="str">
        <f t="shared" si="773"/>
        <v>#REF!</v>
      </c>
      <c r="Q215" s="37" t="str">
        <f t="shared" si="774"/>
        <v>#REF!</v>
      </c>
      <c r="R215" s="37" t="str">
        <f t="shared" si="775"/>
        <v>#REF!</v>
      </c>
      <c r="S215" s="37" t="str">
        <f t="shared" si="776"/>
        <v>#REF!</v>
      </c>
      <c r="T215" s="37" t="str">
        <f t="shared" si="777"/>
        <v>#REF!</v>
      </c>
      <c r="U215" s="37"/>
      <c r="V215" s="37"/>
      <c r="W215" s="37"/>
      <c r="X215" s="37"/>
      <c r="Y215" s="37"/>
      <c r="Z215" s="37"/>
      <c r="AA215" s="37"/>
    </row>
    <row r="216" ht="15.75" customHeight="1" outlineLevel="1">
      <c r="A216" s="38" t="s">
        <v>371</v>
      </c>
      <c r="B216" s="39"/>
      <c r="C216" s="38"/>
      <c r="D216" s="40">
        <f t="shared" ref="D216:E216" si="778">SUBTOTAL(9,D214:D215)</f>
        <v>9916626</v>
      </c>
      <c r="E216" s="40">
        <f t="shared" si="778"/>
        <v>16444897</v>
      </c>
      <c r="F216" s="40"/>
      <c r="G216" s="40">
        <f>SUBTOTAL(9,G214:G215)</f>
        <v>1</v>
      </c>
      <c r="H216" s="40"/>
      <c r="I216" s="40"/>
      <c r="J216" s="40"/>
      <c r="K216" s="40" t="str">
        <f t="shared" ref="K216:L216" si="779">SUBTOTAL(9,K214:K215)</f>
        <v>#REF!</v>
      </c>
      <c r="L216" s="40">
        <f t="shared" si="779"/>
        <v>0</v>
      </c>
      <c r="M216" s="40"/>
      <c r="N216" s="40"/>
      <c r="O216" s="40"/>
      <c r="P216" s="40" t="str">
        <f t="shared" ref="P216:T216" si="780">SUBTOTAL(9,P214:P215)</f>
        <v>#REF!</v>
      </c>
      <c r="Q216" s="40" t="str">
        <f t="shared" si="780"/>
        <v>#REF!</v>
      </c>
      <c r="R216" s="40" t="str">
        <f t="shared" si="780"/>
        <v>#REF!</v>
      </c>
      <c r="S216" s="40" t="str">
        <f t="shared" si="780"/>
        <v>#REF!</v>
      </c>
      <c r="T216" s="40" t="str">
        <f t="shared" si="780"/>
        <v>#REF!</v>
      </c>
      <c r="U216" s="40"/>
      <c r="V216" s="40"/>
      <c r="W216" s="40"/>
      <c r="X216" s="40"/>
      <c r="Y216" s="40"/>
      <c r="Z216" s="40"/>
      <c r="AA216" s="40"/>
    </row>
    <row r="217" ht="15.75" customHeight="1" outlineLevel="2">
      <c r="A217" s="20" t="s">
        <v>154</v>
      </c>
      <c r="B217" s="19" t="s">
        <v>20</v>
      </c>
      <c r="C217" s="20" t="s">
        <v>21</v>
      </c>
      <c r="D217" s="37">
        <v>0.0</v>
      </c>
      <c r="E217" s="37">
        <v>690468.0</v>
      </c>
      <c r="F217" s="37" t="b">
        <f>+A217=A215</f>
        <v>0</v>
      </c>
      <c r="G217" s="37">
        <v>1.0</v>
      </c>
      <c r="H217" s="37" t="str">
        <f>VLOOKUP(A217,'[1]Hoja1'!$B$2:$F$126,3,0)</f>
        <v>#REF!</v>
      </c>
      <c r="I217" s="37" t="str">
        <f>VLOOKUP(A217,'[1]Hoja1'!$B$2:$F$126,2,0)</f>
        <v>#REF!</v>
      </c>
      <c r="J217" s="37" t="str">
        <f>+H217/11</f>
        <v>#REF!</v>
      </c>
      <c r="K217" s="37" t="str">
        <f>+G217*J217</f>
        <v>#REF!</v>
      </c>
      <c r="L217" s="37" t="str">
        <f>+D217-Q217</f>
        <v>#REF!</v>
      </c>
      <c r="M217" s="37" t="str">
        <f>VLOOKUP(A217,'[1]Hoja1'!$B$2:$F$126,5,0)</f>
        <v>#REF!</v>
      </c>
      <c r="N217" s="37">
        <v>0.0</v>
      </c>
      <c r="O217" s="37" t="str">
        <f>+M217/11</f>
        <v>#REF!</v>
      </c>
      <c r="P217" s="37" t="str">
        <f>+D217-K217</f>
        <v>#REF!</v>
      </c>
      <c r="Q217" s="37" t="str">
        <f>+ROUND(P217,0)</f>
        <v>#REF!</v>
      </c>
      <c r="R217" s="37" t="str">
        <f>+L217+Q217</f>
        <v>#REF!</v>
      </c>
      <c r="S217" s="37" t="str">
        <f>IF(D217-L217-Q217&gt;1,D217-L217-Q217,0)</f>
        <v>#REF!</v>
      </c>
      <c r="T217" s="37" t="str">
        <f>+R217</f>
        <v>#REF!</v>
      </c>
      <c r="U217" s="37"/>
      <c r="V217" s="37"/>
      <c r="W217" s="37"/>
      <c r="X217" s="37"/>
      <c r="Y217" s="37"/>
      <c r="Z217" s="37"/>
      <c r="AA217" s="37"/>
    </row>
    <row r="218" ht="15.75" customHeight="1" outlineLevel="1">
      <c r="A218" s="38" t="s">
        <v>372</v>
      </c>
      <c r="B218" s="39"/>
      <c r="C218" s="38"/>
      <c r="D218" s="40">
        <f t="shared" ref="D218:E218" si="781">SUBTOTAL(9,D217)</f>
        <v>0</v>
      </c>
      <c r="E218" s="40">
        <f t="shared" si="781"/>
        <v>690468</v>
      </c>
      <c r="F218" s="40"/>
      <c r="G218" s="40">
        <f>SUBTOTAL(9,G217)</f>
        <v>1</v>
      </c>
      <c r="H218" s="40"/>
      <c r="I218" s="40"/>
      <c r="J218" s="40"/>
      <c r="K218" s="40" t="str">
        <f t="shared" ref="K218:L218" si="782">SUBTOTAL(9,K217)</f>
        <v>#REF!</v>
      </c>
      <c r="L218" s="40" t="str">
        <f t="shared" si="782"/>
        <v>#REF!</v>
      </c>
      <c r="M218" s="40"/>
      <c r="N218" s="40"/>
      <c r="O218" s="40"/>
      <c r="P218" s="40" t="str">
        <f t="shared" ref="P218:T218" si="783">SUBTOTAL(9,P217)</f>
        <v>#REF!</v>
      </c>
      <c r="Q218" s="40" t="str">
        <f t="shared" si="783"/>
        <v>#REF!</v>
      </c>
      <c r="R218" s="40" t="str">
        <f t="shared" si="783"/>
        <v>#REF!</v>
      </c>
      <c r="S218" s="40" t="str">
        <f t="shared" si="783"/>
        <v>#REF!</v>
      </c>
      <c r="T218" s="40" t="str">
        <f t="shared" si="783"/>
        <v>#REF!</v>
      </c>
      <c r="U218" s="40"/>
      <c r="V218" s="40"/>
      <c r="W218" s="40"/>
      <c r="X218" s="40"/>
      <c r="Y218" s="40"/>
      <c r="Z218" s="40"/>
      <c r="AA218" s="40"/>
    </row>
    <row r="219" ht="15.75" customHeight="1" outlineLevel="2">
      <c r="A219" s="20" t="s">
        <v>156</v>
      </c>
      <c r="B219" s="19" t="s">
        <v>20</v>
      </c>
      <c r="C219" s="20" t="s">
        <v>21</v>
      </c>
      <c r="D219" s="37">
        <v>2.131691017E7</v>
      </c>
      <c r="E219" s="37">
        <v>727205.52</v>
      </c>
      <c r="F219" s="37" t="b">
        <f>+A219=A217</f>
        <v>0</v>
      </c>
      <c r="G219" s="37">
        <f>+D219/D222</f>
        <v>0.6847387064</v>
      </c>
      <c r="H219" s="37" t="str">
        <f t="shared" ref="H219:H221" si="784">VLOOKUP(A219,'[1]Hoja1'!$B$2:$F$126,3,0)</f>
        <v>#REF!</v>
      </c>
      <c r="I219" s="37" t="str">
        <f t="shared" ref="I219:I221" si="785">VLOOKUP(A219,'[1]Hoja1'!$B$2:$F$126,2,0)</f>
        <v>#REF!</v>
      </c>
      <c r="J219" s="37" t="str">
        <f t="shared" ref="J219:J221" si="786">+H219/11</f>
        <v>#REF!</v>
      </c>
      <c r="K219" s="37" t="str">
        <f t="shared" ref="K219:K221" si="787">+G219*J219</f>
        <v>#REF!</v>
      </c>
      <c r="L219" s="37" t="str">
        <f t="shared" ref="L219:L221" si="788">+D219-Q219</f>
        <v>#REF!</v>
      </c>
      <c r="M219" s="37" t="str">
        <f t="shared" ref="M219:M221" si="789">VLOOKUP(A219,'[1]Hoja1'!$B$2:$F$126,5,0)</f>
        <v>#REF!</v>
      </c>
      <c r="N219" s="37">
        <v>0.0</v>
      </c>
      <c r="O219" s="37" t="str">
        <f t="shared" ref="O219:O221" si="790">+M219/11</f>
        <v>#REF!</v>
      </c>
      <c r="P219" s="37" t="str">
        <f t="shared" ref="P219:P221" si="791">+D219-K219</f>
        <v>#REF!</v>
      </c>
      <c r="Q219" s="37" t="str">
        <f t="shared" ref="Q219:Q221" si="792">+ROUND(P219,0)</f>
        <v>#REF!</v>
      </c>
      <c r="R219" s="37" t="str">
        <f t="shared" ref="R219:R221" si="793">+L219+Q219</f>
        <v>#REF!</v>
      </c>
      <c r="S219" s="37" t="str">
        <f t="shared" ref="S219:S221" si="794">IF(D219-L219-Q219&gt;1,D219-L219-Q219,0)</f>
        <v>#REF!</v>
      </c>
      <c r="T219" s="37" t="str">
        <f t="shared" ref="T219:T221" si="795">+R219</f>
        <v>#REF!</v>
      </c>
      <c r="U219" s="37"/>
      <c r="V219" s="37"/>
      <c r="W219" s="37"/>
      <c r="X219" s="37"/>
      <c r="Y219" s="37"/>
      <c r="Z219" s="37"/>
      <c r="AA219" s="37"/>
    </row>
    <row r="220" ht="15.75" customHeight="1" outlineLevel="2">
      <c r="A220" s="20" t="s">
        <v>156</v>
      </c>
      <c r="B220" s="19" t="s">
        <v>32</v>
      </c>
      <c r="C220" s="20" t="s">
        <v>33</v>
      </c>
      <c r="D220" s="37">
        <v>7446469.73</v>
      </c>
      <c r="E220" s="37">
        <v>254029.02</v>
      </c>
      <c r="F220" s="37" t="b">
        <f t="shared" ref="F220:F221" si="796">+A220=A219</f>
        <v>1</v>
      </c>
      <c r="G220" s="37">
        <f>+D220/D222</f>
        <v>0.239194424</v>
      </c>
      <c r="H220" s="37" t="str">
        <f t="shared" si="784"/>
        <v>#REF!</v>
      </c>
      <c r="I220" s="37" t="str">
        <f t="shared" si="785"/>
        <v>#REF!</v>
      </c>
      <c r="J220" s="37" t="str">
        <f t="shared" si="786"/>
        <v>#REF!</v>
      </c>
      <c r="K220" s="37" t="str">
        <f t="shared" si="787"/>
        <v>#REF!</v>
      </c>
      <c r="L220" s="37" t="str">
        <f t="shared" si="788"/>
        <v>#REF!</v>
      </c>
      <c r="M220" s="37" t="str">
        <f t="shared" si="789"/>
        <v>#REF!</v>
      </c>
      <c r="N220" s="37">
        <v>0.0</v>
      </c>
      <c r="O220" s="37" t="str">
        <f t="shared" si="790"/>
        <v>#REF!</v>
      </c>
      <c r="P220" s="37" t="str">
        <f t="shared" si="791"/>
        <v>#REF!</v>
      </c>
      <c r="Q220" s="37" t="str">
        <f t="shared" si="792"/>
        <v>#REF!</v>
      </c>
      <c r="R220" s="37" t="str">
        <f t="shared" si="793"/>
        <v>#REF!</v>
      </c>
      <c r="S220" s="37" t="str">
        <f t="shared" si="794"/>
        <v>#REF!</v>
      </c>
      <c r="T220" s="37" t="str">
        <f t="shared" si="795"/>
        <v>#REF!</v>
      </c>
      <c r="U220" s="37"/>
      <c r="V220" s="37"/>
      <c r="W220" s="37"/>
      <c r="X220" s="37"/>
      <c r="Y220" s="37"/>
      <c r="Z220" s="37"/>
      <c r="AA220" s="37"/>
    </row>
    <row r="221" ht="15.75" customHeight="1" outlineLevel="2">
      <c r="A221" s="20" t="s">
        <v>156</v>
      </c>
      <c r="B221" s="19" t="s">
        <v>67</v>
      </c>
      <c r="C221" s="20" t="s">
        <v>68</v>
      </c>
      <c r="D221" s="37">
        <v>2368072.1</v>
      </c>
      <c r="E221" s="37">
        <v>80784.46</v>
      </c>
      <c r="F221" s="37" t="b">
        <f t="shared" si="796"/>
        <v>1</v>
      </c>
      <c r="G221" s="37">
        <f>+D221/D222</f>
        <v>0.07606686961</v>
      </c>
      <c r="H221" s="37" t="str">
        <f t="shared" si="784"/>
        <v>#REF!</v>
      </c>
      <c r="I221" s="37" t="str">
        <f t="shared" si="785"/>
        <v>#REF!</v>
      </c>
      <c r="J221" s="37" t="str">
        <f t="shared" si="786"/>
        <v>#REF!</v>
      </c>
      <c r="K221" s="37" t="str">
        <f t="shared" si="787"/>
        <v>#REF!</v>
      </c>
      <c r="L221" s="37" t="str">
        <f t="shared" si="788"/>
        <v>#REF!</v>
      </c>
      <c r="M221" s="37" t="str">
        <f t="shared" si="789"/>
        <v>#REF!</v>
      </c>
      <c r="N221" s="37">
        <v>0.0</v>
      </c>
      <c r="O221" s="37" t="str">
        <f t="shared" si="790"/>
        <v>#REF!</v>
      </c>
      <c r="P221" s="37" t="str">
        <f t="shared" si="791"/>
        <v>#REF!</v>
      </c>
      <c r="Q221" s="37" t="str">
        <f t="shared" si="792"/>
        <v>#REF!</v>
      </c>
      <c r="R221" s="37" t="str">
        <f t="shared" si="793"/>
        <v>#REF!</v>
      </c>
      <c r="S221" s="37" t="str">
        <f t="shared" si="794"/>
        <v>#REF!</v>
      </c>
      <c r="T221" s="37" t="str">
        <f t="shared" si="795"/>
        <v>#REF!</v>
      </c>
      <c r="U221" s="37"/>
      <c r="V221" s="37"/>
      <c r="W221" s="37"/>
      <c r="X221" s="37"/>
      <c r="Y221" s="37"/>
      <c r="Z221" s="37"/>
      <c r="AA221" s="37"/>
    </row>
    <row r="222" ht="15.75" customHeight="1" outlineLevel="1">
      <c r="A222" s="38" t="s">
        <v>373</v>
      </c>
      <c r="B222" s="39"/>
      <c r="C222" s="38"/>
      <c r="D222" s="40">
        <f t="shared" ref="D222:E222" si="797">SUBTOTAL(9,D219:D221)</f>
        <v>31131452</v>
      </c>
      <c r="E222" s="40">
        <f t="shared" si="797"/>
        <v>1062019</v>
      </c>
      <c r="F222" s="40"/>
      <c r="G222" s="40">
        <f>SUBTOTAL(9,G219:G221)</f>
        <v>1</v>
      </c>
      <c r="H222" s="40"/>
      <c r="I222" s="40"/>
      <c r="J222" s="40"/>
      <c r="K222" s="40" t="str">
        <f t="shared" ref="K222:L222" si="798">SUBTOTAL(9,K219:K221)</f>
        <v>#REF!</v>
      </c>
      <c r="L222" s="40" t="str">
        <f t="shared" si="798"/>
        <v>#REF!</v>
      </c>
      <c r="M222" s="40"/>
      <c r="N222" s="40"/>
      <c r="O222" s="40"/>
      <c r="P222" s="40" t="str">
        <f t="shared" ref="P222:T222" si="799">SUBTOTAL(9,P219:P221)</f>
        <v>#REF!</v>
      </c>
      <c r="Q222" s="40" t="str">
        <f t="shared" si="799"/>
        <v>#REF!</v>
      </c>
      <c r="R222" s="40" t="str">
        <f t="shared" si="799"/>
        <v>#REF!</v>
      </c>
      <c r="S222" s="40" t="str">
        <f t="shared" si="799"/>
        <v>#REF!</v>
      </c>
      <c r="T222" s="40" t="str">
        <f t="shared" si="799"/>
        <v>#REF!</v>
      </c>
      <c r="U222" s="40"/>
      <c r="V222" s="40"/>
      <c r="W222" s="40"/>
      <c r="X222" s="40"/>
      <c r="Y222" s="40"/>
      <c r="Z222" s="40"/>
      <c r="AA222" s="40"/>
    </row>
    <row r="223" ht="15.75" customHeight="1" outlineLevel="2">
      <c r="A223" s="20" t="s">
        <v>158</v>
      </c>
      <c r="B223" s="19" t="s">
        <v>20</v>
      </c>
      <c r="C223" s="20" t="s">
        <v>21</v>
      </c>
      <c r="D223" s="37">
        <v>1030351.1</v>
      </c>
      <c r="E223" s="37">
        <v>226338.07</v>
      </c>
      <c r="F223" s="37" t="b">
        <f>+A223=A221</f>
        <v>0</v>
      </c>
      <c r="G223" s="37">
        <f>+D223/D225</f>
        <v>0.1086414545</v>
      </c>
      <c r="H223" s="37" t="str">
        <f t="shared" ref="H223:H224" si="800">VLOOKUP(A223,'[1]Hoja1'!$B$2:$F$126,3,0)</f>
        <v>#REF!</v>
      </c>
      <c r="I223" s="37" t="str">
        <f t="shared" ref="I223:I224" si="801">VLOOKUP(A223,'[1]Hoja1'!$B$2:$F$126,2,0)</f>
        <v>#REF!</v>
      </c>
      <c r="J223" s="37" t="str">
        <f t="shared" ref="J223:J224" si="802">+H223/11</f>
        <v>#REF!</v>
      </c>
      <c r="K223" s="37" t="str">
        <f t="shared" ref="K223:K224" si="803">+G223*J223</f>
        <v>#REF!</v>
      </c>
      <c r="L223" s="37">
        <v>0.0</v>
      </c>
      <c r="M223" s="37" t="str">
        <f t="shared" ref="M223:M224" si="804">VLOOKUP(A223,'[1]Hoja1'!$B$2:$F$126,5,0)</f>
        <v>#REF!</v>
      </c>
      <c r="N223" s="37">
        <v>0.0</v>
      </c>
      <c r="O223" s="37" t="str">
        <f t="shared" ref="O223:O224" si="805">+M223/11</f>
        <v>#REF!</v>
      </c>
      <c r="P223" s="37" t="str">
        <f t="shared" ref="P223:P224" si="806">+D223-K223</f>
        <v>#REF!</v>
      </c>
      <c r="Q223" s="37" t="str">
        <f t="shared" ref="Q223:Q224" si="807">+ROUND(P223,0)</f>
        <v>#REF!</v>
      </c>
      <c r="R223" s="37" t="str">
        <f t="shared" ref="R223:R224" si="808">+L223+Q223</f>
        <v>#REF!</v>
      </c>
      <c r="S223" s="37" t="str">
        <f t="shared" ref="S223:S224" si="809">IF(D223-L223-Q223&gt;1,D223-L223-Q223,0)</f>
        <v>#REF!</v>
      </c>
      <c r="T223" s="37" t="str">
        <f t="shared" ref="T223:T224" si="810">+R223</f>
        <v>#REF!</v>
      </c>
      <c r="U223" s="37"/>
      <c r="V223" s="37"/>
      <c r="W223" s="37"/>
      <c r="X223" s="37"/>
      <c r="Y223" s="37"/>
      <c r="Z223" s="37"/>
      <c r="AA223" s="37"/>
    </row>
    <row r="224" ht="15.75" customHeight="1" outlineLevel="2">
      <c r="A224" s="20" t="s">
        <v>158</v>
      </c>
      <c r="B224" s="19" t="s">
        <v>34</v>
      </c>
      <c r="C224" s="20" t="s">
        <v>35</v>
      </c>
      <c r="D224" s="37">
        <v>8453607.9</v>
      </c>
      <c r="E224" s="37">
        <v>1857010.93</v>
      </c>
      <c r="F224" s="37" t="b">
        <f>+A224=A223</f>
        <v>1</v>
      </c>
      <c r="G224" s="37">
        <f>+D224/D225</f>
        <v>0.8913585455</v>
      </c>
      <c r="H224" s="37" t="str">
        <f t="shared" si="800"/>
        <v>#REF!</v>
      </c>
      <c r="I224" s="37" t="str">
        <f t="shared" si="801"/>
        <v>#REF!</v>
      </c>
      <c r="J224" s="37" t="str">
        <f t="shared" si="802"/>
        <v>#REF!</v>
      </c>
      <c r="K224" s="37" t="str">
        <f t="shared" si="803"/>
        <v>#REF!</v>
      </c>
      <c r="L224" s="37">
        <v>0.0</v>
      </c>
      <c r="M224" s="37" t="str">
        <f t="shared" si="804"/>
        <v>#REF!</v>
      </c>
      <c r="N224" s="37">
        <v>0.0</v>
      </c>
      <c r="O224" s="37" t="str">
        <f t="shared" si="805"/>
        <v>#REF!</v>
      </c>
      <c r="P224" s="37" t="str">
        <f t="shared" si="806"/>
        <v>#REF!</v>
      </c>
      <c r="Q224" s="37" t="str">
        <f t="shared" si="807"/>
        <v>#REF!</v>
      </c>
      <c r="R224" s="37" t="str">
        <f t="shared" si="808"/>
        <v>#REF!</v>
      </c>
      <c r="S224" s="37" t="str">
        <f t="shared" si="809"/>
        <v>#REF!</v>
      </c>
      <c r="T224" s="37" t="str">
        <f t="shared" si="810"/>
        <v>#REF!</v>
      </c>
      <c r="U224" s="37"/>
      <c r="V224" s="37"/>
      <c r="W224" s="37"/>
      <c r="X224" s="37"/>
      <c r="Y224" s="37"/>
      <c r="Z224" s="37"/>
      <c r="AA224" s="37"/>
    </row>
    <row r="225" ht="15.75" customHeight="1" outlineLevel="1">
      <c r="A225" s="38" t="s">
        <v>374</v>
      </c>
      <c r="B225" s="39"/>
      <c r="C225" s="38"/>
      <c r="D225" s="40">
        <f t="shared" ref="D225:E225" si="811">SUBTOTAL(9,D223:D224)</f>
        <v>9483959</v>
      </c>
      <c r="E225" s="40">
        <f t="shared" si="811"/>
        <v>2083349</v>
      </c>
      <c r="F225" s="40"/>
      <c r="G225" s="40">
        <f>SUBTOTAL(9,G223:G224)</f>
        <v>1</v>
      </c>
      <c r="H225" s="40"/>
      <c r="I225" s="40"/>
      <c r="J225" s="40"/>
      <c r="K225" s="40" t="str">
        <f t="shared" ref="K225:L225" si="812">SUBTOTAL(9,K223:K224)</f>
        <v>#REF!</v>
      </c>
      <c r="L225" s="40">
        <f t="shared" si="812"/>
        <v>0</v>
      </c>
      <c r="M225" s="40"/>
      <c r="N225" s="40"/>
      <c r="O225" s="40"/>
      <c r="P225" s="40" t="str">
        <f t="shared" ref="P225:T225" si="813">SUBTOTAL(9,P223:P224)</f>
        <v>#REF!</v>
      </c>
      <c r="Q225" s="40" t="str">
        <f t="shared" si="813"/>
        <v>#REF!</v>
      </c>
      <c r="R225" s="40" t="str">
        <f t="shared" si="813"/>
        <v>#REF!</v>
      </c>
      <c r="S225" s="40" t="str">
        <f t="shared" si="813"/>
        <v>#REF!</v>
      </c>
      <c r="T225" s="40" t="str">
        <f t="shared" si="813"/>
        <v>#REF!</v>
      </c>
      <c r="U225" s="40"/>
      <c r="V225" s="40"/>
      <c r="W225" s="40"/>
      <c r="X225" s="40"/>
      <c r="Y225" s="40"/>
      <c r="Z225" s="40"/>
      <c r="AA225" s="40"/>
    </row>
    <row r="226" ht="15.75" customHeight="1" outlineLevel="2">
      <c r="A226" s="20" t="s">
        <v>160</v>
      </c>
      <c r="B226" s="19" t="s">
        <v>20</v>
      </c>
      <c r="C226" s="20" t="s">
        <v>21</v>
      </c>
      <c r="D226" s="37">
        <v>3.1731285303E8</v>
      </c>
      <c r="E226" s="37">
        <v>6.326469339E7</v>
      </c>
      <c r="F226" s="37" t="b">
        <f>+A226=A224</f>
        <v>0</v>
      </c>
      <c r="G226" s="37">
        <f>+D226/D229</f>
        <v>0.9232895993</v>
      </c>
      <c r="H226" s="37" t="str">
        <f t="shared" ref="H226:H228" si="814">VLOOKUP(A226,'[1]Hoja1'!$B$2:$F$126,3,0)</f>
        <v>#REF!</v>
      </c>
      <c r="I226" s="37" t="str">
        <f t="shared" ref="I226:I228" si="815">VLOOKUP(A226,'[1]Hoja1'!$B$2:$F$126,2,0)</f>
        <v>#REF!</v>
      </c>
      <c r="J226" s="37" t="str">
        <f t="shared" ref="J226:J228" si="816">+H226/11</f>
        <v>#REF!</v>
      </c>
      <c r="K226" s="37" t="str">
        <f t="shared" ref="K226:K228" si="817">+G226*J226</f>
        <v>#REF!</v>
      </c>
      <c r="L226" s="37" t="str">
        <f t="shared" ref="L226:L228" si="818">+D226-Q226</f>
        <v>#REF!</v>
      </c>
      <c r="M226" s="37" t="str">
        <f t="shared" ref="M226:M228" si="819">VLOOKUP(A226,'[1]Hoja1'!$B$2:$F$126,5,0)</f>
        <v>#REF!</v>
      </c>
      <c r="N226" s="37">
        <v>0.0</v>
      </c>
      <c r="O226" s="37" t="str">
        <f t="shared" ref="O226:O228" si="820">+M226/11</f>
        <v>#REF!</v>
      </c>
      <c r="P226" s="37" t="str">
        <f t="shared" ref="P226:P228" si="821">+D226-K226</f>
        <v>#REF!</v>
      </c>
      <c r="Q226" s="37" t="str">
        <f t="shared" ref="Q226:Q228" si="822">+ROUND(P226,0)</f>
        <v>#REF!</v>
      </c>
      <c r="R226" s="37" t="str">
        <f t="shared" ref="R226:R228" si="823">+L226+Q226</f>
        <v>#REF!</v>
      </c>
      <c r="S226" s="37" t="str">
        <f t="shared" ref="S226:S228" si="824">IF(D226-L226-Q226&gt;1,D226-L226-Q226,0)</f>
        <v>#REF!</v>
      </c>
      <c r="T226" s="37" t="str">
        <f t="shared" ref="T226:T228" si="825">+R226</f>
        <v>#REF!</v>
      </c>
      <c r="U226" s="37"/>
      <c r="V226" s="37"/>
      <c r="W226" s="37"/>
      <c r="X226" s="37"/>
      <c r="Y226" s="37"/>
      <c r="Z226" s="37"/>
      <c r="AA226" s="37"/>
    </row>
    <row r="227" ht="15.75" customHeight="1" outlineLevel="2">
      <c r="A227" s="20" t="s">
        <v>160</v>
      </c>
      <c r="B227" s="19" t="s">
        <v>32</v>
      </c>
      <c r="C227" s="20" t="s">
        <v>33</v>
      </c>
      <c r="D227" s="37">
        <v>2.636355497E7</v>
      </c>
      <c r="E227" s="37">
        <v>5256270.61</v>
      </c>
      <c r="F227" s="37" t="b">
        <f t="shared" ref="F227:F228" si="826">+A227=A226</f>
        <v>1</v>
      </c>
      <c r="G227" s="37">
        <f t="shared" ref="G227:G228" si="827">+D227/D229</f>
        <v>0.0767104007</v>
      </c>
      <c r="H227" s="37" t="str">
        <f t="shared" si="814"/>
        <v>#REF!</v>
      </c>
      <c r="I227" s="37" t="str">
        <f t="shared" si="815"/>
        <v>#REF!</v>
      </c>
      <c r="J227" s="37" t="str">
        <f t="shared" si="816"/>
        <v>#REF!</v>
      </c>
      <c r="K227" s="37" t="str">
        <f t="shared" si="817"/>
        <v>#REF!</v>
      </c>
      <c r="L227" s="37" t="str">
        <f t="shared" si="818"/>
        <v>#REF!</v>
      </c>
      <c r="M227" s="37" t="str">
        <f t="shared" si="819"/>
        <v>#REF!</v>
      </c>
      <c r="N227" s="37">
        <v>0.0</v>
      </c>
      <c r="O227" s="37" t="str">
        <f t="shared" si="820"/>
        <v>#REF!</v>
      </c>
      <c r="P227" s="37" t="str">
        <f t="shared" si="821"/>
        <v>#REF!</v>
      </c>
      <c r="Q227" s="37" t="str">
        <f t="shared" si="822"/>
        <v>#REF!</v>
      </c>
      <c r="R227" s="37" t="str">
        <f t="shared" si="823"/>
        <v>#REF!</v>
      </c>
      <c r="S227" s="37" t="str">
        <f t="shared" si="824"/>
        <v>#REF!</v>
      </c>
      <c r="T227" s="37" t="str">
        <f t="shared" si="825"/>
        <v>#REF!</v>
      </c>
      <c r="U227" s="37"/>
      <c r="V227" s="37"/>
      <c r="W227" s="37"/>
      <c r="X227" s="37"/>
      <c r="Y227" s="37"/>
      <c r="Z227" s="37"/>
      <c r="AA227" s="37"/>
    </row>
    <row r="228" ht="15.75" customHeight="1" outlineLevel="2">
      <c r="A228" s="20" t="s">
        <v>160</v>
      </c>
      <c r="B228" s="19" t="s">
        <v>42</v>
      </c>
      <c r="C228" s="20" t="s">
        <v>43</v>
      </c>
      <c r="D228" s="37">
        <v>0.0</v>
      </c>
      <c r="E228" s="37">
        <v>0.0</v>
      </c>
      <c r="F228" s="37" t="b">
        <f t="shared" si="826"/>
        <v>1</v>
      </c>
      <c r="G228" s="37">
        <f t="shared" si="827"/>
        <v>0</v>
      </c>
      <c r="H228" s="37" t="str">
        <f t="shared" si="814"/>
        <v>#REF!</v>
      </c>
      <c r="I228" s="37" t="str">
        <f t="shared" si="815"/>
        <v>#REF!</v>
      </c>
      <c r="J228" s="37" t="str">
        <f t="shared" si="816"/>
        <v>#REF!</v>
      </c>
      <c r="K228" s="37" t="str">
        <f t="shared" si="817"/>
        <v>#REF!</v>
      </c>
      <c r="L228" s="37" t="str">
        <f t="shared" si="818"/>
        <v>#REF!</v>
      </c>
      <c r="M228" s="37" t="str">
        <f t="shared" si="819"/>
        <v>#REF!</v>
      </c>
      <c r="N228" s="37">
        <v>0.0</v>
      </c>
      <c r="O228" s="37" t="str">
        <f t="shared" si="820"/>
        <v>#REF!</v>
      </c>
      <c r="P228" s="37" t="str">
        <f t="shared" si="821"/>
        <v>#REF!</v>
      </c>
      <c r="Q228" s="37" t="str">
        <f t="shared" si="822"/>
        <v>#REF!</v>
      </c>
      <c r="R228" s="37" t="str">
        <f t="shared" si="823"/>
        <v>#REF!</v>
      </c>
      <c r="S228" s="37" t="str">
        <f t="shared" si="824"/>
        <v>#REF!</v>
      </c>
      <c r="T228" s="37" t="str">
        <f t="shared" si="825"/>
        <v>#REF!</v>
      </c>
      <c r="U228" s="37"/>
      <c r="V228" s="37"/>
      <c r="W228" s="37"/>
      <c r="X228" s="37"/>
      <c r="Y228" s="37"/>
      <c r="Z228" s="37"/>
      <c r="AA228" s="37"/>
    </row>
    <row r="229" ht="15.75" customHeight="1" outlineLevel="1">
      <c r="A229" s="38" t="s">
        <v>375</v>
      </c>
      <c r="B229" s="39"/>
      <c r="C229" s="38"/>
      <c r="D229" s="40">
        <f t="shared" ref="D229:E229" si="828">SUBTOTAL(9,D226:D228)</f>
        <v>343676408</v>
      </c>
      <c r="E229" s="40">
        <f t="shared" si="828"/>
        <v>68520964</v>
      </c>
      <c r="F229" s="40"/>
      <c r="G229" s="40">
        <f>SUBTOTAL(9,G226:G228)</f>
        <v>1</v>
      </c>
      <c r="H229" s="40"/>
      <c r="I229" s="40"/>
      <c r="J229" s="40"/>
      <c r="K229" s="40" t="str">
        <f t="shared" ref="K229:L229" si="829">SUBTOTAL(9,K226:K228)</f>
        <v>#REF!</v>
      </c>
      <c r="L229" s="40" t="str">
        <f t="shared" si="829"/>
        <v>#REF!</v>
      </c>
      <c r="M229" s="40"/>
      <c r="N229" s="40"/>
      <c r="O229" s="40"/>
      <c r="P229" s="40" t="str">
        <f t="shared" ref="P229:T229" si="830">SUBTOTAL(9,P226:P228)</f>
        <v>#REF!</v>
      </c>
      <c r="Q229" s="40" t="str">
        <f t="shared" si="830"/>
        <v>#REF!</v>
      </c>
      <c r="R229" s="40" t="str">
        <f t="shared" si="830"/>
        <v>#REF!</v>
      </c>
      <c r="S229" s="40" t="str">
        <f t="shared" si="830"/>
        <v>#REF!</v>
      </c>
      <c r="T229" s="40" t="str">
        <f t="shared" si="830"/>
        <v>#REF!</v>
      </c>
      <c r="U229" s="40"/>
      <c r="V229" s="40"/>
      <c r="W229" s="40"/>
      <c r="X229" s="40"/>
      <c r="Y229" s="40"/>
      <c r="Z229" s="40"/>
      <c r="AA229" s="40"/>
    </row>
    <row r="230" ht="15.75" customHeight="1" outlineLevel="2">
      <c r="A230" s="20" t="s">
        <v>162</v>
      </c>
      <c r="B230" s="19" t="s">
        <v>20</v>
      </c>
      <c r="C230" s="20" t="s">
        <v>21</v>
      </c>
      <c r="D230" s="37">
        <v>1.81579464E7</v>
      </c>
      <c r="E230" s="37">
        <v>5079669.87</v>
      </c>
      <c r="F230" s="37" t="b">
        <f>+A230=A228</f>
        <v>0</v>
      </c>
      <c r="G230" s="37">
        <f>+D230/D232</f>
        <v>0.9916072686</v>
      </c>
      <c r="H230" s="37" t="str">
        <f t="shared" ref="H230:H231" si="831">VLOOKUP(A230,'[1]Hoja1'!$B$2:$F$126,3,0)</f>
        <v>#REF!</v>
      </c>
      <c r="I230" s="37" t="str">
        <f t="shared" ref="I230:I231" si="832">VLOOKUP(A230,'[1]Hoja1'!$B$2:$F$126,2,0)</f>
        <v>#REF!</v>
      </c>
      <c r="J230" s="37" t="str">
        <f t="shared" ref="J230:J231" si="833">+H230/11</f>
        <v>#REF!</v>
      </c>
      <c r="K230" s="37" t="str">
        <f t="shared" ref="K230:K231" si="834">+G230*J230</f>
        <v>#REF!</v>
      </c>
      <c r="L230" s="37">
        <v>0.0</v>
      </c>
      <c r="M230" s="37" t="str">
        <f t="shared" ref="M230:M231" si="835">VLOOKUP(A230,'[1]Hoja1'!$B$2:$F$126,5,0)</f>
        <v>#REF!</v>
      </c>
      <c r="N230" s="37">
        <v>0.0</v>
      </c>
      <c r="O230" s="37" t="str">
        <f t="shared" ref="O230:O231" si="836">+M230/11</f>
        <v>#REF!</v>
      </c>
      <c r="P230" s="37" t="str">
        <f>+D230-K230</f>
        <v>#REF!</v>
      </c>
      <c r="Q230" s="37" t="str">
        <f t="shared" ref="Q230:Q231" si="837">+ROUND(P230,0)</f>
        <v>#REF!</v>
      </c>
      <c r="R230" s="37" t="str">
        <f t="shared" ref="R230:R231" si="838">+L230+Q230</f>
        <v>#REF!</v>
      </c>
      <c r="S230" s="37" t="str">
        <f t="shared" ref="S230:S231" si="839">IF(D230-L230-Q230&gt;1,D230-L230-Q230,0)</f>
        <v>#REF!</v>
      </c>
      <c r="T230" s="37" t="str">
        <f t="shared" ref="T230:T231" si="840">+R230</f>
        <v>#REF!</v>
      </c>
      <c r="U230" s="37"/>
      <c r="V230" s="37"/>
      <c r="W230" s="37"/>
      <c r="X230" s="37"/>
      <c r="Y230" s="37"/>
      <c r="Z230" s="37"/>
      <c r="AA230" s="37"/>
    </row>
    <row r="231" ht="15.75" customHeight="1" outlineLevel="2">
      <c r="A231" s="20" t="s">
        <v>162</v>
      </c>
      <c r="B231" s="19" t="s">
        <v>32</v>
      </c>
      <c r="C231" s="20" t="s">
        <v>33</v>
      </c>
      <c r="D231" s="37">
        <v>153684.6</v>
      </c>
      <c r="E231" s="37">
        <v>42993.13</v>
      </c>
      <c r="F231" s="37" t="b">
        <f>+A231=A230</f>
        <v>1</v>
      </c>
      <c r="G231" s="37">
        <f>+D231/D232</f>
        <v>0.008392731374</v>
      </c>
      <c r="H231" s="37" t="str">
        <f t="shared" si="831"/>
        <v>#REF!</v>
      </c>
      <c r="I231" s="37" t="str">
        <f t="shared" si="832"/>
        <v>#REF!</v>
      </c>
      <c r="J231" s="37" t="str">
        <f t="shared" si="833"/>
        <v>#REF!</v>
      </c>
      <c r="K231" s="37" t="str">
        <f t="shared" si="834"/>
        <v>#REF!</v>
      </c>
      <c r="L231" s="37">
        <v>0.0</v>
      </c>
      <c r="M231" s="37" t="str">
        <f t="shared" si="835"/>
        <v>#REF!</v>
      </c>
      <c r="N231" s="37">
        <v>0.0</v>
      </c>
      <c r="O231" s="37" t="str">
        <f t="shared" si="836"/>
        <v>#REF!</v>
      </c>
      <c r="P231" s="41">
        <v>0.0</v>
      </c>
      <c r="Q231" s="37">
        <f t="shared" si="837"/>
        <v>0</v>
      </c>
      <c r="R231" s="37">
        <f t="shared" si="838"/>
        <v>0</v>
      </c>
      <c r="S231" s="37">
        <f t="shared" si="839"/>
        <v>153684.6</v>
      </c>
      <c r="T231" s="37">
        <f t="shared" si="840"/>
        <v>0</v>
      </c>
      <c r="U231" s="37"/>
      <c r="V231" s="37"/>
      <c r="W231" s="37"/>
      <c r="X231" s="37"/>
      <c r="Y231" s="37"/>
      <c r="Z231" s="37"/>
      <c r="AA231" s="37"/>
    </row>
    <row r="232" ht="15.75" customHeight="1" outlineLevel="1">
      <c r="A232" s="38" t="s">
        <v>376</v>
      </c>
      <c r="B232" s="39"/>
      <c r="C232" s="38"/>
      <c r="D232" s="40">
        <f t="shared" ref="D232:E232" si="841">SUBTOTAL(9,D230:D231)</f>
        <v>18311631</v>
      </c>
      <c r="E232" s="40">
        <f t="shared" si="841"/>
        <v>5122663</v>
      </c>
      <c r="F232" s="40"/>
      <c r="G232" s="40">
        <f>SUBTOTAL(9,G230:G231)</f>
        <v>1</v>
      </c>
      <c r="H232" s="40"/>
      <c r="I232" s="40"/>
      <c r="J232" s="40"/>
      <c r="K232" s="40" t="str">
        <f t="shared" ref="K232:L232" si="842">SUBTOTAL(9,K230:K231)</f>
        <v>#REF!</v>
      </c>
      <c r="L232" s="40">
        <f t="shared" si="842"/>
        <v>0</v>
      </c>
      <c r="M232" s="40"/>
      <c r="N232" s="40"/>
      <c r="O232" s="40"/>
      <c r="P232" s="40" t="str">
        <f t="shared" ref="P232:T232" si="843">SUBTOTAL(9,P230:P231)</f>
        <v>#REF!</v>
      </c>
      <c r="Q232" s="40" t="str">
        <f t="shared" si="843"/>
        <v>#REF!</v>
      </c>
      <c r="R232" s="40" t="str">
        <f t="shared" si="843"/>
        <v>#REF!</v>
      </c>
      <c r="S232" s="40" t="str">
        <f t="shared" si="843"/>
        <v>#REF!</v>
      </c>
      <c r="T232" s="40" t="str">
        <f t="shared" si="843"/>
        <v>#REF!</v>
      </c>
      <c r="U232" s="40"/>
      <c r="V232" s="40"/>
      <c r="W232" s="40"/>
      <c r="X232" s="40"/>
      <c r="Y232" s="40"/>
      <c r="Z232" s="40"/>
      <c r="AA232" s="40"/>
    </row>
    <row r="233" ht="15.75" customHeight="1" outlineLevel="2">
      <c r="A233" s="20" t="s">
        <v>164</v>
      </c>
      <c r="B233" s="19" t="s">
        <v>20</v>
      </c>
      <c r="C233" s="20" t="s">
        <v>21</v>
      </c>
      <c r="D233" s="37">
        <v>2.875122921E7</v>
      </c>
      <c r="E233" s="37">
        <v>8296526.52</v>
      </c>
      <c r="F233" s="37" t="b">
        <f>+A233=A231</f>
        <v>0</v>
      </c>
      <c r="G233" s="37">
        <f>+D233/D237</f>
        <v>0.8223699904</v>
      </c>
      <c r="H233" s="37" t="str">
        <f t="shared" ref="H233:H236" si="844">VLOOKUP(A233,'[1]Hoja1'!$B$2:$F$126,3,0)</f>
        <v>#REF!</v>
      </c>
      <c r="I233" s="37" t="str">
        <f t="shared" ref="I233:I236" si="845">VLOOKUP(A233,'[1]Hoja1'!$B$2:$F$126,2,0)</f>
        <v>#REF!</v>
      </c>
      <c r="J233" s="37" t="str">
        <f t="shared" ref="J233:J236" si="846">+H233/11</f>
        <v>#REF!</v>
      </c>
      <c r="K233" s="37" t="str">
        <f t="shared" ref="K233:K236" si="847">+G233*J233</f>
        <v>#REF!</v>
      </c>
      <c r="L233" s="37">
        <v>0.0</v>
      </c>
      <c r="M233" s="37" t="str">
        <f t="shared" ref="M233:M236" si="848">VLOOKUP(A233,'[1]Hoja1'!$B$2:$F$126,5,0)</f>
        <v>#REF!</v>
      </c>
      <c r="N233" s="37">
        <v>0.0</v>
      </c>
      <c r="O233" s="37" t="str">
        <f t="shared" ref="O233:O236" si="849">+M233/11</f>
        <v>#REF!</v>
      </c>
      <c r="P233" s="37" t="str">
        <f t="shared" ref="P233:P236" si="850">+D233-K233</f>
        <v>#REF!</v>
      </c>
      <c r="Q233" s="37" t="str">
        <f t="shared" ref="Q233:Q236" si="851">+ROUND(P233,0)</f>
        <v>#REF!</v>
      </c>
      <c r="R233" s="37" t="str">
        <f t="shared" ref="R233:R236" si="852">+L233+Q233</f>
        <v>#REF!</v>
      </c>
      <c r="S233" s="37" t="str">
        <f t="shared" ref="S233:S236" si="853">IF(D233-L233-Q233&gt;1,D233-L233-Q233,0)</f>
        <v>#REF!</v>
      </c>
      <c r="T233" s="37" t="str">
        <f t="shared" ref="T233:T236" si="854">+R233</f>
        <v>#REF!</v>
      </c>
      <c r="U233" s="37"/>
      <c r="V233" s="37"/>
      <c r="W233" s="37"/>
      <c r="X233" s="37"/>
      <c r="Y233" s="37"/>
      <c r="Z233" s="37"/>
      <c r="AA233" s="37"/>
    </row>
    <row r="234" ht="15.75" customHeight="1" outlineLevel="2">
      <c r="A234" s="20" t="s">
        <v>164</v>
      </c>
      <c r="B234" s="19" t="s">
        <v>32</v>
      </c>
      <c r="C234" s="20" t="s">
        <v>33</v>
      </c>
      <c r="D234" s="37">
        <v>1477784.49</v>
      </c>
      <c r="E234" s="37">
        <v>426433.19</v>
      </c>
      <c r="F234" s="37" t="b">
        <f t="shared" ref="F234:F236" si="855">+A234=A233</f>
        <v>1</v>
      </c>
      <c r="G234" s="37">
        <f>+D234/D237</f>
        <v>0.04226899685</v>
      </c>
      <c r="H234" s="37" t="str">
        <f t="shared" si="844"/>
        <v>#REF!</v>
      </c>
      <c r="I234" s="37" t="str">
        <f t="shared" si="845"/>
        <v>#REF!</v>
      </c>
      <c r="J234" s="37" t="str">
        <f t="shared" si="846"/>
        <v>#REF!</v>
      </c>
      <c r="K234" s="37" t="str">
        <f t="shared" si="847"/>
        <v>#REF!</v>
      </c>
      <c r="L234" s="37">
        <v>0.0</v>
      </c>
      <c r="M234" s="37" t="str">
        <f t="shared" si="848"/>
        <v>#REF!</v>
      </c>
      <c r="N234" s="37">
        <v>0.0</v>
      </c>
      <c r="O234" s="37" t="str">
        <f t="shared" si="849"/>
        <v>#REF!</v>
      </c>
      <c r="P234" s="37" t="str">
        <f t="shared" si="850"/>
        <v>#REF!</v>
      </c>
      <c r="Q234" s="37" t="str">
        <f t="shared" si="851"/>
        <v>#REF!</v>
      </c>
      <c r="R234" s="37" t="str">
        <f t="shared" si="852"/>
        <v>#REF!</v>
      </c>
      <c r="S234" s="37" t="str">
        <f t="shared" si="853"/>
        <v>#REF!</v>
      </c>
      <c r="T234" s="37" t="str">
        <f t="shared" si="854"/>
        <v>#REF!</v>
      </c>
      <c r="U234" s="37"/>
      <c r="V234" s="37"/>
      <c r="W234" s="37"/>
      <c r="X234" s="37"/>
      <c r="Y234" s="37"/>
      <c r="Z234" s="37"/>
      <c r="AA234" s="37"/>
    </row>
    <row r="235" ht="15.75" customHeight="1" outlineLevel="2">
      <c r="A235" s="20" t="s">
        <v>164</v>
      </c>
      <c r="B235" s="19" t="s">
        <v>61</v>
      </c>
      <c r="C235" s="20" t="s">
        <v>62</v>
      </c>
      <c r="D235" s="37">
        <v>4732414.3</v>
      </c>
      <c r="E235" s="37">
        <v>1365597.29</v>
      </c>
      <c r="F235" s="37" t="b">
        <f t="shared" si="855"/>
        <v>1</v>
      </c>
      <c r="G235" s="37">
        <f>+D235/D237</f>
        <v>0.1353610127</v>
      </c>
      <c r="H235" s="37" t="str">
        <f t="shared" si="844"/>
        <v>#REF!</v>
      </c>
      <c r="I235" s="37" t="str">
        <f t="shared" si="845"/>
        <v>#REF!</v>
      </c>
      <c r="J235" s="37" t="str">
        <f t="shared" si="846"/>
        <v>#REF!</v>
      </c>
      <c r="K235" s="37" t="str">
        <f t="shared" si="847"/>
        <v>#REF!</v>
      </c>
      <c r="L235" s="37">
        <v>0.0</v>
      </c>
      <c r="M235" s="37" t="str">
        <f t="shared" si="848"/>
        <v>#REF!</v>
      </c>
      <c r="N235" s="37">
        <v>0.0</v>
      </c>
      <c r="O235" s="37" t="str">
        <f t="shared" si="849"/>
        <v>#REF!</v>
      </c>
      <c r="P235" s="37" t="str">
        <f t="shared" si="850"/>
        <v>#REF!</v>
      </c>
      <c r="Q235" s="37" t="str">
        <f t="shared" si="851"/>
        <v>#REF!</v>
      </c>
      <c r="R235" s="37" t="str">
        <f t="shared" si="852"/>
        <v>#REF!</v>
      </c>
      <c r="S235" s="37" t="str">
        <f t="shared" si="853"/>
        <v>#REF!</v>
      </c>
      <c r="T235" s="37" t="str">
        <f t="shared" si="854"/>
        <v>#REF!</v>
      </c>
      <c r="U235" s="37"/>
      <c r="V235" s="37"/>
      <c r="W235" s="37"/>
      <c r="X235" s="37"/>
      <c r="Y235" s="37"/>
      <c r="Z235" s="37"/>
      <c r="AA235" s="37"/>
    </row>
    <row r="236" ht="15.75" customHeight="1" outlineLevel="2">
      <c r="A236" s="20" t="s">
        <v>164</v>
      </c>
      <c r="B236" s="19" t="s">
        <v>42</v>
      </c>
      <c r="C236" s="20" t="s">
        <v>43</v>
      </c>
      <c r="D236" s="37">
        <v>0.0</v>
      </c>
      <c r="E236" s="37">
        <v>0.0</v>
      </c>
      <c r="F236" s="37" t="b">
        <f t="shared" si="855"/>
        <v>1</v>
      </c>
      <c r="G236" s="37">
        <f>+D236/D237</f>
        <v>0</v>
      </c>
      <c r="H236" s="37" t="str">
        <f t="shared" si="844"/>
        <v>#REF!</v>
      </c>
      <c r="I236" s="37" t="str">
        <f t="shared" si="845"/>
        <v>#REF!</v>
      </c>
      <c r="J236" s="37" t="str">
        <f t="shared" si="846"/>
        <v>#REF!</v>
      </c>
      <c r="K236" s="37" t="str">
        <f t="shared" si="847"/>
        <v>#REF!</v>
      </c>
      <c r="L236" s="37" t="str">
        <f>+D236-Q236</f>
        <v>#REF!</v>
      </c>
      <c r="M236" s="37" t="str">
        <f t="shared" si="848"/>
        <v>#REF!</v>
      </c>
      <c r="N236" s="37">
        <v>0.0</v>
      </c>
      <c r="O236" s="37" t="str">
        <f t="shared" si="849"/>
        <v>#REF!</v>
      </c>
      <c r="P236" s="37" t="str">
        <f t="shared" si="850"/>
        <v>#REF!</v>
      </c>
      <c r="Q236" s="37" t="str">
        <f t="shared" si="851"/>
        <v>#REF!</v>
      </c>
      <c r="R236" s="37" t="str">
        <f t="shared" si="852"/>
        <v>#REF!</v>
      </c>
      <c r="S236" s="37" t="str">
        <f t="shared" si="853"/>
        <v>#REF!</v>
      </c>
      <c r="T236" s="37" t="str">
        <f t="shared" si="854"/>
        <v>#REF!</v>
      </c>
      <c r="U236" s="37"/>
      <c r="V236" s="37"/>
      <c r="W236" s="37"/>
      <c r="X236" s="37"/>
      <c r="Y236" s="37"/>
      <c r="Z236" s="37"/>
      <c r="AA236" s="37"/>
    </row>
    <row r="237" ht="15.75" customHeight="1" outlineLevel="1">
      <c r="A237" s="38" t="s">
        <v>377</v>
      </c>
      <c r="B237" s="39"/>
      <c r="C237" s="38"/>
      <c r="D237" s="40">
        <f t="shared" ref="D237:E237" si="856">SUBTOTAL(9,D233:D236)</f>
        <v>34961428</v>
      </c>
      <c r="E237" s="40">
        <f t="shared" si="856"/>
        <v>10088557</v>
      </c>
      <c r="F237" s="40"/>
      <c r="G237" s="40">
        <f>SUBTOTAL(9,G233:G236)</f>
        <v>1</v>
      </c>
      <c r="H237" s="40"/>
      <c r="I237" s="40"/>
      <c r="J237" s="40"/>
      <c r="K237" s="40" t="str">
        <f t="shared" ref="K237:L237" si="857">SUBTOTAL(9,K233:K236)</f>
        <v>#REF!</v>
      </c>
      <c r="L237" s="40" t="str">
        <f t="shared" si="857"/>
        <v>#REF!</v>
      </c>
      <c r="M237" s="40"/>
      <c r="N237" s="40"/>
      <c r="O237" s="40"/>
      <c r="P237" s="40" t="str">
        <f t="shared" ref="P237:T237" si="858">SUBTOTAL(9,P233:P236)</f>
        <v>#REF!</v>
      </c>
      <c r="Q237" s="40" t="str">
        <f t="shared" si="858"/>
        <v>#REF!</v>
      </c>
      <c r="R237" s="40" t="str">
        <f t="shared" si="858"/>
        <v>#REF!</v>
      </c>
      <c r="S237" s="40" t="str">
        <f t="shared" si="858"/>
        <v>#REF!</v>
      </c>
      <c r="T237" s="40" t="str">
        <f t="shared" si="858"/>
        <v>#REF!</v>
      </c>
      <c r="U237" s="40"/>
      <c r="V237" s="40"/>
      <c r="W237" s="40"/>
      <c r="X237" s="40"/>
      <c r="Y237" s="40"/>
      <c r="Z237" s="40"/>
      <c r="AA237" s="40"/>
    </row>
    <row r="238" ht="15.75" customHeight="1" outlineLevel="2">
      <c r="A238" s="20" t="s">
        <v>166</v>
      </c>
      <c r="B238" s="19" t="s">
        <v>42</v>
      </c>
      <c r="C238" s="20" t="s">
        <v>43</v>
      </c>
      <c r="D238" s="37">
        <v>0.0</v>
      </c>
      <c r="E238" s="37">
        <v>0.0</v>
      </c>
      <c r="F238" s="37" t="b">
        <f>+A238=A236</f>
        <v>0</v>
      </c>
      <c r="G238" s="37">
        <f>+D238/D240</f>
        <v>0</v>
      </c>
      <c r="H238" s="37" t="str">
        <f t="shared" ref="H238:H239" si="859">VLOOKUP(A238,'[1]Hoja1'!$B$2:$F$126,3,0)</f>
        <v>#REF!</v>
      </c>
      <c r="I238" s="37" t="str">
        <f t="shared" ref="I238:I239" si="860">VLOOKUP(A238,'[1]Hoja1'!$B$2:$F$126,2,0)</f>
        <v>#REF!</v>
      </c>
      <c r="J238" s="37" t="str">
        <f t="shared" ref="J238:J239" si="861">+H238/11</f>
        <v>#REF!</v>
      </c>
      <c r="K238" s="37" t="str">
        <f t="shared" ref="K238:K239" si="862">+G238*J238</f>
        <v>#REF!</v>
      </c>
      <c r="L238" s="37" t="str">
        <f t="shared" ref="L238:L239" si="863">+D238-Q238</f>
        <v>#REF!</v>
      </c>
      <c r="M238" s="37" t="str">
        <f t="shared" ref="M238:M239" si="864">VLOOKUP(A238,'[1]Hoja1'!$B$2:$F$126,5,0)</f>
        <v>#REF!</v>
      </c>
      <c r="N238" s="37">
        <v>0.0</v>
      </c>
      <c r="O238" s="37" t="str">
        <f t="shared" ref="O238:O239" si="865">+M238/11</f>
        <v>#REF!</v>
      </c>
      <c r="P238" s="37" t="str">
        <f t="shared" ref="P238:P239" si="866">+D238-K238</f>
        <v>#REF!</v>
      </c>
      <c r="Q238" s="37" t="str">
        <f t="shared" ref="Q238:Q239" si="867">+ROUND(P238,0)</f>
        <v>#REF!</v>
      </c>
      <c r="R238" s="37" t="str">
        <f t="shared" ref="R238:R239" si="868">+L238+Q238</f>
        <v>#REF!</v>
      </c>
      <c r="S238" s="37" t="str">
        <f t="shared" ref="S238:S239" si="869">IF(D238-L238-Q238&gt;1,D238-L238-Q238,0)</f>
        <v>#REF!</v>
      </c>
      <c r="T238" s="37" t="str">
        <f t="shared" ref="T238:T239" si="870">+R238</f>
        <v>#REF!</v>
      </c>
      <c r="U238" s="37"/>
      <c r="V238" s="37"/>
      <c r="W238" s="37"/>
      <c r="X238" s="37"/>
      <c r="Y238" s="37"/>
      <c r="Z238" s="37"/>
      <c r="AA238" s="37"/>
    </row>
    <row r="239" ht="15.75" customHeight="1" outlineLevel="2">
      <c r="A239" s="20" t="s">
        <v>166</v>
      </c>
      <c r="B239" s="19" t="s">
        <v>34</v>
      </c>
      <c r="C239" s="20" t="s">
        <v>35</v>
      </c>
      <c r="D239" s="37">
        <v>3.3721827E7</v>
      </c>
      <c r="E239" s="37">
        <v>3509274.0</v>
      </c>
      <c r="F239" s="37" t="b">
        <f>+A239=A238</f>
        <v>1</v>
      </c>
      <c r="G239" s="37">
        <f>+D239/D240</f>
        <v>1</v>
      </c>
      <c r="H239" s="37" t="str">
        <f t="shared" si="859"/>
        <v>#REF!</v>
      </c>
      <c r="I239" s="37" t="str">
        <f t="shared" si="860"/>
        <v>#REF!</v>
      </c>
      <c r="J239" s="37" t="str">
        <f t="shared" si="861"/>
        <v>#REF!</v>
      </c>
      <c r="K239" s="37" t="str">
        <f t="shared" si="862"/>
        <v>#REF!</v>
      </c>
      <c r="L239" s="37" t="str">
        <f t="shared" si="863"/>
        <v>#REF!</v>
      </c>
      <c r="M239" s="37" t="str">
        <f t="shared" si="864"/>
        <v>#REF!</v>
      </c>
      <c r="N239" s="37">
        <v>0.0</v>
      </c>
      <c r="O239" s="37" t="str">
        <f t="shared" si="865"/>
        <v>#REF!</v>
      </c>
      <c r="P239" s="37" t="str">
        <f t="shared" si="866"/>
        <v>#REF!</v>
      </c>
      <c r="Q239" s="37" t="str">
        <f t="shared" si="867"/>
        <v>#REF!</v>
      </c>
      <c r="R239" s="37" t="str">
        <f t="shared" si="868"/>
        <v>#REF!</v>
      </c>
      <c r="S239" s="37" t="str">
        <f t="shared" si="869"/>
        <v>#REF!</v>
      </c>
      <c r="T239" s="37" t="str">
        <f t="shared" si="870"/>
        <v>#REF!</v>
      </c>
      <c r="U239" s="37"/>
      <c r="V239" s="37"/>
      <c r="W239" s="37"/>
      <c r="X239" s="37"/>
      <c r="Y239" s="37"/>
      <c r="Z239" s="37"/>
      <c r="AA239" s="37"/>
    </row>
    <row r="240" ht="15.75" customHeight="1" outlineLevel="1">
      <c r="A240" s="38" t="s">
        <v>378</v>
      </c>
      <c r="B240" s="39"/>
      <c r="C240" s="38"/>
      <c r="D240" s="40">
        <f t="shared" ref="D240:E240" si="871">SUBTOTAL(9,D238:D239)</f>
        <v>33721827</v>
      </c>
      <c r="E240" s="40">
        <f t="shared" si="871"/>
        <v>3509274</v>
      </c>
      <c r="F240" s="40"/>
      <c r="G240" s="40">
        <f>SUBTOTAL(9,G238:G239)</f>
        <v>1</v>
      </c>
      <c r="H240" s="40"/>
      <c r="I240" s="40"/>
      <c r="J240" s="40"/>
      <c r="K240" s="40" t="str">
        <f t="shared" ref="K240:L240" si="872">SUBTOTAL(9,K238:K239)</f>
        <v>#REF!</v>
      </c>
      <c r="L240" s="40" t="str">
        <f t="shared" si="872"/>
        <v>#REF!</v>
      </c>
      <c r="M240" s="40"/>
      <c r="N240" s="40"/>
      <c r="O240" s="40"/>
      <c r="P240" s="40" t="str">
        <f t="shared" ref="P240:T240" si="873">SUBTOTAL(9,P238:P239)</f>
        <v>#REF!</v>
      </c>
      <c r="Q240" s="40" t="str">
        <f t="shared" si="873"/>
        <v>#REF!</v>
      </c>
      <c r="R240" s="40" t="str">
        <f t="shared" si="873"/>
        <v>#REF!</v>
      </c>
      <c r="S240" s="40" t="str">
        <f t="shared" si="873"/>
        <v>#REF!</v>
      </c>
      <c r="T240" s="40" t="str">
        <f t="shared" si="873"/>
        <v>#REF!</v>
      </c>
      <c r="U240" s="40"/>
      <c r="V240" s="40"/>
      <c r="W240" s="40"/>
      <c r="X240" s="40"/>
      <c r="Y240" s="40"/>
      <c r="Z240" s="40"/>
      <c r="AA240" s="40"/>
    </row>
    <row r="241" ht="15.75" customHeight="1" outlineLevel="2">
      <c r="A241" s="20" t="s">
        <v>168</v>
      </c>
      <c r="B241" s="19" t="s">
        <v>20</v>
      </c>
      <c r="C241" s="20" t="s">
        <v>21</v>
      </c>
      <c r="D241" s="37">
        <v>1.65367115E7</v>
      </c>
      <c r="E241" s="37">
        <v>6937292.68</v>
      </c>
      <c r="F241" s="37" t="b">
        <f>+A241=A239</f>
        <v>0</v>
      </c>
      <c r="G241" s="37">
        <f>+D241/D245</f>
        <v>0.3969040774</v>
      </c>
      <c r="H241" s="37" t="str">
        <f t="shared" ref="H241:H244" si="874">VLOOKUP(A241,'[1]Hoja1'!$B$2:$F$126,3,0)</f>
        <v>#REF!</v>
      </c>
      <c r="I241" s="37" t="str">
        <f t="shared" ref="I241:I244" si="875">VLOOKUP(A241,'[1]Hoja1'!$B$2:$F$126,2,0)</f>
        <v>#REF!</v>
      </c>
      <c r="J241" s="37" t="str">
        <f t="shared" ref="J241:J244" si="876">+H241/11</f>
        <v>#REF!</v>
      </c>
      <c r="K241" s="37" t="str">
        <f t="shared" ref="K241:K244" si="877">+G241*J241</f>
        <v>#REF!</v>
      </c>
      <c r="L241" s="37">
        <v>0.0</v>
      </c>
      <c r="M241" s="37" t="str">
        <f t="shared" ref="M241:M244" si="878">VLOOKUP(A241,'[1]Hoja1'!$B$2:$F$126,5,0)</f>
        <v>#REF!</v>
      </c>
      <c r="N241" s="37">
        <v>0.0</v>
      </c>
      <c r="O241" s="37" t="str">
        <f t="shared" ref="O241:O244" si="879">+M241/11</f>
        <v>#REF!</v>
      </c>
      <c r="P241" s="37" t="str">
        <f t="shared" ref="P241:P244" si="880">+D241-K241</f>
        <v>#REF!</v>
      </c>
      <c r="Q241" s="37" t="str">
        <f t="shared" ref="Q241:Q244" si="881">+ROUND(P241,0)</f>
        <v>#REF!</v>
      </c>
      <c r="R241" s="37" t="str">
        <f t="shared" ref="R241:R244" si="882">+L241+Q241</f>
        <v>#REF!</v>
      </c>
      <c r="S241" s="37" t="str">
        <f t="shared" ref="S241:S244" si="883">IF(D241-L241-Q241&gt;1,D241-L241-Q241,0)</f>
        <v>#REF!</v>
      </c>
      <c r="T241" s="37" t="str">
        <f t="shared" ref="T241:T244" si="884">+R241</f>
        <v>#REF!</v>
      </c>
      <c r="U241" s="37"/>
      <c r="V241" s="37"/>
      <c r="W241" s="37"/>
      <c r="X241" s="37"/>
      <c r="Y241" s="37"/>
      <c r="Z241" s="37"/>
      <c r="AA241" s="37"/>
    </row>
    <row r="242" ht="15.75" customHeight="1" outlineLevel="2">
      <c r="A242" s="20" t="s">
        <v>168</v>
      </c>
      <c r="B242" s="19" t="s">
        <v>32</v>
      </c>
      <c r="C242" s="20" t="s">
        <v>33</v>
      </c>
      <c r="D242" s="37">
        <v>8738332.93</v>
      </c>
      <c r="E242" s="37">
        <v>3665805.81</v>
      </c>
      <c r="F242" s="37" t="b">
        <f t="shared" ref="F242:F244" si="885">+A242=A241</f>
        <v>1</v>
      </c>
      <c r="G242" s="37">
        <f>+D242/D245</f>
        <v>0.2097321447</v>
      </c>
      <c r="H242" s="37" t="str">
        <f t="shared" si="874"/>
        <v>#REF!</v>
      </c>
      <c r="I242" s="37" t="str">
        <f t="shared" si="875"/>
        <v>#REF!</v>
      </c>
      <c r="J242" s="37" t="str">
        <f t="shared" si="876"/>
        <v>#REF!</v>
      </c>
      <c r="K242" s="37" t="str">
        <f t="shared" si="877"/>
        <v>#REF!</v>
      </c>
      <c r="L242" s="37">
        <v>0.0</v>
      </c>
      <c r="M242" s="37" t="str">
        <f t="shared" si="878"/>
        <v>#REF!</v>
      </c>
      <c r="N242" s="37">
        <v>0.0</v>
      </c>
      <c r="O242" s="37" t="str">
        <f t="shared" si="879"/>
        <v>#REF!</v>
      </c>
      <c r="P242" s="37" t="str">
        <f t="shared" si="880"/>
        <v>#REF!</v>
      </c>
      <c r="Q242" s="37" t="str">
        <f t="shared" si="881"/>
        <v>#REF!</v>
      </c>
      <c r="R242" s="37" t="str">
        <f t="shared" si="882"/>
        <v>#REF!</v>
      </c>
      <c r="S242" s="37" t="str">
        <f t="shared" si="883"/>
        <v>#REF!</v>
      </c>
      <c r="T242" s="37" t="str">
        <f t="shared" si="884"/>
        <v>#REF!</v>
      </c>
      <c r="U242" s="37"/>
      <c r="V242" s="37"/>
      <c r="W242" s="37"/>
      <c r="X242" s="37"/>
      <c r="Y242" s="37"/>
      <c r="Z242" s="37"/>
      <c r="AA242" s="37"/>
    </row>
    <row r="243" ht="15.75" customHeight="1" outlineLevel="2">
      <c r="A243" s="20" t="s">
        <v>168</v>
      </c>
      <c r="B243" s="19" t="s">
        <v>67</v>
      </c>
      <c r="C243" s="20" t="s">
        <v>68</v>
      </c>
      <c r="D243" s="37">
        <v>0.0</v>
      </c>
      <c r="E243" s="37">
        <v>0.0</v>
      </c>
      <c r="F243" s="37" t="b">
        <f t="shared" si="885"/>
        <v>1</v>
      </c>
      <c r="G243" s="37">
        <f>+D243/D245</f>
        <v>0</v>
      </c>
      <c r="H243" s="37" t="str">
        <f t="shared" si="874"/>
        <v>#REF!</v>
      </c>
      <c r="I243" s="37" t="str">
        <f t="shared" si="875"/>
        <v>#REF!</v>
      </c>
      <c r="J243" s="37" t="str">
        <f t="shared" si="876"/>
        <v>#REF!</v>
      </c>
      <c r="K243" s="37" t="str">
        <f t="shared" si="877"/>
        <v>#REF!</v>
      </c>
      <c r="L243" s="37">
        <v>0.0</v>
      </c>
      <c r="M243" s="37" t="str">
        <f t="shared" si="878"/>
        <v>#REF!</v>
      </c>
      <c r="N243" s="37">
        <v>0.0</v>
      </c>
      <c r="O243" s="37" t="str">
        <f t="shared" si="879"/>
        <v>#REF!</v>
      </c>
      <c r="P243" s="37" t="str">
        <f t="shared" si="880"/>
        <v>#REF!</v>
      </c>
      <c r="Q243" s="37" t="str">
        <f t="shared" si="881"/>
        <v>#REF!</v>
      </c>
      <c r="R243" s="37" t="str">
        <f t="shared" si="882"/>
        <v>#REF!</v>
      </c>
      <c r="S243" s="37" t="str">
        <f t="shared" si="883"/>
        <v>#REF!</v>
      </c>
      <c r="T243" s="37" t="str">
        <f t="shared" si="884"/>
        <v>#REF!</v>
      </c>
      <c r="U243" s="37"/>
      <c r="V243" s="37"/>
      <c r="W243" s="37"/>
      <c r="X243" s="37"/>
      <c r="Y243" s="37"/>
      <c r="Z243" s="37"/>
      <c r="AA243" s="37"/>
    </row>
    <row r="244" ht="15.75" customHeight="1" outlineLevel="2">
      <c r="A244" s="20" t="s">
        <v>168</v>
      </c>
      <c r="B244" s="19" t="s">
        <v>48</v>
      </c>
      <c r="C244" s="20" t="s">
        <v>49</v>
      </c>
      <c r="D244" s="37">
        <v>1.638920757E7</v>
      </c>
      <c r="E244" s="37">
        <v>6875413.51</v>
      </c>
      <c r="F244" s="37" t="b">
        <f t="shared" si="885"/>
        <v>1</v>
      </c>
      <c r="G244" s="37">
        <f>+D244/D245</f>
        <v>0.3933637779</v>
      </c>
      <c r="H244" s="37" t="str">
        <f t="shared" si="874"/>
        <v>#REF!</v>
      </c>
      <c r="I244" s="37" t="str">
        <f t="shared" si="875"/>
        <v>#REF!</v>
      </c>
      <c r="J244" s="37" t="str">
        <f t="shared" si="876"/>
        <v>#REF!</v>
      </c>
      <c r="K244" s="37" t="str">
        <f t="shared" si="877"/>
        <v>#REF!</v>
      </c>
      <c r="L244" s="37">
        <v>0.0</v>
      </c>
      <c r="M244" s="37" t="str">
        <f t="shared" si="878"/>
        <v>#REF!</v>
      </c>
      <c r="N244" s="37">
        <v>0.0</v>
      </c>
      <c r="O244" s="37" t="str">
        <f t="shared" si="879"/>
        <v>#REF!</v>
      </c>
      <c r="P244" s="37" t="str">
        <f t="shared" si="880"/>
        <v>#REF!</v>
      </c>
      <c r="Q244" s="37" t="str">
        <f t="shared" si="881"/>
        <v>#REF!</v>
      </c>
      <c r="R244" s="37" t="str">
        <f t="shared" si="882"/>
        <v>#REF!</v>
      </c>
      <c r="S244" s="37" t="str">
        <f t="shared" si="883"/>
        <v>#REF!</v>
      </c>
      <c r="T244" s="37" t="str">
        <f t="shared" si="884"/>
        <v>#REF!</v>
      </c>
      <c r="U244" s="37"/>
      <c r="V244" s="37"/>
      <c r="W244" s="37"/>
      <c r="X244" s="37"/>
      <c r="Y244" s="37"/>
      <c r="Z244" s="37"/>
      <c r="AA244" s="37"/>
    </row>
    <row r="245" ht="15.75" customHeight="1" outlineLevel="1">
      <c r="A245" s="38" t="s">
        <v>379</v>
      </c>
      <c r="B245" s="39"/>
      <c r="C245" s="38"/>
      <c r="D245" s="40">
        <f t="shared" ref="D245:E245" si="886">SUBTOTAL(9,D241:D244)</f>
        <v>41664252</v>
      </c>
      <c r="E245" s="40">
        <f t="shared" si="886"/>
        <v>17478512</v>
      </c>
      <c r="F245" s="40"/>
      <c r="G245" s="40">
        <f>SUBTOTAL(9,G241:G244)</f>
        <v>1</v>
      </c>
      <c r="H245" s="40"/>
      <c r="I245" s="40"/>
      <c r="J245" s="40"/>
      <c r="K245" s="40" t="str">
        <f t="shared" ref="K245:L245" si="887">SUBTOTAL(9,K241:K244)</f>
        <v>#REF!</v>
      </c>
      <c r="L245" s="40">
        <f t="shared" si="887"/>
        <v>0</v>
      </c>
      <c r="M245" s="40"/>
      <c r="N245" s="40"/>
      <c r="O245" s="40"/>
      <c r="P245" s="40" t="str">
        <f t="shared" ref="P245:T245" si="888">SUBTOTAL(9,P241:P244)</f>
        <v>#REF!</v>
      </c>
      <c r="Q245" s="40" t="str">
        <f t="shared" si="888"/>
        <v>#REF!</v>
      </c>
      <c r="R245" s="40" t="str">
        <f t="shared" si="888"/>
        <v>#REF!</v>
      </c>
      <c r="S245" s="40" t="str">
        <f t="shared" si="888"/>
        <v>#REF!</v>
      </c>
      <c r="T245" s="40" t="str">
        <f t="shared" si="888"/>
        <v>#REF!</v>
      </c>
      <c r="U245" s="40"/>
      <c r="V245" s="40"/>
      <c r="W245" s="40"/>
      <c r="X245" s="40"/>
      <c r="Y245" s="40"/>
      <c r="Z245" s="40"/>
      <c r="AA245" s="40"/>
    </row>
    <row r="246" ht="15.75" customHeight="1" outlineLevel="2">
      <c r="A246" s="20" t="s">
        <v>170</v>
      </c>
      <c r="B246" s="19" t="s">
        <v>20</v>
      </c>
      <c r="C246" s="20" t="s">
        <v>21</v>
      </c>
      <c r="D246" s="37">
        <v>9.801404931E7</v>
      </c>
      <c r="E246" s="37">
        <v>1605346.06</v>
      </c>
      <c r="F246" s="37" t="b">
        <f>+A246=A244</f>
        <v>0</v>
      </c>
      <c r="G246" s="37">
        <f>+D246/D249</f>
        <v>0.7649768833</v>
      </c>
      <c r="H246" s="37" t="str">
        <f t="shared" ref="H246:H248" si="889">VLOOKUP(A246,'[1]Hoja1'!$B$2:$F$126,3,0)</f>
        <v>#REF!</v>
      </c>
      <c r="I246" s="37" t="str">
        <f t="shared" ref="I246:I248" si="890">VLOOKUP(A246,'[1]Hoja1'!$B$2:$F$126,2,0)</f>
        <v>#REF!</v>
      </c>
      <c r="J246" s="37" t="str">
        <f t="shared" ref="J246:J248" si="891">+H246/11</f>
        <v>#REF!</v>
      </c>
      <c r="K246" s="37" t="str">
        <f t="shared" ref="K246:K248" si="892">+G246*J246</f>
        <v>#REF!</v>
      </c>
      <c r="L246" s="37" t="str">
        <f t="shared" ref="L246:L248" si="893">+D246-Q246</f>
        <v>#REF!</v>
      </c>
      <c r="M246" s="37" t="str">
        <f t="shared" ref="M246:M248" si="894">VLOOKUP(A246,'[1]Hoja1'!$B$2:$F$126,5,0)</f>
        <v>#REF!</v>
      </c>
      <c r="N246" s="37">
        <v>0.0</v>
      </c>
      <c r="O246" s="37" t="str">
        <f t="shared" ref="O246:O248" si="895">+M246/11</f>
        <v>#REF!</v>
      </c>
      <c r="P246" s="37" t="str">
        <f t="shared" ref="P246:P248" si="896">+D246-K246</f>
        <v>#REF!</v>
      </c>
      <c r="Q246" s="37" t="str">
        <f t="shared" ref="Q246:Q248" si="897">+ROUND(P246,0)</f>
        <v>#REF!</v>
      </c>
      <c r="R246" s="37" t="str">
        <f t="shared" ref="R246:R248" si="898">+L246+Q246</f>
        <v>#REF!</v>
      </c>
      <c r="S246" s="37" t="str">
        <f t="shared" ref="S246:S248" si="899">IF(D246-L246-Q246&gt;1,D246-L246-Q246,0)</f>
        <v>#REF!</v>
      </c>
      <c r="T246" s="37" t="str">
        <f t="shared" ref="T246:T248" si="900">+R246</f>
        <v>#REF!</v>
      </c>
      <c r="U246" s="37"/>
      <c r="V246" s="37"/>
      <c r="W246" s="37"/>
      <c r="X246" s="37"/>
      <c r="Y246" s="37"/>
      <c r="Z246" s="37"/>
      <c r="AA246" s="37"/>
    </row>
    <row r="247" ht="15.75" customHeight="1" outlineLevel="2">
      <c r="A247" s="20" t="s">
        <v>170</v>
      </c>
      <c r="B247" s="19" t="s">
        <v>32</v>
      </c>
      <c r="C247" s="20" t="s">
        <v>33</v>
      </c>
      <c r="D247" s="37">
        <v>3.011276269E7</v>
      </c>
      <c r="E247" s="37">
        <v>493208.94</v>
      </c>
      <c r="F247" s="37" t="b">
        <f t="shared" ref="F247:F248" si="901">+A247=A246</f>
        <v>1</v>
      </c>
      <c r="G247" s="37">
        <f>+D247/D249</f>
        <v>0.2350231167</v>
      </c>
      <c r="H247" s="37" t="str">
        <f t="shared" si="889"/>
        <v>#REF!</v>
      </c>
      <c r="I247" s="37" t="str">
        <f t="shared" si="890"/>
        <v>#REF!</v>
      </c>
      <c r="J247" s="37" t="str">
        <f t="shared" si="891"/>
        <v>#REF!</v>
      </c>
      <c r="K247" s="37" t="str">
        <f t="shared" si="892"/>
        <v>#REF!</v>
      </c>
      <c r="L247" s="37" t="str">
        <f t="shared" si="893"/>
        <v>#REF!</v>
      </c>
      <c r="M247" s="37" t="str">
        <f t="shared" si="894"/>
        <v>#REF!</v>
      </c>
      <c r="N247" s="37">
        <v>0.0</v>
      </c>
      <c r="O247" s="37" t="str">
        <f t="shared" si="895"/>
        <v>#REF!</v>
      </c>
      <c r="P247" s="37" t="str">
        <f t="shared" si="896"/>
        <v>#REF!</v>
      </c>
      <c r="Q247" s="37" t="str">
        <f t="shared" si="897"/>
        <v>#REF!</v>
      </c>
      <c r="R247" s="37" t="str">
        <f t="shared" si="898"/>
        <v>#REF!</v>
      </c>
      <c r="S247" s="37" t="str">
        <f t="shared" si="899"/>
        <v>#REF!</v>
      </c>
      <c r="T247" s="37" t="str">
        <f t="shared" si="900"/>
        <v>#REF!</v>
      </c>
      <c r="U247" s="37"/>
      <c r="V247" s="37"/>
      <c r="W247" s="37"/>
      <c r="X247" s="37"/>
      <c r="Y247" s="37"/>
      <c r="Z247" s="37"/>
      <c r="AA247" s="37"/>
    </row>
    <row r="248" ht="15.75" customHeight="1" outlineLevel="2">
      <c r="A248" s="20" t="s">
        <v>170</v>
      </c>
      <c r="B248" s="19" t="s">
        <v>42</v>
      </c>
      <c r="C248" s="20" t="s">
        <v>43</v>
      </c>
      <c r="D248" s="37">
        <v>0.0</v>
      </c>
      <c r="E248" s="37">
        <v>0.0</v>
      </c>
      <c r="F248" s="37" t="b">
        <f t="shared" si="901"/>
        <v>1</v>
      </c>
      <c r="G248" s="37">
        <f>+D248/D249</f>
        <v>0</v>
      </c>
      <c r="H248" s="37" t="str">
        <f t="shared" si="889"/>
        <v>#REF!</v>
      </c>
      <c r="I248" s="37" t="str">
        <f t="shared" si="890"/>
        <v>#REF!</v>
      </c>
      <c r="J248" s="37" t="str">
        <f t="shared" si="891"/>
        <v>#REF!</v>
      </c>
      <c r="K248" s="37" t="str">
        <f t="shared" si="892"/>
        <v>#REF!</v>
      </c>
      <c r="L248" s="37" t="str">
        <f t="shared" si="893"/>
        <v>#REF!</v>
      </c>
      <c r="M248" s="37" t="str">
        <f t="shared" si="894"/>
        <v>#REF!</v>
      </c>
      <c r="N248" s="37">
        <v>0.0</v>
      </c>
      <c r="O248" s="37" t="str">
        <f t="shared" si="895"/>
        <v>#REF!</v>
      </c>
      <c r="P248" s="37" t="str">
        <f t="shared" si="896"/>
        <v>#REF!</v>
      </c>
      <c r="Q248" s="37" t="str">
        <f t="shared" si="897"/>
        <v>#REF!</v>
      </c>
      <c r="R248" s="37" t="str">
        <f t="shared" si="898"/>
        <v>#REF!</v>
      </c>
      <c r="S248" s="37" t="str">
        <f t="shared" si="899"/>
        <v>#REF!</v>
      </c>
      <c r="T248" s="37" t="str">
        <f t="shared" si="900"/>
        <v>#REF!</v>
      </c>
      <c r="U248" s="37"/>
      <c r="V248" s="37"/>
      <c r="W248" s="37"/>
      <c r="X248" s="37"/>
      <c r="Y248" s="37"/>
      <c r="Z248" s="37"/>
      <c r="AA248" s="37"/>
    </row>
    <row r="249" ht="15.75" customHeight="1" outlineLevel="1">
      <c r="A249" s="38" t="s">
        <v>380</v>
      </c>
      <c r="B249" s="39"/>
      <c r="C249" s="38"/>
      <c r="D249" s="40">
        <f t="shared" ref="D249:E249" si="902">SUBTOTAL(9,D246:D248)</f>
        <v>128126812</v>
      </c>
      <c r="E249" s="40">
        <f t="shared" si="902"/>
        <v>2098555</v>
      </c>
      <c r="F249" s="40"/>
      <c r="G249" s="40">
        <f>SUBTOTAL(9,G246:G248)</f>
        <v>1</v>
      </c>
      <c r="H249" s="40"/>
      <c r="I249" s="40"/>
      <c r="J249" s="40"/>
      <c r="K249" s="40" t="str">
        <f t="shared" ref="K249:L249" si="903">SUBTOTAL(9,K246:K248)</f>
        <v>#REF!</v>
      </c>
      <c r="L249" s="40" t="str">
        <f t="shared" si="903"/>
        <v>#REF!</v>
      </c>
      <c r="M249" s="40"/>
      <c r="N249" s="40"/>
      <c r="O249" s="40"/>
      <c r="P249" s="40" t="str">
        <f t="shared" ref="P249:T249" si="904">SUBTOTAL(9,P246:P248)</f>
        <v>#REF!</v>
      </c>
      <c r="Q249" s="40" t="str">
        <f t="shared" si="904"/>
        <v>#REF!</v>
      </c>
      <c r="R249" s="40" t="str">
        <f t="shared" si="904"/>
        <v>#REF!</v>
      </c>
      <c r="S249" s="40" t="str">
        <f t="shared" si="904"/>
        <v>#REF!</v>
      </c>
      <c r="T249" s="40" t="str">
        <f t="shared" si="904"/>
        <v>#REF!</v>
      </c>
      <c r="U249" s="40"/>
      <c r="V249" s="40"/>
      <c r="W249" s="40"/>
      <c r="X249" s="40"/>
      <c r="Y249" s="40"/>
      <c r="Z249" s="40"/>
      <c r="AA249" s="40"/>
    </row>
    <row r="250" ht="15.75" customHeight="1" outlineLevel="2">
      <c r="A250" s="20" t="s">
        <v>172</v>
      </c>
      <c r="B250" s="19" t="s">
        <v>20</v>
      </c>
      <c r="C250" s="20" t="s">
        <v>21</v>
      </c>
      <c r="D250" s="37">
        <v>0.0</v>
      </c>
      <c r="E250" s="37">
        <v>0.0</v>
      </c>
      <c r="F250" s="37" t="b">
        <f>+A250=A248</f>
        <v>0</v>
      </c>
      <c r="G250" s="37">
        <f>+D250/D253</f>
        <v>0</v>
      </c>
      <c r="H250" s="37" t="str">
        <f t="shared" ref="H250:H252" si="905">VLOOKUP(A250,'[1]Hoja1'!$B$2:$F$126,3,0)</f>
        <v>#REF!</v>
      </c>
      <c r="I250" s="37" t="str">
        <f t="shared" ref="I250:I252" si="906">VLOOKUP(A250,'[1]Hoja1'!$B$2:$F$126,2,0)</f>
        <v>#REF!</v>
      </c>
      <c r="J250" s="37" t="str">
        <f t="shared" ref="J250:J252" si="907">+H250/11</f>
        <v>#REF!</v>
      </c>
      <c r="K250" s="37" t="str">
        <f t="shared" ref="K250:K252" si="908">+G250*J250</f>
        <v>#REF!</v>
      </c>
      <c r="L250" s="37">
        <v>0.0</v>
      </c>
      <c r="M250" s="37" t="str">
        <f t="shared" ref="M250:M252" si="909">VLOOKUP(A250,'[1]Hoja1'!$B$2:$F$126,5,0)</f>
        <v>#REF!</v>
      </c>
      <c r="N250" s="37">
        <v>0.0</v>
      </c>
      <c r="O250" s="37" t="str">
        <f t="shared" ref="O250:O252" si="910">+M250/11</f>
        <v>#REF!</v>
      </c>
      <c r="P250" s="37" t="str">
        <f t="shared" ref="P250:P252" si="911">+D250-K250</f>
        <v>#REF!</v>
      </c>
      <c r="Q250" s="37" t="str">
        <f t="shared" ref="Q250:Q252" si="912">+ROUND(P250,0)</f>
        <v>#REF!</v>
      </c>
      <c r="R250" s="37" t="str">
        <f t="shared" ref="R250:R252" si="913">+L250+Q250</f>
        <v>#REF!</v>
      </c>
      <c r="S250" s="37" t="str">
        <f t="shared" ref="S250:S252" si="914">IF(D250-L250-Q250&gt;1,D250-L250-Q250,0)</f>
        <v>#REF!</v>
      </c>
      <c r="T250" s="37" t="str">
        <f t="shared" ref="T250:T252" si="915">+R250</f>
        <v>#REF!</v>
      </c>
      <c r="U250" s="37"/>
      <c r="V250" s="37"/>
      <c r="W250" s="37"/>
      <c r="X250" s="37"/>
      <c r="Y250" s="37"/>
      <c r="Z250" s="37"/>
      <c r="AA250" s="37"/>
    </row>
    <row r="251" ht="15.75" customHeight="1" outlineLevel="2">
      <c r="A251" s="20" t="s">
        <v>172</v>
      </c>
      <c r="B251" s="19" t="s">
        <v>42</v>
      </c>
      <c r="C251" s="20" t="s">
        <v>43</v>
      </c>
      <c r="D251" s="37">
        <v>0.0</v>
      </c>
      <c r="E251" s="37">
        <v>0.0</v>
      </c>
      <c r="F251" s="37" t="b">
        <f t="shared" ref="F251:F252" si="916">+A251=A250</f>
        <v>1</v>
      </c>
      <c r="G251" s="37">
        <f>+D251/D253</f>
        <v>0</v>
      </c>
      <c r="H251" s="37" t="str">
        <f t="shared" si="905"/>
        <v>#REF!</v>
      </c>
      <c r="I251" s="37" t="str">
        <f t="shared" si="906"/>
        <v>#REF!</v>
      </c>
      <c r="J251" s="37" t="str">
        <f t="shared" si="907"/>
        <v>#REF!</v>
      </c>
      <c r="K251" s="37" t="str">
        <f t="shared" si="908"/>
        <v>#REF!</v>
      </c>
      <c r="L251" s="37">
        <v>0.0</v>
      </c>
      <c r="M251" s="37" t="str">
        <f t="shared" si="909"/>
        <v>#REF!</v>
      </c>
      <c r="N251" s="37">
        <v>0.0</v>
      </c>
      <c r="O251" s="37" t="str">
        <f t="shared" si="910"/>
        <v>#REF!</v>
      </c>
      <c r="P251" s="37" t="str">
        <f t="shared" si="911"/>
        <v>#REF!</v>
      </c>
      <c r="Q251" s="37" t="str">
        <f t="shared" si="912"/>
        <v>#REF!</v>
      </c>
      <c r="R251" s="37" t="str">
        <f t="shared" si="913"/>
        <v>#REF!</v>
      </c>
      <c r="S251" s="37" t="str">
        <f t="shared" si="914"/>
        <v>#REF!</v>
      </c>
      <c r="T251" s="37" t="str">
        <f t="shared" si="915"/>
        <v>#REF!</v>
      </c>
      <c r="U251" s="37"/>
      <c r="V251" s="37"/>
      <c r="W251" s="37"/>
      <c r="X251" s="37"/>
      <c r="Y251" s="37"/>
      <c r="Z251" s="37"/>
      <c r="AA251" s="37"/>
    </row>
    <row r="252" ht="15.75" customHeight="1" outlineLevel="2">
      <c r="A252" s="20" t="s">
        <v>172</v>
      </c>
      <c r="B252" s="19" t="s">
        <v>67</v>
      </c>
      <c r="C252" s="20" t="s">
        <v>68</v>
      </c>
      <c r="D252" s="37">
        <v>1.0922994937E8</v>
      </c>
      <c r="E252" s="37">
        <v>3538979.0</v>
      </c>
      <c r="F252" s="37" t="b">
        <f t="shared" si="916"/>
        <v>1</v>
      </c>
      <c r="G252" s="37">
        <f>+D252/D253</f>
        <v>1</v>
      </c>
      <c r="H252" s="37" t="str">
        <f t="shared" si="905"/>
        <v>#REF!</v>
      </c>
      <c r="I252" s="37" t="str">
        <f t="shared" si="906"/>
        <v>#REF!</v>
      </c>
      <c r="J252" s="37" t="str">
        <f t="shared" si="907"/>
        <v>#REF!</v>
      </c>
      <c r="K252" s="37" t="str">
        <f t="shared" si="908"/>
        <v>#REF!</v>
      </c>
      <c r="L252" s="37">
        <v>0.0</v>
      </c>
      <c r="M252" s="37" t="str">
        <f t="shared" si="909"/>
        <v>#REF!</v>
      </c>
      <c r="N252" s="37">
        <v>0.0</v>
      </c>
      <c r="O252" s="37" t="str">
        <f t="shared" si="910"/>
        <v>#REF!</v>
      </c>
      <c r="P252" s="37" t="str">
        <f t="shared" si="911"/>
        <v>#REF!</v>
      </c>
      <c r="Q252" s="37" t="str">
        <f t="shared" si="912"/>
        <v>#REF!</v>
      </c>
      <c r="R252" s="37" t="str">
        <f t="shared" si="913"/>
        <v>#REF!</v>
      </c>
      <c r="S252" s="37" t="str">
        <f t="shared" si="914"/>
        <v>#REF!</v>
      </c>
      <c r="T252" s="37" t="str">
        <f t="shared" si="915"/>
        <v>#REF!</v>
      </c>
      <c r="U252" s="37"/>
      <c r="V252" s="37"/>
      <c r="W252" s="37"/>
      <c r="X252" s="37"/>
      <c r="Y252" s="37"/>
      <c r="Z252" s="37"/>
      <c r="AA252" s="37"/>
    </row>
    <row r="253" ht="15.75" customHeight="1" outlineLevel="1">
      <c r="A253" s="38" t="s">
        <v>381</v>
      </c>
      <c r="B253" s="39"/>
      <c r="C253" s="38"/>
      <c r="D253" s="40">
        <f t="shared" ref="D253:E253" si="917">SUBTOTAL(9,D250:D252)</f>
        <v>109229949.4</v>
      </c>
      <c r="E253" s="40">
        <f t="shared" si="917"/>
        <v>3538979</v>
      </c>
      <c r="F253" s="40"/>
      <c r="G253" s="40">
        <f>SUBTOTAL(9,G250:G252)</f>
        <v>1</v>
      </c>
      <c r="H253" s="40"/>
      <c r="I253" s="40"/>
      <c r="J253" s="40"/>
      <c r="K253" s="40" t="str">
        <f t="shared" ref="K253:L253" si="918">SUBTOTAL(9,K250:K252)</f>
        <v>#REF!</v>
      </c>
      <c r="L253" s="40">
        <f t="shared" si="918"/>
        <v>0</v>
      </c>
      <c r="M253" s="40"/>
      <c r="N253" s="40"/>
      <c r="O253" s="40"/>
      <c r="P253" s="40" t="str">
        <f t="shared" ref="P253:T253" si="919">SUBTOTAL(9,P250:P252)</f>
        <v>#REF!</v>
      </c>
      <c r="Q253" s="40" t="str">
        <f t="shared" si="919"/>
        <v>#REF!</v>
      </c>
      <c r="R253" s="40" t="str">
        <f t="shared" si="919"/>
        <v>#REF!</v>
      </c>
      <c r="S253" s="40" t="str">
        <f t="shared" si="919"/>
        <v>#REF!</v>
      </c>
      <c r="T253" s="40" t="str">
        <f t="shared" si="919"/>
        <v>#REF!</v>
      </c>
      <c r="U253" s="40"/>
      <c r="V253" s="40"/>
      <c r="W253" s="40"/>
      <c r="X253" s="40"/>
      <c r="Y253" s="40"/>
      <c r="Z253" s="40"/>
      <c r="AA253" s="40"/>
    </row>
    <row r="254" ht="15.75" customHeight="1" outlineLevel="2">
      <c r="A254" s="20" t="s">
        <v>174</v>
      </c>
      <c r="B254" s="19" t="s">
        <v>20</v>
      </c>
      <c r="C254" s="20" t="s">
        <v>21</v>
      </c>
      <c r="D254" s="37">
        <v>6929563.59</v>
      </c>
      <c r="E254" s="37">
        <v>6761318.25</v>
      </c>
      <c r="F254" s="37" t="b">
        <f>+A254=A252</f>
        <v>0</v>
      </c>
      <c r="G254" s="37">
        <f>+D254/D257</f>
        <v>0.6256520296</v>
      </c>
      <c r="H254" s="37" t="str">
        <f t="shared" ref="H254:H256" si="920">VLOOKUP(A254,'[1]Hoja1'!$B$2:$F$126,3,0)</f>
        <v>#REF!</v>
      </c>
      <c r="I254" s="37" t="str">
        <f t="shared" ref="I254:I256" si="921">VLOOKUP(A254,'[1]Hoja1'!$B$2:$F$126,2,0)</f>
        <v>#REF!</v>
      </c>
      <c r="J254" s="37" t="str">
        <f t="shared" ref="J254:J256" si="922">+H254/11</f>
        <v>#REF!</v>
      </c>
      <c r="K254" s="37" t="str">
        <f t="shared" ref="K254:K256" si="923">+G254*J254</f>
        <v>#REF!</v>
      </c>
      <c r="L254" s="37">
        <v>0.0</v>
      </c>
      <c r="M254" s="37" t="str">
        <f t="shared" ref="M254:M256" si="924">VLOOKUP(A254,'[1]Hoja1'!$B$2:$F$126,5,0)</f>
        <v>#REF!</v>
      </c>
      <c r="N254" s="37">
        <v>0.0</v>
      </c>
      <c r="O254" s="37" t="str">
        <f t="shared" ref="O254:O256" si="925">+M254/11</f>
        <v>#REF!</v>
      </c>
      <c r="P254" s="37" t="str">
        <f t="shared" ref="P254:P256" si="926">+D254-K254</f>
        <v>#REF!</v>
      </c>
      <c r="Q254" s="37" t="str">
        <f t="shared" ref="Q254:Q256" si="927">+ROUND(P254,0)</f>
        <v>#REF!</v>
      </c>
      <c r="R254" s="37" t="str">
        <f t="shared" ref="R254:R256" si="928">+L254+Q254</f>
        <v>#REF!</v>
      </c>
      <c r="S254" s="37" t="str">
        <f t="shared" ref="S254:S256" si="929">IF(D254-L254-Q254&gt;1,D254-L254-Q254,0)</f>
        <v>#REF!</v>
      </c>
      <c r="T254" s="37" t="str">
        <f t="shared" ref="T254:T256" si="930">+R254</f>
        <v>#REF!</v>
      </c>
      <c r="U254" s="37"/>
      <c r="V254" s="37"/>
      <c r="W254" s="37"/>
      <c r="X254" s="37"/>
      <c r="Y254" s="37"/>
      <c r="Z254" s="37"/>
      <c r="AA254" s="37"/>
    </row>
    <row r="255" ht="15.75" customHeight="1" outlineLevel="2">
      <c r="A255" s="20" t="s">
        <v>174</v>
      </c>
      <c r="B255" s="19" t="s">
        <v>32</v>
      </c>
      <c r="C255" s="20" t="s">
        <v>33</v>
      </c>
      <c r="D255" s="37">
        <v>4146183.41</v>
      </c>
      <c r="E255" s="37">
        <v>4045516.75</v>
      </c>
      <c r="F255" s="37" t="b">
        <f t="shared" ref="F255:F256" si="931">+A255=A254</f>
        <v>1</v>
      </c>
      <c r="G255" s="37">
        <f>+D255/D257</f>
        <v>0.3743479704</v>
      </c>
      <c r="H255" s="37" t="str">
        <f t="shared" si="920"/>
        <v>#REF!</v>
      </c>
      <c r="I255" s="37" t="str">
        <f t="shared" si="921"/>
        <v>#REF!</v>
      </c>
      <c r="J255" s="37" t="str">
        <f t="shared" si="922"/>
        <v>#REF!</v>
      </c>
      <c r="K255" s="37" t="str">
        <f t="shared" si="923"/>
        <v>#REF!</v>
      </c>
      <c r="L255" s="37">
        <v>0.0</v>
      </c>
      <c r="M255" s="37" t="str">
        <f t="shared" si="924"/>
        <v>#REF!</v>
      </c>
      <c r="N255" s="37">
        <v>0.0</v>
      </c>
      <c r="O255" s="37" t="str">
        <f t="shared" si="925"/>
        <v>#REF!</v>
      </c>
      <c r="P255" s="37" t="str">
        <f t="shared" si="926"/>
        <v>#REF!</v>
      </c>
      <c r="Q255" s="37" t="str">
        <f t="shared" si="927"/>
        <v>#REF!</v>
      </c>
      <c r="R255" s="37" t="str">
        <f t="shared" si="928"/>
        <v>#REF!</v>
      </c>
      <c r="S255" s="37" t="str">
        <f t="shared" si="929"/>
        <v>#REF!</v>
      </c>
      <c r="T255" s="37" t="str">
        <f t="shared" si="930"/>
        <v>#REF!</v>
      </c>
      <c r="U255" s="37"/>
      <c r="V255" s="37"/>
      <c r="W255" s="37"/>
      <c r="X255" s="37"/>
      <c r="Y255" s="37"/>
      <c r="Z255" s="37"/>
      <c r="AA255" s="37"/>
    </row>
    <row r="256" ht="15.75" customHeight="1" outlineLevel="2">
      <c r="A256" s="20" t="s">
        <v>174</v>
      </c>
      <c r="B256" s="19" t="s">
        <v>42</v>
      </c>
      <c r="C256" s="20" t="s">
        <v>43</v>
      </c>
      <c r="D256" s="37">
        <v>0.0</v>
      </c>
      <c r="E256" s="37">
        <v>0.0</v>
      </c>
      <c r="F256" s="37" t="b">
        <f t="shared" si="931"/>
        <v>1</v>
      </c>
      <c r="G256" s="37">
        <f>+D256/D257</f>
        <v>0</v>
      </c>
      <c r="H256" s="37" t="str">
        <f t="shared" si="920"/>
        <v>#REF!</v>
      </c>
      <c r="I256" s="37" t="str">
        <f t="shared" si="921"/>
        <v>#REF!</v>
      </c>
      <c r="J256" s="37" t="str">
        <f t="shared" si="922"/>
        <v>#REF!</v>
      </c>
      <c r="K256" s="37" t="str">
        <f t="shared" si="923"/>
        <v>#REF!</v>
      </c>
      <c r="L256" s="37">
        <v>0.0</v>
      </c>
      <c r="M256" s="37" t="str">
        <f t="shared" si="924"/>
        <v>#REF!</v>
      </c>
      <c r="N256" s="37">
        <v>0.0</v>
      </c>
      <c r="O256" s="37" t="str">
        <f t="shared" si="925"/>
        <v>#REF!</v>
      </c>
      <c r="P256" s="37" t="str">
        <f t="shared" si="926"/>
        <v>#REF!</v>
      </c>
      <c r="Q256" s="37" t="str">
        <f t="shared" si="927"/>
        <v>#REF!</v>
      </c>
      <c r="R256" s="37" t="str">
        <f t="shared" si="928"/>
        <v>#REF!</v>
      </c>
      <c r="S256" s="37" t="str">
        <f t="shared" si="929"/>
        <v>#REF!</v>
      </c>
      <c r="T256" s="37" t="str">
        <f t="shared" si="930"/>
        <v>#REF!</v>
      </c>
      <c r="U256" s="37"/>
      <c r="V256" s="37"/>
      <c r="W256" s="37"/>
      <c r="X256" s="37"/>
      <c r="Y256" s="37"/>
      <c r="Z256" s="37"/>
      <c r="AA256" s="37"/>
    </row>
    <row r="257" ht="15.75" customHeight="1" outlineLevel="1">
      <c r="A257" s="38" t="s">
        <v>382</v>
      </c>
      <c r="B257" s="39"/>
      <c r="C257" s="38"/>
      <c r="D257" s="40">
        <f t="shared" ref="D257:E257" si="932">SUBTOTAL(9,D254:D256)</f>
        <v>11075747</v>
      </c>
      <c r="E257" s="40">
        <f t="shared" si="932"/>
        <v>10806835</v>
      </c>
      <c r="F257" s="40"/>
      <c r="G257" s="40">
        <f>SUBTOTAL(9,G254:G256)</f>
        <v>1</v>
      </c>
      <c r="H257" s="40"/>
      <c r="I257" s="40"/>
      <c r="J257" s="40"/>
      <c r="K257" s="40" t="str">
        <f t="shared" ref="K257:L257" si="933">SUBTOTAL(9,K254:K256)</f>
        <v>#REF!</v>
      </c>
      <c r="L257" s="40">
        <f t="shared" si="933"/>
        <v>0</v>
      </c>
      <c r="M257" s="40"/>
      <c r="N257" s="40"/>
      <c r="O257" s="40"/>
      <c r="P257" s="40" t="str">
        <f t="shared" ref="P257:T257" si="934">SUBTOTAL(9,P254:P256)</f>
        <v>#REF!</v>
      </c>
      <c r="Q257" s="40" t="str">
        <f t="shared" si="934"/>
        <v>#REF!</v>
      </c>
      <c r="R257" s="40" t="str">
        <f t="shared" si="934"/>
        <v>#REF!</v>
      </c>
      <c r="S257" s="40" t="str">
        <f t="shared" si="934"/>
        <v>#REF!</v>
      </c>
      <c r="T257" s="40" t="str">
        <f t="shared" si="934"/>
        <v>#REF!</v>
      </c>
      <c r="U257" s="40"/>
      <c r="V257" s="40"/>
      <c r="W257" s="40"/>
      <c r="X257" s="40"/>
      <c r="Y257" s="40"/>
      <c r="Z257" s="40"/>
      <c r="AA257" s="40"/>
    </row>
    <row r="258" ht="15.75" customHeight="1" outlineLevel="2">
      <c r="A258" s="20" t="s">
        <v>176</v>
      </c>
      <c r="B258" s="19" t="s">
        <v>20</v>
      </c>
      <c r="C258" s="20" t="s">
        <v>21</v>
      </c>
      <c r="D258" s="37">
        <v>4.390252284E7</v>
      </c>
      <c r="E258" s="37">
        <v>2115135.05</v>
      </c>
      <c r="F258" s="37" t="b">
        <f>+A258=A256</f>
        <v>0</v>
      </c>
      <c r="G258" s="37">
        <f>+D258/D260</f>
        <v>0.7929884995</v>
      </c>
      <c r="H258" s="37" t="str">
        <f t="shared" ref="H258:H259" si="935">VLOOKUP(A258,'[1]Hoja1'!$B$2:$F$126,3,0)</f>
        <v>#REF!</v>
      </c>
      <c r="I258" s="37" t="str">
        <f t="shared" ref="I258:I259" si="936">VLOOKUP(A258,'[1]Hoja1'!$B$2:$F$126,2,0)</f>
        <v>#REF!</v>
      </c>
      <c r="J258" s="37" t="str">
        <f t="shared" ref="J258:J259" si="937">+H258/11</f>
        <v>#REF!</v>
      </c>
      <c r="K258" s="37" t="str">
        <f t="shared" ref="K258:K259" si="938">+G258*J258</f>
        <v>#REF!</v>
      </c>
      <c r="L258" s="37">
        <v>0.0</v>
      </c>
      <c r="M258" s="37" t="str">
        <f t="shared" ref="M258:M259" si="939">VLOOKUP(A258,'[1]Hoja1'!$B$2:$F$126,5,0)</f>
        <v>#REF!</v>
      </c>
      <c r="N258" s="37">
        <v>0.0</v>
      </c>
      <c r="O258" s="37" t="str">
        <f t="shared" ref="O258:O259" si="940">+M258/11</f>
        <v>#REF!</v>
      </c>
      <c r="P258" s="37" t="str">
        <f t="shared" ref="P258:P259" si="941">+D258-K258</f>
        <v>#REF!</v>
      </c>
      <c r="Q258" s="37" t="str">
        <f t="shared" ref="Q258:Q259" si="942">+ROUND(P258,0)</f>
        <v>#REF!</v>
      </c>
      <c r="R258" s="37" t="str">
        <f t="shared" ref="R258:R259" si="943">+L258+Q258</f>
        <v>#REF!</v>
      </c>
      <c r="S258" s="37" t="str">
        <f t="shared" ref="S258:S259" si="944">IF(D258-L258-Q258&gt;1,D258-L258-Q258,0)</f>
        <v>#REF!</v>
      </c>
      <c r="T258" s="37" t="str">
        <f t="shared" ref="T258:T259" si="945">+R258</f>
        <v>#REF!</v>
      </c>
      <c r="U258" s="37"/>
      <c r="V258" s="37"/>
      <c r="W258" s="37"/>
      <c r="X258" s="37"/>
      <c r="Y258" s="37"/>
      <c r="Z258" s="37"/>
      <c r="AA258" s="37"/>
    </row>
    <row r="259" ht="15.75" customHeight="1" outlineLevel="2">
      <c r="A259" s="20" t="s">
        <v>176</v>
      </c>
      <c r="B259" s="19" t="s">
        <v>32</v>
      </c>
      <c r="C259" s="20" t="s">
        <v>33</v>
      </c>
      <c r="D259" s="37">
        <v>1.146085616E7</v>
      </c>
      <c r="E259" s="37">
        <v>552160.95</v>
      </c>
      <c r="F259" s="37" t="b">
        <f>+A259=A258</f>
        <v>1</v>
      </c>
      <c r="G259" s="37">
        <f>+D259/D260</f>
        <v>0.2070115005</v>
      </c>
      <c r="H259" s="37" t="str">
        <f t="shared" si="935"/>
        <v>#REF!</v>
      </c>
      <c r="I259" s="37" t="str">
        <f t="shared" si="936"/>
        <v>#REF!</v>
      </c>
      <c r="J259" s="37" t="str">
        <f t="shared" si="937"/>
        <v>#REF!</v>
      </c>
      <c r="K259" s="37" t="str">
        <f t="shared" si="938"/>
        <v>#REF!</v>
      </c>
      <c r="L259" s="37">
        <v>0.0</v>
      </c>
      <c r="M259" s="37" t="str">
        <f t="shared" si="939"/>
        <v>#REF!</v>
      </c>
      <c r="N259" s="37">
        <v>0.0</v>
      </c>
      <c r="O259" s="37" t="str">
        <f t="shared" si="940"/>
        <v>#REF!</v>
      </c>
      <c r="P259" s="37" t="str">
        <f t="shared" si="941"/>
        <v>#REF!</v>
      </c>
      <c r="Q259" s="37" t="str">
        <f t="shared" si="942"/>
        <v>#REF!</v>
      </c>
      <c r="R259" s="37" t="str">
        <f t="shared" si="943"/>
        <v>#REF!</v>
      </c>
      <c r="S259" s="37" t="str">
        <f t="shared" si="944"/>
        <v>#REF!</v>
      </c>
      <c r="T259" s="37" t="str">
        <f t="shared" si="945"/>
        <v>#REF!</v>
      </c>
      <c r="U259" s="37"/>
      <c r="V259" s="37"/>
      <c r="W259" s="37"/>
      <c r="X259" s="37"/>
      <c r="Y259" s="37"/>
      <c r="Z259" s="37"/>
      <c r="AA259" s="37"/>
    </row>
    <row r="260" ht="15.75" customHeight="1" outlineLevel="1">
      <c r="A260" s="38" t="s">
        <v>383</v>
      </c>
      <c r="B260" s="39"/>
      <c r="C260" s="38"/>
      <c r="D260" s="40">
        <f t="shared" ref="D260:E260" si="946">SUBTOTAL(9,D258:D259)</f>
        <v>55363379</v>
      </c>
      <c r="E260" s="40">
        <f t="shared" si="946"/>
        <v>2667296</v>
      </c>
      <c r="F260" s="40"/>
      <c r="G260" s="40">
        <f>SUBTOTAL(9,G258:G259)</f>
        <v>1</v>
      </c>
      <c r="H260" s="40"/>
      <c r="I260" s="40"/>
      <c r="J260" s="40"/>
      <c r="K260" s="40" t="str">
        <f t="shared" ref="K260:L260" si="947">SUBTOTAL(9,K258:K259)</f>
        <v>#REF!</v>
      </c>
      <c r="L260" s="40">
        <f t="shared" si="947"/>
        <v>0</v>
      </c>
      <c r="M260" s="40"/>
      <c r="N260" s="40"/>
      <c r="O260" s="40"/>
      <c r="P260" s="40" t="str">
        <f t="shared" ref="P260:T260" si="948">SUBTOTAL(9,P258:P259)</f>
        <v>#REF!</v>
      </c>
      <c r="Q260" s="40" t="str">
        <f t="shared" si="948"/>
        <v>#REF!</v>
      </c>
      <c r="R260" s="40" t="str">
        <f t="shared" si="948"/>
        <v>#REF!</v>
      </c>
      <c r="S260" s="40" t="str">
        <f t="shared" si="948"/>
        <v>#REF!</v>
      </c>
      <c r="T260" s="40" t="str">
        <f t="shared" si="948"/>
        <v>#REF!</v>
      </c>
      <c r="U260" s="40"/>
      <c r="V260" s="40"/>
      <c r="W260" s="40"/>
      <c r="X260" s="40"/>
      <c r="Y260" s="40"/>
      <c r="Z260" s="40"/>
      <c r="AA260" s="40"/>
    </row>
    <row r="261" ht="15.75" customHeight="1" outlineLevel="2">
      <c r="A261" s="20" t="s">
        <v>178</v>
      </c>
      <c r="B261" s="19" t="s">
        <v>20</v>
      </c>
      <c r="C261" s="20" t="s">
        <v>21</v>
      </c>
      <c r="D261" s="37">
        <v>5.659777876E7</v>
      </c>
      <c r="E261" s="37">
        <v>3880573.33</v>
      </c>
      <c r="F261" s="37" t="b">
        <f>+A261=A259</f>
        <v>0</v>
      </c>
      <c r="G261" s="37">
        <f>+D261/D263</f>
        <v>0.996444486</v>
      </c>
      <c r="H261" s="37" t="str">
        <f t="shared" ref="H261:H262" si="949">VLOOKUP(A261,'[1]Hoja1'!$B$2:$F$126,3,0)</f>
        <v>#REF!</v>
      </c>
      <c r="I261" s="37" t="str">
        <f t="shared" ref="I261:I262" si="950">VLOOKUP(A261,'[1]Hoja1'!$B$2:$F$126,2,0)</f>
        <v>#REF!</v>
      </c>
      <c r="J261" s="37" t="str">
        <f t="shared" ref="J261:J262" si="951">+H261/11</f>
        <v>#REF!</v>
      </c>
      <c r="K261" s="37" t="str">
        <f t="shared" ref="K261:K262" si="952">+G261*J261</f>
        <v>#REF!</v>
      </c>
      <c r="L261" s="37">
        <v>0.0</v>
      </c>
      <c r="M261" s="37" t="str">
        <f t="shared" ref="M261:M262" si="953">VLOOKUP(A261,'[1]Hoja1'!$B$2:$F$126,5,0)</f>
        <v>#REF!</v>
      </c>
      <c r="N261" s="37">
        <v>0.0</v>
      </c>
      <c r="O261" s="37" t="str">
        <f t="shared" ref="O261:O262" si="954">+M261/11</f>
        <v>#REF!</v>
      </c>
      <c r="P261" s="37" t="str">
        <f>+D261-K261</f>
        <v>#REF!</v>
      </c>
      <c r="Q261" s="37" t="str">
        <f t="shared" ref="Q261:Q262" si="955">+ROUND(P261,0)</f>
        <v>#REF!</v>
      </c>
      <c r="R261" s="37" t="str">
        <f t="shared" ref="R261:R262" si="956">+L261+Q261</f>
        <v>#REF!</v>
      </c>
      <c r="S261" s="37" t="str">
        <f t="shared" ref="S261:S262" si="957">IF(D261-L261-Q261&gt;1,D261-L261-Q261,0)</f>
        <v>#REF!</v>
      </c>
      <c r="T261" s="37" t="str">
        <f t="shared" ref="T261:T262" si="958">+R261</f>
        <v>#REF!</v>
      </c>
      <c r="U261" s="37"/>
      <c r="V261" s="37"/>
      <c r="W261" s="37"/>
      <c r="X261" s="37"/>
      <c r="Y261" s="37"/>
      <c r="Z261" s="37"/>
      <c r="AA261" s="37"/>
    </row>
    <row r="262" ht="15.75" customHeight="1" outlineLevel="2">
      <c r="A262" s="20" t="s">
        <v>178</v>
      </c>
      <c r="B262" s="19" t="s">
        <v>32</v>
      </c>
      <c r="C262" s="20" t="s">
        <v>33</v>
      </c>
      <c r="D262" s="37">
        <v>201952.24</v>
      </c>
      <c r="E262" s="37">
        <v>13846.67</v>
      </c>
      <c r="F262" s="37" t="b">
        <f>+A262=A261</f>
        <v>1</v>
      </c>
      <c r="G262" s="37">
        <f>+D262/D263</f>
        <v>0.003555514022</v>
      </c>
      <c r="H262" s="37" t="str">
        <f t="shared" si="949"/>
        <v>#REF!</v>
      </c>
      <c r="I262" s="37" t="str">
        <f t="shared" si="950"/>
        <v>#REF!</v>
      </c>
      <c r="J262" s="37" t="str">
        <f t="shared" si="951"/>
        <v>#REF!</v>
      </c>
      <c r="K262" s="37" t="str">
        <f t="shared" si="952"/>
        <v>#REF!</v>
      </c>
      <c r="L262" s="37">
        <v>0.0</v>
      </c>
      <c r="M262" s="37" t="str">
        <f t="shared" si="953"/>
        <v>#REF!</v>
      </c>
      <c r="N262" s="37">
        <v>0.0</v>
      </c>
      <c r="O262" s="37" t="str">
        <f t="shared" si="954"/>
        <v>#REF!</v>
      </c>
      <c r="P262" s="41">
        <v>0.0</v>
      </c>
      <c r="Q262" s="37">
        <f t="shared" si="955"/>
        <v>0</v>
      </c>
      <c r="R262" s="37">
        <f t="shared" si="956"/>
        <v>0</v>
      </c>
      <c r="S262" s="37">
        <f t="shared" si="957"/>
        <v>201952.24</v>
      </c>
      <c r="T262" s="37">
        <f t="shared" si="958"/>
        <v>0</v>
      </c>
      <c r="U262" s="37"/>
      <c r="V262" s="37"/>
      <c r="W262" s="37"/>
      <c r="X262" s="37"/>
      <c r="Y262" s="37"/>
      <c r="Z262" s="37"/>
      <c r="AA262" s="37"/>
    </row>
    <row r="263" ht="15.75" customHeight="1" outlineLevel="1">
      <c r="A263" s="38" t="s">
        <v>384</v>
      </c>
      <c r="B263" s="39"/>
      <c r="C263" s="38"/>
      <c r="D263" s="40">
        <f t="shared" ref="D263:E263" si="959">SUBTOTAL(9,D261:D262)</f>
        <v>56799731</v>
      </c>
      <c r="E263" s="40">
        <f t="shared" si="959"/>
        <v>3894420</v>
      </c>
      <c r="F263" s="40"/>
      <c r="G263" s="40">
        <f>SUBTOTAL(9,G261:G262)</f>
        <v>1</v>
      </c>
      <c r="H263" s="40"/>
      <c r="I263" s="40"/>
      <c r="J263" s="40"/>
      <c r="K263" s="40" t="str">
        <f t="shared" ref="K263:L263" si="960">SUBTOTAL(9,K261:K262)</f>
        <v>#REF!</v>
      </c>
      <c r="L263" s="40">
        <f t="shared" si="960"/>
        <v>0</v>
      </c>
      <c r="M263" s="40"/>
      <c r="N263" s="40"/>
      <c r="O263" s="40"/>
      <c r="P263" s="40" t="str">
        <f t="shared" ref="P263:T263" si="961">SUBTOTAL(9,P261:P262)</f>
        <v>#REF!</v>
      </c>
      <c r="Q263" s="40" t="str">
        <f t="shared" si="961"/>
        <v>#REF!</v>
      </c>
      <c r="R263" s="40" t="str">
        <f t="shared" si="961"/>
        <v>#REF!</v>
      </c>
      <c r="S263" s="40" t="str">
        <f t="shared" si="961"/>
        <v>#REF!</v>
      </c>
      <c r="T263" s="40" t="str">
        <f t="shared" si="961"/>
        <v>#REF!</v>
      </c>
      <c r="U263" s="40"/>
      <c r="V263" s="40"/>
      <c r="W263" s="40"/>
      <c r="X263" s="40"/>
      <c r="Y263" s="40"/>
      <c r="Z263" s="40"/>
      <c r="AA263" s="40"/>
    </row>
    <row r="264" ht="15.75" customHeight="1" outlineLevel="2">
      <c r="A264" s="20" t="s">
        <v>180</v>
      </c>
      <c r="B264" s="19" t="s">
        <v>32</v>
      </c>
      <c r="C264" s="20" t="s">
        <v>33</v>
      </c>
      <c r="D264" s="37">
        <v>4.432660286E7</v>
      </c>
      <c r="E264" s="37">
        <v>8614798.8</v>
      </c>
      <c r="F264" s="37" t="b">
        <f>+A264=A262</f>
        <v>0</v>
      </c>
      <c r="G264" s="37">
        <f>+D264/D266</f>
        <v>0.5052647177</v>
      </c>
      <c r="H264" s="37" t="str">
        <f t="shared" ref="H264:H265" si="962">VLOOKUP(A264,'[1]Hoja1'!$B$2:$F$126,3,0)</f>
        <v>#REF!</v>
      </c>
      <c r="I264" s="37" t="str">
        <f t="shared" ref="I264:I265" si="963">VLOOKUP(A264,'[1]Hoja1'!$B$2:$F$126,2,0)</f>
        <v>#REF!</v>
      </c>
      <c r="J264" s="37" t="str">
        <f t="shared" ref="J264:J265" si="964">+H264/11</f>
        <v>#REF!</v>
      </c>
      <c r="K264" s="37" t="str">
        <f t="shared" ref="K264:K265" si="965">+G264*J264</f>
        <v>#REF!</v>
      </c>
      <c r="L264" s="37" t="str">
        <f t="shared" ref="L264:L265" si="966">+D264-Q264</f>
        <v>#REF!</v>
      </c>
      <c r="M264" s="37" t="str">
        <f t="shared" ref="M264:M265" si="967">VLOOKUP(A264,'[1]Hoja1'!$B$2:$F$126,5,0)</f>
        <v>#REF!</v>
      </c>
      <c r="N264" s="37">
        <v>0.0</v>
      </c>
      <c r="O264" s="37" t="str">
        <f t="shared" ref="O264:O265" si="968">+M264/11</f>
        <v>#REF!</v>
      </c>
      <c r="P264" s="37" t="str">
        <f t="shared" ref="P264:P265" si="969">+D264-K264</f>
        <v>#REF!</v>
      </c>
      <c r="Q264" s="37" t="str">
        <f t="shared" ref="Q264:Q265" si="970">+ROUND(P264,0)</f>
        <v>#REF!</v>
      </c>
      <c r="R264" s="37" t="str">
        <f t="shared" ref="R264:R265" si="971">+L264+Q264</f>
        <v>#REF!</v>
      </c>
      <c r="S264" s="37" t="str">
        <f t="shared" ref="S264:S265" si="972">IF(D264-L264-Q264&gt;1,D264-L264-Q264,0)</f>
        <v>#REF!</v>
      </c>
      <c r="T264" s="37" t="str">
        <f t="shared" ref="T264:T265" si="973">+R264</f>
        <v>#REF!</v>
      </c>
      <c r="U264" s="37"/>
      <c r="V264" s="37"/>
      <c r="W264" s="37"/>
      <c r="X264" s="37"/>
      <c r="Y264" s="37"/>
      <c r="Z264" s="37"/>
      <c r="AA264" s="37"/>
    </row>
    <row r="265" ht="15.75" customHeight="1" outlineLevel="2">
      <c r="A265" s="20" t="s">
        <v>180</v>
      </c>
      <c r="B265" s="19" t="s">
        <v>67</v>
      </c>
      <c r="C265" s="20" t="s">
        <v>68</v>
      </c>
      <c r="D265" s="37">
        <v>4.340286114E7</v>
      </c>
      <c r="E265" s="37">
        <v>8435271.2</v>
      </c>
      <c r="F265" s="37" t="b">
        <f>+A265=A264</f>
        <v>1</v>
      </c>
      <c r="G265" s="37">
        <f>+D265/D266</f>
        <v>0.4947352823</v>
      </c>
      <c r="H265" s="37" t="str">
        <f t="shared" si="962"/>
        <v>#REF!</v>
      </c>
      <c r="I265" s="37" t="str">
        <f t="shared" si="963"/>
        <v>#REF!</v>
      </c>
      <c r="J265" s="37" t="str">
        <f t="shared" si="964"/>
        <v>#REF!</v>
      </c>
      <c r="K265" s="37" t="str">
        <f t="shared" si="965"/>
        <v>#REF!</v>
      </c>
      <c r="L265" s="37" t="str">
        <f t="shared" si="966"/>
        <v>#REF!</v>
      </c>
      <c r="M265" s="37" t="str">
        <f t="shared" si="967"/>
        <v>#REF!</v>
      </c>
      <c r="N265" s="37">
        <v>0.0</v>
      </c>
      <c r="O265" s="37" t="str">
        <f t="shared" si="968"/>
        <v>#REF!</v>
      </c>
      <c r="P265" s="37" t="str">
        <f t="shared" si="969"/>
        <v>#REF!</v>
      </c>
      <c r="Q265" s="37" t="str">
        <f t="shared" si="970"/>
        <v>#REF!</v>
      </c>
      <c r="R265" s="37" t="str">
        <f t="shared" si="971"/>
        <v>#REF!</v>
      </c>
      <c r="S265" s="37" t="str">
        <f t="shared" si="972"/>
        <v>#REF!</v>
      </c>
      <c r="T265" s="37" t="str">
        <f t="shared" si="973"/>
        <v>#REF!</v>
      </c>
      <c r="U265" s="37"/>
      <c r="V265" s="37"/>
      <c r="W265" s="37"/>
      <c r="X265" s="37"/>
      <c r="Y265" s="37"/>
      <c r="Z265" s="37"/>
      <c r="AA265" s="37"/>
    </row>
    <row r="266" ht="15.75" customHeight="1" outlineLevel="1">
      <c r="A266" s="38" t="s">
        <v>385</v>
      </c>
      <c r="B266" s="39"/>
      <c r="C266" s="38"/>
      <c r="D266" s="40">
        <f t="shared" ref="D266:E266" si="974">SUBTOTAL(9,D264:D265)</f>
        <v>87729464</v>
      </c>
      <c r="E266" s="40">
        <f t="shared" si="974"/>
        <v>17050070</v>
      </c>
      <c r="F266" s="40"/>
      <c r="G266" s="40">
        <f>SUBTOTAL(9,G264:G265)</f>
        <v>1</v>
      </c>
      <c r="H266" s="40"/>
      <c r="I266" s="40"/>
      <c r="J266" s="40"/>
      <c r="K266" s="40" t="str">
        <f t="shared" ref="K266:L266" si="975">SUBTOTAL(9,K264:K265)</f>
        <v>#REF!</v>
      </c>
      <c r="L266" s="40" t="str">
        <f t="shared" si="975"/>
        <v>#REF!</v>
      </c>
      <c r="M266" s="40"/>
      <c r="N266" s="40"/>
      <c r="O266" s="40"/>
      <c r="P266" s="40" t="str">
        <f t="shared" ref="P266:T266" si="976">SUBTOTAL(9,P264:P265)</f>
        <v>#REF!</v>
      </c>
      <c r="Q266" s="40" t="str">
        <f t="shared" si="976"/>
        <v>#REF!</v>
      </c>
      <c r="R266" s="40" t="str">
        <f t="shared" si="976"/>
        <v>#REF!</v>
      </c>
      <c r="S266" s="40" t="str">
        <f t="shared" si="976"/>
        <v>#REF!</v>
      </c>
      <c r="T266" s="40" t="str">
        <f t="shared" si="976"/>
        <v>#REF!</v>
      </c>
      <c r="U266" s="40"/>
      <c r="V266" s="40"/>
      <c r="W266" s="40"/>
      <c r="X266" s="40"/>
      <c r="Y266" s="40"/>
      <c r="Z266" s="40"/>
      <c r="AA266" s="40"/>
    </row>
    <row r="267" ht="15.75" customHeight="1" outlineLevel="2">
      <c r="A267" s="20" t="s">
        <v>182</v>
      </c>
      <c r="B267" s="19" t="s">
        <v>32</v>
      </c>
      <c r="C267" s="20" t="s">
        <v>33</v>
      </c>
      <c r="D267" s="37">
        <v>1.9569513E7</v>
      </c>
      <c r="E267" s="37">
        <v>2188917.0</v>
      </c>
      <c r="F267" s="37" t="b">
        <f>+A267=A265</f>
        <v>0</v>
      </c>
      <c r="G267" s="37">
        <f>+D267/D268</f>
        <v>1</v>
      </c>
      <c r="H267" s="37" t="str">
        <f>VLOOKUP(A267,'[1]Hoja1'!$B$2:$F$126,3,0)</f>
        <v>#REF!</v>
      </c>
      <c r="I267" s="37" t="str">
        <f>VLOOKUP(A267,'[1]Hoja1'!$B$2:$F$126,2,0)</f>
        <v>#REF!</v>
      </c>
      <c r="J267" s="37" t="str">
        <f>+H267/11</f>
        <v>#REF!</v>
      </c>
      <c r="K267" s="37" t="str">
        <f>+G267*J267</f>
        <v>#REF!</v>
      </c>
      <c r="L267" s="37" t="str">
        <f>+D267-Q267</f>
        <v>#REF!</v>
      </c>
      <c r="M267" s="37" t="str">
        <f>VLOOKUP(A267,'[1]Hoja1'!$B$2:$F$126,5,0)</f>
        <v>#REF!</v>
      </c>
      <c r="N267" s="37">
        <v>0.0</v>
      </c>
      <c r="O267" s="37" t="str">
        <f>+M267/11</f>
        <v>#REF!</v>
      </c>
      <c r="P267" s="37" t="str">
        <f>+D267-K267</f>
        <v>#REF!</v>
      </c>
      <c r="Q267" s="37" t="str">
        <f>+ROUND(P267,0)</f>
        <v>#REF!</v>
      </c>
      <c r="R267" s="37" t="str">
        <f>+L267+Q267</f>
        <v>#REF!</v>
      </c>
      <c r="S267" s="37" t="str">
        <f>IF(D267-L267-Q267&gt;1,D267-L267-Q267,0)</f>
        <v>#REF!</v>
      </c>
      <c r="T267" s="37" t="str">
        <f>+R267</f>
        <v>#REF!</v>
      </c>
      <c r="U267" s="37"/>
      <c r="V267" s="37"/>
      <c r="W267" s="37"/>
      <c r="X267" s="37"/>
      <c r="Y267" s="37"/>
      <c r="Z267" s="37"/>
      <c r="AA267" s="37"/>
    </row>
    <row r="268" ht="15.75" customHeight="1" outlineLevel="1">
      <c r="A268" s="38" t="s">
        <v>386</v>
      </c>
      <c r="B268" s="39"/>
      <c r="C268" s="38"/>
      <c r="D268" s="40">
        <f t="shared" ref="D268:E268" si="977">SUBTOTAL(9,D267)</f>
        <v>19569513</v>
      </c>
      <c r="E268" s="40">
        <f t="shared" si="977"/>
        <v>2188917</v>
      </c>
      <c r="F268" s="40"/>
      <c r="G268" s="40">
        <f>SUBTOTAL(9,G267)</f>
        <v>1</v>
      </c>
      <c r="H268" s="40"/>
      <c r="I268" s="40"/>
      <c r="J268" s="40"/>
      <c r="K268" s="40" t="str">
        <f t="shared" ref="K268:L268" si="978">SUBTOTAL(9,K267)</f>
        <v>#REF!</v>
      </c>
      <c r="L268" s="40" t="str">
        <f t="shared" si="978"/>
        <v>#REF!</v>
      </c>
      <c r="M268" s="40"/>
      <c r="N268" s="40"/>
      <c r="O268" s="40"/>
      <c r="P268" s="40" t="str">
        <f t="shared" ref="P268:T268" si="979">SUBTOTAL(9,P267)</f>
        <v>#REF!</v>
      </c>
      <c r="Q268" s="40" t="str">
        <f t="shared" si="979"/>
        <v>#REF!</v>
      </c>
      <c r="R268" s="40" t="str">
        <f t="shared" si="979"/>
        <v>#REF!</v>
      </c>
      <c r="S268" s="40" t="str">
        <f t="shared" si="979"/>
        <v>#REF!</v>
      </c>
      <c r="T268" s="40" t="str">
        <f t="shared" si="979"/>
        <v>#REF!</v>
      </c>
      <c r="U268" s="40"/>
      <c r="V268" s="40"/>
      <c r="W268" s="40"/>
      <c r="X268" s="40"/>
      <c r="Y268" s="40"/>
      <c r="Z268" s="40"/>
      <c r="AA268" s="40"/>
    </row>
    <row r="269" ht="15.75" customHeight="1" outlineLevel="2">
      <c r="A269" s="20" t="s">
        <v>184</v>
      </c>
      <c r="B269" s="19" t="s">
        <v>20</v>
      </c>
      <c r="C269" s="20" t="s">
        <v>21</v>
      </c>
      <c r="D269" s="37">
        <v>5840266.81</v>
      </c>
      <c r="E269" s="37">
        <v>356794.26</v>
      </c>
      <c r="F269" s="37" t="b">
        <f>+A269=A267</f>
        <v>0</v>
      </c>
      <c r="G269" s="37">
        <f>+D269/D271</f>
        <v>0.6474501894</v>
      </c>
      <c r="H269" s="37" t="str">
        <f t="shared" ref="H269:H270" si="980">VLOOKUP(A269,'[1]Hoja1'!$B$2:$F$126,3,0)</f>
        <v>#REF!</v>
      </c>
      <c r="I269" s="37" t="str">
        <f t="shared" ref="I269:I270" si="981">VLOOKUP(A269,'[1]Hoja1'!$B$2:$F$126,2,0)</f>
        <v>#REF!</v>
      </c>
      <c r="J269" s="37" t="str">
        <f t="shared" ref="J269:J270" si="982">+H269/11</f>
        <v>#REF!</v>
      </c>
      <c r="K269" s="37" t="str">
        <f t="shared" ref="K269:K270" si="983">+G269*J269</f>
        <v>#REF!</v>
      </c>
      <c r="L269" s="37">
        <v>0.0</v>
      </c>
      <c r="M269" s="37" t="str">
        <f t="shared" ref="M269:M270" si="984">VLOOKUP(A269,'[1]Hoja1'!$B$2:$F$126,5,0)</f>
        <v>#REF!</v>
      </c>
      <c r="N269" s="37">
        <v>0.0</v>
      </c>
      <c r="O269" s="37" t="str">
        <f t="shared" ref="O269:O270" si="985">+M269/11</f>
        <v>#REF!</v>
      </c>
      <c r="P269" s="37" t="str">
        <f t="shared" ref="P269:P270" si="986">+D269-K269</f>
        <v>#REF!</v>
      </c>
      <c r="Q269" s="37" t="str">
        <f t="shared" ref="Q269:Q270" si="987">+ROUND(P269,0)</f>
        <v>#REF!</v>
      </c>
      <c r="R269" s="37" t="str">
        <f t="shared" ref="R269:R270" si="988">+L269+Q269</f>
        <v>#REF!</v>
      </c>
      <c r="S269" s="37" t="str">
        <f t="shared" ref="S269:S270" si="989">IF(D269-L269-Q269&gt;1,D269-L269-Q269,0)</f>
        <v>#REF!</v>
      </c>
      <c r="T269" s="37" t="str">
        <f t="shared" ref="T269:T270" si="990">+R269</f>
        <v>#REF!</v>
      </c>
      <c r="U269" s="37"/>
      <c r="V269" s="37"/>
      <c r="W269" s="37"/>
      <c r="X269" s="37"/>
      <c r="Y269" s="37"/>
      <c r="Z269" s="37"/>
      <c r="AA269" s="37"/>
    </row>
    <row r="270" ht="15.75" customHeight="1" outlineLevel="2">
      <c r="A270" s="20" t="s">
        <v>184</v>
      </c>
      <c r="B270" s="19" t="s">
        <v>61</v>
      </c>
      <c r="C270" s="20" t="s">
        <v>62</v>
      </c>
      <c r="D270" s="37">
        <v>3180144.19</v>
      </c>
      <c r="E270" s="37">
        <v>194281.74</v>
      </c>
      <c r="F270" s="37" t="b">
        <f>+A270=A269</f>
        <v>1</v>
      </c>
      <c r="G270" s="37">
        <f>+D270/D271</f>
        <v>0.3525498106</v>
      </c>
      <c r="H270" s="37" t="str">
        <f t="shared" si="980"/>
        <v>#REF!</v>
      </c>
      <c r="I270" s="37" t="str">
        <f t="shared" si="981"/>
        <v>#REF!</v>
      </c>
      <c r="J270" s="37" t="str">
        <f t="shared" si="982"/>
        <v>#REF!</v>
      </c>
      <c r="K270" s="37" t="str">
        <f t="shared" si="983"/>
        <v>#REF!</v>
      </c>
      <c r="L270" s="37">
        <v>0.0</v>
      </c>
      <c r="M270" s="37" t="str">
        <f t="shared" si="984"/>
        <v>#REF!</v>
      </c>
      <c r="N270" s="37">
        <v>0.0</v>
      </c>
      <c r="O270" s="37" t="str">
        <f t="shared" si="985"/>
        <v>#REF!</v>
      </c>
      <c r="P270" s="37" t="str">
        <f t="shared" si="986"/>
        <v>#REF!</v>
      </c>
      <c r="Q270" s="37" t="str">
        <f t="shared" si="987"/>
        <v>#REF!</v>
      </c>
      <c r="R270" s="37" t="str">
        <f t="shared" si="988"/>
        <v>#REF!</v>
      </c>
      <c r="S270" s="37" t="str">
        <f t="shared" si="989"/>
        <v>#REF!</v>
      </c>
      <c r="T270" s="37" t="str">
        <f t="shared" si="990"/>
        <v>#REF!</v>
      </c>
      <c r="U270" s="37"/>
      <c r="V270" s="37"/>
      <c r="W270" s="37"/>
      <c r="X270" s="37"/>
      <c r="Y270" s="37"/>
      <c r="Z270" s="37"/>
      <c r="AA270" s="37"/>
    </row>
    <row r="271" ht="15.75" customHeight="1" outlineLevel="1">
      <c r="A271" s="38" t="s">
        <v>387</v>
      </c>
      <c r="B271" s="39"/>
      <c r="C271" s="38"/>
      <c r="D271" s="40">
        <f t="shared" ref="D271:E271" si="991">SUBTOTAL(9,D269:D270)</f>
        <v>9020411</v>
      </c>
      <c r="E271" s="40">
        <f t="shared" si="991"/>
        <v>551076</v>
      </c>
      <c r="F271" s="40"/>
      <c r="G271" s="40">
        <f>SUBTOTAL(9,G269:G270)</f>
        <v>1</v>
      </c>
      <c r="H271" s="40"/>
      <c r="I271" s="40"/>
      <c r="J271" s="40"/>
      <c r="K271" s="40" t="str">
        <f t="shared" ref="K271:L271" si="992">SUBTOTAL(9,K269:K270)</f>
        <v>#REF!</v>
      </c>
      <c r="L271" s="40">
        <f t="shared" si="992"/>
        <v>0</v>
      </c>
      <c r="M271" s="40"/>
      <c r="N271" s="40"/>
      <c r="O271" s="40"/>
      <c r="P271" s="40" t="str">
        <f t="shared" ref="P271:T271" si="993">SUBTOTAL(9,P269:P270)</f>
        <v>#REF!</v>
      </c>
      <c r="Q271" s="40" t="str">
        <f t="shared" si="993"/>
        <v>#REF!</v>
      </c>
      <c r="R271" s="40" t="str">
        <f t="shared" si="993"/>
        <v>#REF!</v>
      </c>
      <c r="S271" s="40" t="str">
        <f t="shared" si="993"/>
        <v>#REF!</v>
      </c>
      <c r="T271" s="40" t="str">
        <f t="shared" si="993"/>
        <v>#REF!</v>
      </c>
      <c r="U271" s="40"/>
      <c r="V271" s="40"/>
      <c r="W271" s="40"/>
      <c r="X271" s="40"/>
      <c r="Y271" s="40"/>
      <c r="Z271" s="40"/>
      <c r="AA271" s="40"/>
    </row>
    <row r="272" ht="15.75" customHeight="1" outlineLevel="2">
      <c r="A272" s="20" t="s">
        <v>186</v>
      </c>
      <c r="B272" s="19" t="s">
        <v>20</v>
      </c>
      <c r="C272" s="20" t="s">
        <v>21</v>
      </c>
      <c r="D272" s="37">
        <v>4.715617162E7</v>
      </c>
      <c r="E272" s="37">
        <v>3077472.31</v>
      </c>
      <c r="F272" s="37" t="b">
        <f>+A272=A270</f>
        <v>0</v>
      </c>
      <c r="G272" s="37">
        <f>+D272/D276</f>
        <v>0.7994150916</v>
      </c>
      <c r="H272" s="37" t="str">
        <f t="shared" ref="H272:H275" si="994">VLOOKUP(A272,'[1]Hoja1'!$B$2:$F$126,3,0)</f>
        <v>#REF!</v>
      </c>
      <c r="I272" s="37" t="str">
        <f t="shared" ref="I272:I275" si="995">VLOOKUP(A272,'[1]Hoja1'!$B$2:$F$126,2,0)</f>
        <v>#REF!</v>
      </c>
      <c r="J272" s="37" t="str">
        <f t="shared" ref="J272:J275" si="996">+H272/11</f>
        <v>#REF!</v>
      </c>
      <c r="K272" s="37" t="str">
        <f t="shared" ref="K272:K275" si="997">+G272*J272</f>
        <v>#REF!</v>
      </c>
      <c r="L272" s="37">
        <v>0.0</v>
      </c>
      <c r="M272" s="37" t="str">
        <f t="shared" ref="M272:M275" si="998">VLOOKUP(A272,'[1]Hoja1'!$B$2:$F$126,5,0)</f>
        <v>#REF!</v>
      </c>
      <c r="N272" s="37">
        <v>0.0</v>
      </c>
      <c r="O272" s="37" t="str">
        <f t="shared" ref="O272:O275" si="999">+M272/11</f>
        <v>#REF!</v>
      </c>
      <c r="P272" s="37" t="str">
        <f t="shared" ref="P272:P275" si="1000">+D272-K272</f>
        <v>#REF!</v>
      </c>
      <c r="Q272" s="37" t="str">
        <f t="shared" ref="Q272:Q275" si="1001">+ROUND(P272,0)</f>
        <v>#REF!</v>
      </c>
      <c r="R272" s="37" t="str">
        <f t="shared" ref="R272:R275" si="1002">+L272+Q272</f>
        <v>#REF!</v>
      </c>
      <c r="S272" s="37" t="str">
        <f t="shared" ref="S272:S275" si="1003">IF(D272-L272-Q272&gt;1,D272-L272-Q272,0)</f>
        <v>#REF!</v>
      </c>
      <c r="T272" s="37" t="str">
        <f t="shared" ref="T272:T275" si="1004">+R272</f>
        <v>#REF!</v>
      </c>
      <c r="U272" s="37"/>
      <c r="V272" s="37"/>
      <c r="W272" s="37"/>
      <c r="X272" s="37"/>
      <c r="Y272" s="37"/>
      <c r="Z272" s="37"/>
      <c r="AA272" s="37"/>
    </row>
    <row r="273" ht="15.75" customHeight="1" outlineLevel="2">
      <c r="A273" s="20" t="s">
        <v>186</v>
      </c>
      <c r="B273" s="19" t="s">
        <v>32</v>
      </c>
      <c r="C273" s="20" t="s">
        <v>33</v>
      </c>
      <c r="D273" s="37">
        <v>5500846.02</v>
      </c>
      <c r="E273" s="37">
        <v>358992.27</v>
      </c>
      <c r="F273" s="37" t="b">
        <f t="shared" ref="F273:F275" si="1005">+A273=A272</f>
        <v>1</v>
      </c>
      <c r="G273" s="37">
        <f>+D273/D276</f>
        <v>0.09325310291</v>
      </c>
      <c r="H273" s="37" t="str">
        <f t="shared" si="994"/>
        <v>#REF!</v>
      </c>
      <c r="I273" s="37" t="str">
        <f t="shared" si="995"/>
        <v>#REF!</v>
      </c>
      <c r="J273" s="37" t="str">
        <f t="shared" si="996"/>
        <v>#REF!</v>
      </c>
      <c r="K273" s="37" t="str">
        <f t="shared" si="997"/>
        <v>#REF!</v>
      </c>
      <c r="L273" s="37">
        <v>0.0</v>
      </c>
      <c r="M273" s="37" t="str">
        <f t="shared" si="998"/>
        <v>#REF!</v>
      </c>
      <c r="N273" s="37">
        <v>0.0</v>
      </c>
      <c r="O273" s="37" t="str">
        <f t="shared" si="999"/>
        <v>#REF!</v>
      </c>
      <c r="P273" s="37" t="str">
        <f t="shared" si="1000"/>
        <v>#REF!</v>
      </c>
      <c r="Q273" s="37" t="str">
        <f t="shared" si="1001"/>
        <v>#REF!</v>
      </c>
      <c r="R273" s="37" t="str">
        <f t="shared" si="1002"/>
        <v>#REF!</v>
      </c>
      <c r="S273" s="37" t="str">
        <f t="shared" si="1003"/>
        <v>#REF!</v>
      </c>
      <c r="T273" s="37" t="str">
        <f t="shared" si="1004"/>
        <v>#REF!</v>
      </c>
      <c r="U273" s="37"/>
      <c r="V273" s="37"/>
      <c r="W273" s="37"/>
      <c r="X273" s="37"/>
      <c r="Y273" s="37"/>
      <c r="Z273" s="37"/>
      <c r="AA273" s="37"/>
    </row>
    <row r="274" ht="15.75" customHeight="1" outlineLevel="2">
      <c r="A274" s="20" t="s">
        <v>186</v>
      </c>
      <c r="B274" s="19" t="s">
        <v>61</v>
      </c>
      <c r="C274" s="20" t="s">
        <v>62</v>
      </c>
      <c r="D274" s="37">
        <v>6331325.36</v>
      </c>
      <c r="E274" s="37">
        <v>413190.42</v>
      </c>
      <c r="F274" s="37" t="b">
        <f t="shared" si="1005"/>
        <v>1</v>
      </c>
      <c r="G274" s="37">
        <f>+D274/D276</f>
        <v>0.1073318055</v>
      </c>
      <c r="H274" s="37" t="str">
        <f t="shared" si="994"/>
        <v>#REF!</v>
      </c>
      <c r="I274" s="37" t="str">
        <f t="shared" si="995"/>
        <v>#REF!</v>
      </c>
      <c r="J274" s="37" t="str">
        <f t="shared" si="996"/>
        <v>#REF!</v>
      </c>
      <c r="K274" s="37" t="str">
        <f t="shared" si="997"/>
        <v>#REF!</v>
      </c>
      <c r="L274" s="37">
        <v>0.0</v>
      </c>
      <c r="M274" s="37" t="str">
        <f t="shared" si="998"/>
        <v>#REF!</v>
      </c>
      <c r="N274" s="37">
        <v>0.0</v>
      </c>
      <c r="O274" s="37" t="str">
        <f t="shared" si="999"/>
        <v>#REF!</v>
      </c>
      <c r="P274" s="37" t="str">
        <f t="shared" si="1000"/>
        <v>#REF!</v>
      </c>
      <c r="Q274" s="37" t="str">
        <f t="shared" si="1001"/>
        <v>#REF!</v>
      </c>
      <c r="R274" s="37" t="str">
        <f t="shared" si="1002"/>
        <v>#REF!</v>
      </c>
      <c r="S274" s="37" t="str">
        <f t="shared" si="1003"/>
        <v>#REF!</v>
      </c>
      <c r="T274" s="37" t="str">
        <f t="shared" si="1004"/>
        <v>#REF!</v>
      </c>
      <c r="U274" s="37"/>
      <c r="V274" s="37"/>
      <c r="W274" s="37"/>
      <c r="X274" s="37"/>
      <c r="Y274" s="37"/>
      <c r="Z274" s="37"/>
      <c r="AA274" s="37"/>
    </row>
    <row r="275" ht="15.75" customHeight="1" outlineLevel="2">
      <c r="A275" s="20" t="s">
        <v>186</v>
      </c>
      <c r="B275" s="19" t="s">
        <v>28</v>
      </c>
      <c r="C275" s="20" t="s">
        <v>29</v>
      </c>
      <c r="D275" s="37">
        <v>0.0</v>
      </c>
      <c r="E275" s="37">
        <v>0.0</v>
      </c>
      <c r="F275" s="37" t="b">
        <f t="shared" si="1005"/>
        <v>1</v>
      </c>
      <c r="G275" s="37">
        <f>+D275/D276</f>
        <v>0</v>
      </c>
      <c r="H275" s="37" t="str">
        <f t="shared" si="994"/>
        <v>#REF!</v>
      </c>
      <c r="I275" s="37" t="str">
        <f t="shared" si="995"/>
        <v>#REF!</v>
      </c>
      <c r="J275" s="37" t="str">
        <f t="shared" si="996"/>
        <v>#REF!</v>
      </c>
      <c r="K275" s="37" t="str">
        <f t="shared" si="997"/>
        <v>#REF!</v>
      </c>
      <c r="L275" s="37">
        <v>0.0</v>
      </c>
      <c r="M275" s="37" t="str">
        <f t="shared" si="998"/>
        <v>#REF!</v>
      </c>
      <c r="N275" s="37">
        <v>0.0</v>
      </c>
      <c r="O275" s="37" t="str">
        <f t="shared" si="999"/>
        <v>#REF!</v>
      </c>
      <c r="P275" s="37" t="str">
        <f t="shared" si="1000"/>
        <v>#REF!</v>
      </c>
      <c r="Q275" s="37" t="str">
        <f t="shared" si="1001"/>
        <v>#REF!</v>
      </c>
      <c r="R275" s="37" t="str">
        <f t="shared" si="1002"/>
        <v>#REF!</v>
      </c>
      <c r="S275" s="37" t="str">
        <f t="shared" si="1003"/>
        <v>#REF!</v>
      </c>
      <c r="T275" s="37" t="str">
        <f t="shared" si="1004"/>
        <v>#REF!</v>
      </c>
      <c r="U275" s="37"/>
      <c r="V275" s="37"/>
      <c r="W275" s="37"/>
      <c r="X275" s="37"/>
      <c r="Y275" s="37"/>
      <c r="Z275" s="37"/>
      <c r="AA275" s="37"/>
    </row>
    <row r="276" ht="15.75" customHeight="1" outlineLevel="1">
      <c r="A276" s="38" t="s">
        <v>388</v>
      </c>
      <c r="B276" s="39"/>
      <c r="C276" s="38"/>
      <c r="D276" s="40">
        <f t="shared" ref="D276:E276" si="1006">SUBTOTAL(9,D272:D275)</f>
        <v>58988343</v>
      </c>
      <c r="E276" s="40">
        <f t="shared" si="1006"/>
        <v>3849655</v>
      </c>
      <c r="F276" s="40"/>
      <c r="G276" s="40">
        <f>SUBTOTAL(9,G272:G275)</f>
        <v>1</v>
      </c>
      <c r="H276" s="40"/>
      <c r="I276" s="40"/>
      <c r="J276" s="40"/>
      <c r="K276" s="40" t="str">
        <f t="shared" ref="K276:L276" si="1007">SUBTOTAL(9,K272:K275)</f>
        <v>#REF!</v>
      </c>
      <c r="L276" s="40">
        <f t="shared" si="1007"/>
        <v>0</v>
      </c>
      <c r="M276" s="40"/>
      <c r="N276" s="40"/>
      <c r="O276" s="40"/>
      <c r="P276" s="40" t="str">
        <f t="shared" ref="P276:T276" si="1008">SUBTOTAL(9,P272:P275)</f>
        <v>#REF!</v>
      </c>
      <c r="Q276" s="40" t="str">
        <f t="shared" si="1008"/>
        <v>#REF!</v>
      </c>
      <c r="R276" s="40" t="str">
        <f t="shared" si="1008"/>
        <v>#REF!</v>
      </c>
      <c r="S276" s="40" t="str">
        <f t="shared" si="1008"/>
        <v>#REF!</v>
      </c>
      <c r="T276" s="40" t="str">
        <f t="shared" si="1008"/>
        <v>#REF!</v>
      </c>
      <c r="U276" s="40"/>
      <c r="V276" s="40"/>
      <c r="W276" s="40"/>
      <c r="X276" s="40"/>
      <c r="Y276" s="40"/>
      <c r="Z276" s="40"/>
      <c r="AA276" s="40"/>
    </row>
    <row r="277" ht="15.75" customHeight="1" outlineLevel="2">
      <c r="A277" s="20" t="s">
        <v>188</v>
      </c>
      <c r="B277" s="19" t="s">
        <v>20</v>
      </c>
      <c r="C277" s="20" t="s">
        <v>21</v>
      </c>
      <c r="D277" s="37">
        <v>4.785352281E7</v>
      </c>
      <c r="E277" s="37">
        <v>2264245.38</v>
      </c>
      <c r="F277" s="37" t="b">
        <f>+A277=A275</f>
        <v>0</v>
      </c>
      <c r="G277" s="37">
        <f>+D277/D280</f>
        <v>0.9753880686</v>
      </c>
      <c r="H277" s="37" t="str">
        <f t="shared" ref="H277:H279" si="1009">VLOOKUP(A277,'[1]Hoja1'!$B$2:$F$126,3,0)</f>
        <v>#REF!</v>
      </c>
      <c r="I277" s="37" t="str">
        <f t="shared" ref="I277:I279" si="1010">VLOOKUP(A277,'[1]Hoja1'!$B$2:$F$126,2,0)</f>
        <v>#REF!</v>
      </c>
      <c r="J277" s="37" t="str">
        <f t="shared" ref="J277:J279" si="1011">+H277/11</f>
        <v>#REF!</v>
      </c>
      <c r="K277" s="37" t="str">
        <f t="shared" ref="K277:K279" si="1012">+G277*J277</f>
        <v>#REF!</v>
      </c>
      <c r="L277" s="37" t="str">
        <f t="shared" ref="L277:L279" si="1013">+D277-Q277</f>
        <v>#REF!</v>
      </c>
      <c r="M277" s="37" t="str">
        <f t="shared" ref="M277:M279" si="1014">VLOOKUP(A277,'[1]Hoja1'!$B$2:$F$126,5,0)</f>
        <v>#REF!</v>
      </c>
      <c r="N277" s="37">
        <v>0.0</v>
      </c>
      <c r="O277" s="37" t="str">
        <f t="shared" ref="O277:O279" si="1015">+M277/11</f>
        <v>#REF!</v>
      </c>
      <c r="P277" s="37" t="str">
        <f t="shared" ref="P277:P279" si="1016">+D277-K277</f>
        <v>#REF!</v>
      </c>
      <c r="Q277" s="37" t="str">
        <f t="shared" ref="Q277:Q279" si="1017">+ROUND(P277,0)</f>
        <v>#REF!</v>
      </c>
      <c r="R277" s="37" t="str">
        <f t="shared" ref="R277:R279" si="1018">+L277+Q277</f>
        <v>#REF!</v>
      </c>
      <c r="S277" s="37" t="str">
        <f t="shared" ref="S277:S279" si="1019">IF(D277-L277-Q277&gt;1,D277-L277-Q277,0)</f>
        <v>#REF!</v>
      </c>
      <c r="T277" s="37" t="str">
        <f t="shared" ref="T277:T279" si="1020">+R277</f>
        <v>#REF!</v>
      </c>
      <c r="U277" s="37"/>
      <c r="V277" s="37"/>
      <c r="W277" s="37"/>
      <c r="X277" s="37"/>
      <c r="Y277" s="37"/>
      <c r="Z277" s="37"/>
      <c r="AA277" s="37"/>
    </row>
    <row r="278" ht="15.75" customHeight="1" outlineLevel="2">
      <c r="A278" s="20" t="s">
        <v>188</v>
      </c>
      <c r="B278" s="19" t="s">
        <v>67</v>
      </c>
      <c r="C278" s="20" t="s">
        <v>68</v>
      </c>
      <c r="D278" s="37">
        <v>0.0</v>
      </c>
      <c r="E278" s="37">
        <v>0.0</v>
      </c>
      <c r="F278" s="37" t="b">
        <f t="shared" ref="F278:F279" si="1021">+A278=A277</f>
        <v>1</v>
      </c>
      <c r="G278" s="37">
        <f>+D278/D280</f>
        <v>0</v>
      </c>
      <c r="H278" s="37" t="str">
        <f t="shared" si="1009"/>
        <v>#REF!</v>
      </c>
      <c r="I278" s="37" t="str">
        <f t="shared" si="1010"/>
        <v>#REF!</v>
      </c>
      <c r="J278" s="37" t="str">
        <f t="shared" si="1011"/>
        <v>#REF!</v>
      </c>
      <c r="K278" s="37" t="str">
        <f t="shared" si="1012"/>
        <v>#REF!</v>
      </c>
      <c r="L278" s="37" t="str">
        <f t="shared" si="1013"/>
        <v>#REF!</v>
      </c>
      <c r="M278" s="37" t="str">
        <f t="shared" si="1014"/>
        <v>#REF!</v>
      </c>
      <c r="N278" s="37">
        <v>0.0</v>
      </c>
      <c r="O278" s="37" t="str">
        <f t="shared" si="1015"/>
        <v>#REF!</v>
      </c>
      <c r="P278" s="37" t="str">
        <f t="shared" si="1016"/>
        <v>#REF!</v>
      </c>
      <c r="Q278" s="37" t="str">
        <f t="shared" si="1017"/>
        <v>#REF!</v>
      </c>
      <c r="R278" s="37" t="str">
        <f t="shared" si="1018"/>
        <v>#REF!</v>
      </c>
      <c r="S278" s="37" t="str">
        <f t="shared" si="1019"/>
        <v>#REF!</v>
      </c>
      <c r="T278" s="37" t="str">
        <f t="shared" si="1020"/>
        <v>#REF!</v>
      </c>
      <c r="U278" s="37"/>
      <c r="V278" s="37"/>
      <c r="W278" s="37"/>
      <c r="X278" s="37"/>
      <c r="Y278" s="37"/>
      <c r="Z278" s="37"/>
      <c r="AA278" s="37"/>
    </row>
    <row r="279" ht="15.75" customHeight="1" outlineLevel="2">
      <c r="A279" s="20" t="s">
        <v>188</v>
      </c>
      <c r="B279" s="19" t="s">
        <v>48</v>
      </c>
      <c r="C279" s="20" t="s">
        <v>49</v>
      </c>
      <c r="D279" s="37">
        <v>1207486.19</v>
      </c>
      <c r="E279" s="37">
        <v>57133.62</v>
      </c>
      <c r="F279" s="37" t="b">
        <f t="shared" si="1021"/>
        <v>1</v>
      </c>
      <c r="G279" s="37">
        <f>+D279/D280</f>
        <v>0.02461193144</v>
      </c>
      <c r="H279" s="37" t="str">
        <f t="shared" si="1009"/>
        <v>#REF!</v>
      </c>
      <c r="I279" s="37" t="str">
        <f t="shared" si="1010"/>
        <v>#REF!</v>
      </c>
      <c r="J279" s="37" t="str">
        <f t="shared" si="1011"/>
        <v>#REF!</v>
      </c>
      <c r="K279" s="37" t="str">
        <f t="shared" si="1012"/>
        <v>#REF!</v>
      </c>
      <c r="L279" s="37" t="str">
        <f t="shared" si="1013"/>
        <v>#REF!</v>
      </c>
      <c r="M279" s="37" t="str">
        <f t="shared" si="1014"/>
        <v>#REF!</v>
      </c>
      <c r="N279" s="37">
        <v>0.0</v>
      </c>
      <c r="O279" s="37" t="str">
        <f t="shared" si="1015"/>
        <v>#REF!</v>
      </c>
      <c r="P279" s="37" t="str">
        <f t="shared" si="1016"/>
        <v>#REF!</v>
      </c>
      <c r="Q279" s="37" t="str">
        <f t="shared" si="1017"/>
        <v>#REF!</v>
      </c>
      <c r="R279" s="37" t="str">
        <f t="shared" si="1018"/>
        <v>#REF!</v>
      </c>
      <c r="S279" s="37" t="str">
        <f t="shared" si="1019"/>
        <v>#REF!</v>
      </c>
      <c r="T279" s="37" t="str">
        <f t="shared" si="1020"/>
        <v>#REF!</v>
      </c>
      <c r="U279" s="37"/>
      <c r="V279" s="37"/>
      <c r="W279" s="37"/>
      <c r="X279" s="37"/>
      <c r="Y279" s="37"/>
      <c r="Z279" s="37"/>
      <c r="AA279" s="37"/>
    </row>
    <row r="280" ht="15.75" customHeight="1" outlineLevel="1">
      <c r="A280" s="38" t="s">
        <v>389</v>
      </c>
      <c r="B280" s="39"/>
      <c r="C280" s="38"/>
      <c r="D280" s="40">
        <f t="shared" ref="D280:E280" si="1022">SUBTOTAL(9,D277:D279)</f>
        <v>49061009</v>
      </c>
      <c r="E280" s="40">
        <f t="shared" si="1022"/>
        <v>2321379</v>
      </c>
      <c r="F280" s="40"/>
      <c r="G280" s="40">
        <f>SUBTOTAL(9,G277:G279)</f>
        <v>1</v>
      </c>
      <c r="H280" s="40"/>
      <c r="I280" s="40"/>
      <c r="J280" s="40"/>
      <c r="K280" s="40" t="str">
        <f t="shared" ref="K280:L280" si="1023">SUBTOTAL(9,K277:K279)</f>
        <v>#REF!</v>
      </c>
      <c r="L280" s="40" t="str">
        <f t="shared" si="1023"/>
        <v>#REF!</v>
      </c>
      <c r="M280" s="40"/>
      <c r="N280" s="40"/>
      <c r="O280" s="40"/>
      <c r="P280" s="40" t="str">
        <f t="shared" ref="P280:T280" si="1024">SUBTOTAL(9,P277:P279)</f>
        <v>#REF!</v>
      </c>
      <c r="Q280" s="40" t="str">
        <f t="shared" si="1024"/>
        <v>#REF!</v>
      </c>
      <c r="R280" s="40" t="str">
        <f t="shared" si="1024"/>
        <v>#REF!</v>
      </c>
      <c r="S280" s="40" t="str">
        <f t="shared" si="1024"/>
        <v>#REF!</v>
      </c>
      <c r="T280" s="40" t="str">
        <f t="shared" si="1024"/>
        <v>#REF!</v>
      </c>
      <c r="U280" s="40"/>
      <c r="V280" s="40"/>
      <c r="W280" s="40"/>
      <c r="X280" s="40"/>
      <c r="Y280" s="40"/>
      <c r="Z280" s="40"/>
      <c r="AA280" s="40"/>
    </row>
    <row r="281" ht="15.75" customHeight="1" outlineLevel="2">
      <c r="A281" s="20" t="s">
        <v>190</v>
      </c>
      <c r="B281" s="19" t="s">
        <v>20</v>
      </c>
      <c r="C281" s="20" t="s">
        <v>21</v>
      </c>
      <c r="D281" s="37">
        <v>4.7217796447E8</v>
      </c>
      <c r="E281" s="37">
        <v>5120209.67</v>
      </c>
      <c r="F281" s="37" t="b">
        <f>+A281=A279</f>
        <v>0</v>
      </c>
      <c r="G281" s="37">
        <f>+D281/D285</f>
        <v>0.5106621465</v>
      </c>
      <c r="H281" s="37" t="str">
        <f t="shared" ref="H281:H284" si="1025">VLOOKUP(A281,'[1]Hoja1'!$B$2:$F$126,3,0)</f>
        <v>#REF!</v>
      </c>
      <c r="I281" s="37" t="str">
        <f t="shared" ref="I281:I284" si="1026">VLOOKUP(A281,'[1]Hoja1'!$B$2:$F$126,2,0)</f>
        <v>#REF!</v>
      </c>
      <c r="J281" s="37" t="str">
        <f t="shared" ref="J281:J284" si="1027">+H281/11</f>
        <v>#REF!</v>
      </c>
      <c r="K281" s="37" t="str">
        <f t="shared" ref="K281:K284" si="1028">+G281*J281</f>
        <v>#REF!</v>
      </c>
      <c r="L281" s="37">
        <v>0.0</v>
      </c>
      <c r="M281" s="37" t="str">
        <f t="shared" ref="M281:M284" si="1029">VLOOKUP(A281,'[1]Hoja1'!$B$2:$F$126,5,0)</f>
        <v>#REF!</v>
      </c>
      <c r="N281" s="37">
        <v>0.0</v>
      </c>
      <c r="O281" s="37" t="str">
        <f t="shared" ref="O281:O284" si="1030">+M281/11</f>
        <v>#REF!</v>
      </c>
      <c r="P281" s="37" t="str">
        <f t="shared" ref="P281:P284" si="1031">+D281-K281</f>
        <v>#REF!</v>
      </c>
      <c r="Q281" s="37" t="str">
        <f t="shared" ref="Q281:Q284" si="1032">+ROUND(P281,0)</f>
        <v>#REF!</v>
      </c>
      <c r="R281" s="37" t="str">
        <f t="shared" ref="R281:R284" si="1033">+L281+Q281</f>
        <v>#REF!</v>
      </c>
      <c r="S281" s="37" t="str">
        <f t="shared" ref="S281:S284" si="1034">IF(D281-L281-Q281&gt;1,D281-L281-Q281,0)</f>
        <v>#REF!</v>
      </c>
      <c r="T281" s="37" t="str">
        <f t="shared" ref="T281:T284" si="1035">+R281</f>
        <v>#REF!</v>
      </c>
      <c r="U281" s="37"/>
      <c r="V281" s="37"/>
      <c r="W281" s="37"/>
      <c r="X281" s="37"/>
      <c r="Y281" s="37"/>
      <c r="Z281" s="37"/>
      <c r="AA281" s="37"/>
    </row>
    <row r="282" ht="15.75" customHeight="1" outlineLevel="2">
      <c r="A282" s="20" t="s">
        <v>190</v>
      </c>
      <c r="B282" s="19" t="s">
        <v>32</v>
      </c>
      <c r="C282" s="20" t="s">
        <v>33</v>
      </c>
      <c r="D282" s="37">
        <v>3.443136378E7</v>
      </c>
      <c r="E282" s="37">
        <v>373367.28</v>
      </c>
      <c r="F282" s="37" t="b">
        <f t="shared" ref="F282:F284" si="1036">+A282=A281</f>
        <v>1</v>
      </c>
      <c r="G282" s="37">
        <f>+D282/D285</f>
        <v>0.03723764229</v>
      </c>
      <c r="H282" s="37" t="str">
        <f t="shared" si="1025"/>
        <v>#REF!</v>
      </c>
      <c r="I282" s="37" t="str">
        <f t="shared" si="1026"/>
        <v>#REF!</v>
      </c>
      <c r="J282" s="37" t="str">
        <f t="shared" si="1027"/>
        <v>#REF!</v>
      </c>
      <c r="K282" s="37" t="str">
        <f t="shared" si="1028"/>
        <v>#REF!</v>
      </c>
      <c r="L282" s="37">
        <v>0.0</v>
      </c>
      <c r="M282" s="37" t="str">
        <f t="shared" si="1029"/>
        <v>#REF!</v>
      </c>
      <c r="N282" s="37">
        <v>0.0</v>
      </c>
      <c r="O282" s="37" t="str">
        <f t="shared" si="1030"/>
        <v>#REF!</v>
      </c>
      <c r="P282" s="37" t="str">
        <f t="shared" si="1031"/>
        <v>#REF!</v>
      </c>
      <c r="Q282" s="37" t="str">
        <f t="shared" si="1032"/>
        <v>#REF!</v>
      </c>
      <c r="R282" s="37" t="str">
        <f t="shared" si="1033"/>
        <v>#REF!</v>
      </c>
      <c r="S282" s="37" t="str">
        <f t="shared" si="1034"/>
        <v>#REF!</v>
      </c>
      <c r="T282" s="37" t="str">
        <f t="shared" si="1035"/>
        <v>#REF!</v>
      </c>
      <c r="U282" s="37"/>
      <c r="V282" s="37"/>
      <c r="W282" s="37"/>
      <c r="X282" s="37"/>
      <c r="Y282" s="37"/>
      <c r="Z282" s="37"/>
      <c r="AA282" s="37"/>
    </row>
    <row r="283" ht="15.75" customHeight="1" outlineLevel="2">
      <c r="A283" s="20" t="s">
        <v>190</v>
      </c>
      <c r="B283" s="19" t="s">
        <v>61</v>
      </c>
      <c r="C283" s="20" t="s">
        <v>62</v>
      </c>
      <c r="D283" s="37">
        <v>3.877005416E7</v>
      </c>
      <c r="E283" s="37">
        <v>420415.23</v>
      </c>
      <c r="F283" s="37" t="b">
        <f t="shared" si="1036"/>
        <v>1</v>
      </c>
      <c r="G283" s="37">
        <f>+D283/D285</f>
        <v>0.04192995135</v>
      </c>
      <c r="H283" s="37" t="str">
        <f t="shared" si="1025"/>
        <v>#REF!</v>
      </c>
      <c r="I283" s="37" t="str">
        <f t="shared" si="1026"/>
        <v>#REF!</v>
      </c>
      <c r="J283" s="37" t="str">
        <f t="shared" si="1027"/>
        <v>#REF!</v>
      </c>
      <c r="K283" s="37" t="str">
        <f t="shared" si="1028"/>
        <v>#REF!</v>
      </c>
      <c r="L283" s="37">
        <v>0.0</v>
      </c>
      <c r="M283" s="37" t="str">
        <f t="shared" si="1029"/>
        <v>#REF!</v>
      </c>
      <c r="N283" s="37">
        <v>0.0</v>
      </c>
      <c r="O283" s="37" t="str">
        <f t="shared" si="1030"/>
        <v>#REF!</v>
      </c>
      <c r="P283" s="37" t="str">
        <f t="shared" si="1031"/>
        <v>#REF!</v>
      </c>
      <c r="Q283" s="37" t="str">
        <f t="shared" si="1032"/>
        <v>#REF!</v>
      </c>
      <c r="R283" s="37" t="str">
        <f t="shared" si="1033"/>
        <v>#REF!</v>
      </c>
      <c r="S283" s="37" t="str">
        <f t="shared" si="1034"/>
        <v>#REF!</v>
      </c>
      <c r="T283" s="37" t="str">
        <f t="shared" si="1035"/>
        <v>#REF!</v>
      </c>
      <c r="U283" s="37"/>
      <c r="V283" s="37"/>
      <c r="W283" s="37"/>
      <c r="X283" s="37"/>
      <c r="Y283" s="37"/>
      <c r="Z283" s="37"/>
      <c r="AA283" s="37"/>
    </row>
    <row r="284" ht="15.75" customHeight="1" outlineLevel="2">
      <c r="A284" s="20" t="s">
        <v>190</v>
      </c>
      <c r="B284" s="19" t="s">
        <v>28</v>
      </c>
      <c r="C284" s="20" t="s">
        <v>29</v>
      </c>
      <c r="D284" s="37">
        <v>3.7925928069E8</v>
      </c>
      <c r="E284" s="37">
        <v>4112616.82</v>
      </c>
      <c r="F284" s="37" t="b">
        <f t="shared" si="1036"/>
        <v>1</v>
      </c>
      <c r="G284" s="37">
        <f>+D284/D285</f>
        <v>0.4101702598</v>
      </c>
      <c r="H284" s="37" t="str">
        <f t="shared" si="1025"/>
        <v>#REF!</v>
      </c>
      <c r="I284" s="37" t="str">
        <f t="shared" si="1026"/>
        <v>#REF!</v>
      </c>
      <c r="J284" s="37" t="str">
        <f t="shared" si="1027"/>
        <v>#REF!</v>
      </c>
      <c r="K284" s="37" t="str">
        <f t="shared" si="1028"/>
        <v>#REF!</v>
      </c>
      <c r="L284" s="37">
        <v>0.0</v>
      </c>
      <c r="M284" s="37" t="str">
        <f t="shared" si="1029"/>
        <v>#REF!</v>
      </c>
      <c r="N284" s="37">
        <v>0.0</v>
      </c>
      <c r="O284" s="37" t="str">
        <f t="shared" si="1030"/>
        <v>#REF!</v>
      </c>
      <c r="P284" s="37" t="str">
        <f t="shared" si="1031"/>
        <v>#REF!</v>
      </c>
      <c r="Q284" s="37" t="str">
        <f t="shared" si="1032"/>
        <v>#REF!</v>
      </c>
      <c r="R284" s="37" t="str">
        <f t="shared" si="1033"/>
        <v>#REF!</v>
      </c>
      <c r="S284" s="37" t="str">
        <f t="shared" si="1034"/>
        <v>#REF!</v>
      </c>
      <c r="T284" s="37" t="str">
        <f t="shared" si="1035"/>
        <v>#REF!</v>
      </c>
      <c r="U284" s="37"/>
      <c r="V284" s="37"/>
      <c r="W284" s="37"/>
      <c r="X284" s="37"/>
      <c r="Y284" s="37"/>
      <c r="Z284" s="37"/>
      <c r="AA284" s="37"/>
    </row>
    <row r="285" ht="15.75" customHeight="1" outlineLevel="1">
      <c r="A285" s="38" t="s">
        <v>390</v>
      </c>
      <c r="B285" s="39"/>
      <c r="C285" s="38"/>
      <c r="D285" s="40">
        <f t="shared" ref="D285:E285" si="1037">SUBTOTAL(9,D281:D284)</f>
        <v>924638663.1</v>
      </c>
      <c r="E285" s="40">
        <f t="shared" si="1037"/>
        <v>10026609</v>
      </c>
      <c r="F285" s="40"/>
      <c r="G285" s="40">
        <f>SUBTOTAL(9,G281:G284)</f>
        <v>1</v>
      </c>
      <c r="H285" s="40"/>
      <c r="I285" s="40"/>
      <c r="J285" s="40"/>
      <c r="K285" s="40" t="str">
        <f t="shared" ref="K285:L285" si="1038">SUBTOTAL(9,K281:K284)</f>
        <v>#REF!</v>
      </c>
      <c r="L285" s="40">
        <f t="shared" si="1038"/>
        <v>0</v>
      </c>
      <c r="M285" s="40"/>
      <c r="N285" s="40"/>
      <c r="O285" s="40"/>
      <c r="P285" s="40" t="str">
        <f t="shared" ref="P285:T285" si="1039">SUBTOTAL(9,P281:P284)</f>
        <v>#REF!</v>
      </c>
      <c r="Q285" s="40" t="str">
        <f t="shared" si="1039"/>
        <v>#REF!</v>
      </c>
      <c r="R285" s="40" t="str">
        <f t="shared" si="1039"/>
        <v>#REF!</v>
      </c>
      <c r="S285" s="40" t="str">
        <f t="shared" si="1039"/>
        <v>#REF!</v>
      </c>
      <c r="T285" s="40" t="str">
        <f t="shared" si="1039"/>
        <v>#REF!</v>
      </c>
      <c r="U285" s="40"/>
      <c r="V285" s="40"/>
      <c r="W285" s="40"/>
      <c r="X285" s="40"/>
      <c r="Y285" s="40"/>
      <c r="Z285" s="40"/>
      <c r="AA285" s="40"/>
    </row>
    <row r="286" ht="15.75" customHeight="1" outlineLevel="2">
      <c r="A286" s="20" t="s">
        <v>192</v>
      </c>
      <c r="B286" s="19" t="s">
        <v>32</v>
      </c>
      <c r="C286" s="20" t="s">
        <v>33</v>
      </c>
      <c r="D286" s="37">
        <v>2.217594995E7</v>
      </c>
      <c r="E286" s="37">
        <v>2083429.02</v>
      </c>
      <c r="F286" s="37" t="b">
        <f>+A286=A284</f>
        <v>0</v>
      </c>
      <c r="G286" s="37">
        <f>+D286/D288</f>
        <v>0.3880423057</v>
      </c>
      <c r="H286" s="37" t="str">
        <f t="shared" ref="H286:H287" si="1040">VLOOKUP(A286,'[1]Hoja1'!$B$2:$F$126,3,0)</f>
        <v>#REF!</v>
      </c>
      <c r="I286" s="37" t="str">
        <f t="shared" ref="I286:I287" si="1041">VLOOKUP(A286,'[1]Hoja1'!$B$2:$F$126,2,0)</f>
        <v>#REF!</v>
      </c>
      <c r="J286" s="37" t="str">
        <f t="shared" ref="J286:J287" si="1042">+H286/11</f>
        <v>#REF!</v>
      </c>
      <c r="K286" s="37" t="str">
        <f t="shared" ref="K286:K287" si="1043">+G286*J286</f>
        <v>#REF!</v>
      </c>
      <c r="L286" s="37" t="str">
        <f t="shared" ref="L286:L287" si="1044">+D286-Q286</f>
        <v>#REF!</v>
      </c>
      <c r="M286" s="37" t="str">
        <f t="shared" ref="M286:M287" si="1045">VLOOKUP(A286,'[1]Hoja1'!$B$2:$F$126,5,0)</f>
        <v>#REF!</v>
      </c>
      <c r="N286" s="37">
        <v>0.0</v>
      </c>
      <c r="O286" s="37" t="str">
        <f t="shared" ref="O286:O287" si="1046">+M286/11</f>
        <v>#REF!</v>
      </c>
      <c r="P286" s="37" t="str">
        <f t="shared" ref="P286:P287" si="1047">+D286-K286</f>
        <v>#REF!</v>
      </c>
      <c r="Q286" s="37" t="str">
        <f t="shared" ref="Q286:Q287" si="1048">+ROUND(P286,0)</f>
        <v>#REF!</v>
      </c>
      <c r="R286" s="37" t="str">
        <f t="shared" ref="R286:R287" si="1049">+L286+Q286</f>
        <v>#REF!</v>
      </c>
      <c r="S286" s="37" t="str">
        <f t="shared" ref="S286:S287" si="1050">IF(D286-L286-Q286&gt;1,D286-L286-Q286,0)</f>
        <v>#REF!</v>
      </c>
      <c r="T286" s="37" t="str">
        <f t="shared" ref="T286:T287" si="1051">+R286</f>
        <v>#REF!</v>
      </c>
      <c r="U286" s="37"/>
      <c r="V286" s="37"/>
      <c r="W286" s="37"/>
      <c r="X286" s="37"/>
      <c r="Y286" s="37"/>
      <c r="Z286" s="37"/>
      <c r="AA286" s="37"/>
    </row>
    <row r="287" ht="15.75" customHeight="1" outlineLevel="2">
      <c r="A287" s="20" t="s">
        <v>192</v>
      </c>
      <c r="B287" s="19" t="s">
        <v>34</v>
      </c>
      <c r="C287" s="20" t="s">
        <v>35</v>
      </c>
      <c r="D287" s="37">
        <v>3.497232905E7</v>
      </c>
      <c r="E287" s="37">
        <v>3285647.98</v>
      </c>
      <c r="F287" s="37" t="b">
        <f>+A287=A286</f>
        <v>1</v>
      </c>
      <c r="G287" s="37">
        <f>+D287/D288</f>
        <v>0.6119576943</v>
      </c>
      <c r="H287" s="37" t="str">
        <f t="shared" si="1040"/>
        <v>#REF!</v>
      </c>
      <c r="I287" s="37" t="str">
        <f t="shared" si="1041"/>
        <v>#REF!</v>
      </c>
      <c r="J287" s="37" t="str">
        <f t="shared" si="1042"/>
        <v>#REF!</v>
      </c>
      <c r="K287" s="37" t="str">
        <f t="shared" si="1043"/>
        <v>#REF!</v>
      </c>
      <c r="L287" s="37" t="str">
        <f t="shared" si="1044"/>
        <v>#REF!</v>
      </c>
      <c r="M287" s="37" t="str">
        <f t="shared" si="1045"/>
        <v>#REF!</v>
      </c>
      <c r="N287" s="37">
        <v>0.0</v>
      </c>
      <c r="O287" s="37" t="str">
        <f t="shared" si="1046"/>
        <v>#REF!</v>
      </c>
      <c r="P287" s="37" t="str">
        <f t="shared" si="1047"/>
        <v>#REF!</v>
      </c>
      <c r="Q287" s="37" t="str">
        <f t="shared" si="1048"/>
        <v>#REF!</v>
      </c>
      <c r="R287" s="37" t="str">
        <f t="shared" si="1049"/>
        <v>#REF!</v>
      </c>
      <c r="S287" s="37" t="str">
        <f t="shared" si="1050"/>
        <v>#REF!</v>
      </c>
      <c r="T287" s="37" t="str">
        <f t="shared" si="1051"/>
        <v>#REF!</v>
      </c>
      <c r="U287" s="37"/>
      <c r="V287" s="37"/>
      <c r="W287" s="37"/>
      <c r="X287" s="37"/>
      <c r="Y287" s="37"/>
      <c r="Z287" s="37"/>
      <c r="AA287" s="37"/>
    </row>
    <row r="288" ht="15.75" customHeight="1" outlineLevel="1">
      <c r="A288" s="38" t="s">
        <v>391</v>
      </c>
      <c r="B288" s="39"/>
      <c r="C288" s="38"/>
      <c r="D288" s="40">
        <f t="shared" ref="D288:E288" si="1052">SUBTOTAL(9,D286:D287)</f>
        <v>57148279</v>
      </c>
      <c r="E288" s="40">
        <f t="shared" si="1052"/>
        <v>5369077</v>
      </c>
      <c r="F288" s="40"/>
      <c r="G288" s="40">
        <f>SUBTOTAL(9,G286:G287)</f>
        <v>1</v>
      </c>
      <c r="H288" s="40"/>
      <c r="I288" s="40"/>
      <c r="J288" s="40"/>
      <c r="K288" s="40" t="str">
        <f t="shared" ref="K288:L288" si="1053">SUBTOTAL(9,K286:K287)</f>
        <v>#REF!</v>
      </c>
      <c r="L288" s="40" t="str">
        <f t="shared" si="1053"/>
        <v>#REF!</v>
      </c>
      <c r="M288" s="40"/>
      <c r="N288" s="40"/>
      <c r="O288" s="40"/>
      <c r="P288" s="40" t="str">
        <f t="shared" ref="P288:T288" si="1054">SUBTOTAL(9,P286:P287)</f>
        <v>#REF!</v>
      </c>
      <c r="Q288" s="40" t="str">
        <f t="shared" si="1054"/>
        <v>#REF!</v>
      </c>
      <c r="R288" s="40" t="str">
        <f t="shared" si="1054"/>
        <v>#REF!</v>
      </c>
      <c r="S288" s="40" t="str">
        <f t="shared" si="1054"/>
        <v>#REF!</v>
      </c>
      <c r="T288" s="40" t="str">
        <f t="shared" si="1054"/>
        <v>#REF!</v>
      </c>
      <c r="U288" s="40"/>
      <c r="V288" s="40"/>
      <c r="W288" s="40"/>
      <c r="X288" s="40"/>
      <c r="Y288" s="40"/>
      <c r="Z288" s="40"/>
      <c r="AA288" s="40"/>
    </row>
    <row r="289" ht="15.75" customHeight="1" outlineLevel="2">
      <c r="A289" s="20" t="s">
        <v>194</v>
      </c>
      <c r="B289" s="19" t="s">
        <v>20</v>
      </c>
      <c r="C289" s="20" t="s">
        <v>21</v>
      </c>
      <c r="D289" s="37">
        <v>1484289.0</v>
      </c>
      <c r="E289" s="37">
        <v>437192.0</v>
      </c>
      <c r="F289" s="37" t="b">
        <f>+A289=A287</f>
        <v>0</v>
      </c>
      <c r="G289" s="37">
        <f>+D289/D290</f>
        <v>1</v>
      </c>
      <c r="H289" s="37" t="str">
        <f>VLOOKUP(A289,'[1]Hoja1'!$B$2:$F$126,3,0)</f>
        <v>#REF!</v>
      </c>
      <c r="I289" s="37" t="str">
        <f>VLOOKUP(A289,'[1]Hoja1'!$B$2:$F$126,2,0)</f>
        <v>#REF!</v>
      </c>
      <c r="J289" s="37" t="str">
        <f>+H289/11</f>
        <v>#REF!</v>
      </c>
      <c r="K289" s="37" t="str">
        <f>+G289*J289</f>
        <v>#REF!</v>
      </c>
      <c r="L289" s="37" t="str">
        <f>+D289-Q289</f>
        <v>#REF!</v>
      </c>
      <c r="M289" s="37" t="str">
        <f>VLOOKUP(A289,'[1]Hoja1'!$B$2:$F$126,5,0)</f>
        <v>#REF!</v>
      </c>
      <c r="N289" s="37">
        <v>0.0</v>
      </c>
      <c r="O289" s="37" t="str">
        <f>+M289/11</f>
        <v>#REF!</v>
      </c>
      <c r="P289" s="37" t="str">
        <f>+D289-K289</f>
        <v>#REF!</v>
      </c>
      <c r="Q289" s="37" t="str">
        <f>+ROUND(P289,0)</f>
        <v>#REF!</v>
      </c>
      <c r="R289" s="37" t="str">
        <f>+L289+Q289</f>
        <v>#REF!</v>
      </c>
      <c r="S289" s="37" t="str">
        <f>IF(D289-L289-Q289&gt;1,D289-L289-Q289,0)</f>
        <v>#REF!</v>
      </c>
      <c r="T289" s="37" t="str">
        <f>+R289</f>
        <v>#REF!</v>
      </c>
      <c r="U289" s="37"/>
      <c r="V289" s="37"/>
      <c r="W289" s="37"/>
      <c r="X289" s="37"/>
      <c r="Y289" s="37"/>
      <c r="Z289" s="37"/>
      <c r="AA289" s="37"/>
    </row>
    <row r="290" ht="15.75" customHeight="1" outlineLevel="1">
      <c r="A290" s="38" t="s">
        <v>392</v>
      </c>
      <c r="B290" s="39"/>
      <c r="C290" s="38"/>
      <c r="D290" s="40">
        <f t="shared" ref="D290:E290" si="1055">SUBTOTAL(9,D289)</f>
        <v>1484289</v>
      </c>
      <c r="E290" s="40">
        <f t="shared" si="1055"/>
        <v>437192</v>
      </c>
      <c r="F290" s="40"/>
      <c r="G290" s="40">
        <f>SUBTOTAL(9,G289)</f>
        <v>1</v>
      </c>
      <c r="H290" s="40"/>
      <c r="I290" s="40"/>
      <c r="J290" s="40"/>
      <c r="K290" s="40" t="str">
        <f t="shared" ref="K290:L290" si="1056">SUBTOTAL(9,K289)</f>
        <v>#REF!</v>
      </c>
      <c r="L290" s="40" t="str">
        <f t="shared" si="1056"/>
        <v>#REF!</v>
      </c>
      <c r="M290" s="40"/>
      <c r="N290" s="40"/>
      <c r="O290" s="40"/>
      <c r="P290" s="40" t="str">
        <f t="shared" ref="P290:T290" si="1057">SUBTOTAL(9,P289)</f>
        <v>#REF!</v>
      </c>
      <c r="Q290" s="40" t="str">
        <f t="shared" si="1057"/>
        <v>#REF!</v>
      </c>
      <c r="R290" s="40" t="str">
        <f t="shared" si="1057"/>
        <v>#REF!</v>
      </c>
      <c r="S290" s="40" t="str">
        <f t="shared" si="1057"/>
        <v>#REF!</v>
      </c>
      <c r="T290" s="40" t="str">
        <f t="shared" si="1057"/>
        <v>#REF!</v>
      </c>
      <c r="U290" s="40"/>
      <c r="V290" s="40"/>
      <c r="W290" s="40"/>
      <c r="X290" s="40"/>
      <c r="Y290" s="40"/>
      <c r="Z290" s="40"/>
      <c r="AA290" s="40"/>
    </row>
    <row r="291" ht="15.75" customHeight="1" outlineLevel="2">
      <c r="A291" s="20" t="s">
        <v>196</v>
      </c>
      <c r="B291" s="19" t="s">
        <v>20</v>
      </c>
      <c r="C291" s="20" t="s">
        <v>21</v>
      </c>
      <c r="D291" s="37">
        <v>3.046792598E7</v>
      </c>
      <c r="E291" s="37">
        <v>8128740.65</v>
      </c>
      <c r="F291" s="37" t="b">
        <f>+A291=A289</f>
        <v>0</v>
      </c>
      <c r="G291" s="37">
        <f>+D291/D294</f>
        <v>0.6039255929</v>
      </c>
      <c r="H291" s="37" t="str">
        <f t="shared" ref="H291:H293" si="1058">VLOOKUP(A291,'[1]Hoja1'!$B$2:$F$126,3,0)</f>
        <v>#REF!</v>
      </c>
      <c r="I291" s="37" t="str">
        <f t="shared" ref="I291:I293" si="1059">VLOOKUP(A291,'[1]Hoja1'!$B$2:$F$126,2,0)</f>
        <v>#REF!</v>
      </c>
      <c r="J291" s="37" t="str">
        <f t="shared" ref="J291:J293" si="1060">+H291/11</f>
        <v>#REF!</v>
      </c>
      <c r="K291" s="37" t="str">
        <f t="shared" ref="K291:K293" si="1061">+G291*J291</f>
        <v>#REF!</v>
      </c>
      <c r="L291" s="37">
        <v>0.0</v>
      </c>
      <c r="M291" s="37" t="str">
        <f t="shared" ref="M291:M293" si="1062">VLOOKUP(A291,'[1]Hoja1'!$B$2:$F$126,5,0)</f>
        <v>#REF!</v>
      </c>
      <c r="N291" s="37">
        <v>0.0</v>
      </c>
      <c r="O291" s="37" t="str">
        <f t="shared" ref="O291:O293" si="1063">+M291/11</f>
        <v>#REF!</v>
      </c>
      <c r="P291" s="37" t="str">
        <f>+D291-K291</f>
        <v>#REF!</v>
      </c>
      <c r="Q291" s="37" t="str">
        <f t="shared" ref="Q291:Q293" si="1064">+ROUND(P291,0)</f>
        <v>#REF!</v>
      </c>
      <c r="R291" s="37" t="str">
        <f t="shared" ref="R291:R293" si="1065">+L291+Q291</f>
        <v>#REF!</v>
      </c>
      <c r="S291" s="37" t="str">
        <f t="shared" ref="S291:S293" si="1066">IF(D291-L291-Q291&gt;1,D291-L291-Q291,0)</f>
        <v>#REF!</v>
      </c>
      <c r="T291" s="37" t="str">
        <f t="shared" ref="T291:T293" si="1067">+R291</f>
        <v>#REF!</v>
      </c>
      <c r="U291" s="37"/>
      <c r="V291" s="37"/>
      <c r="W291" s="37"/>
      <c r="X291" s="37"/>
      <c r="Y291" s="37"/>
      <c r="Z291" s="37"/>
      <c r="AA291" s="37"/>
    </row>
    <row r="292" ht="15.75" customHeight="1" outlineLevel="2">
      <c r="A292" s="20" t="s">
        <v>196</v>
      </c>
      <c r="B292" s="19" t="s">
        <v>32</v>
      </c>
      <c r="C292" s="20" t="s">
        <v>33</v>
      </c>
      <c r="D292" s="37">
        <v>145204.08</v>
      </c>
      <c r="E292" s="37">
        <v>38739.96</v>
      </c>
      <c r="F292" s="37" t="b">
        <f t="shared" ref="F292:F293" si="1068">+A292=A291</f>
        <v>1</v>
      </c>
      <c r="G292" s="37">
        <f>+D292/D294</f>
        <v>0.002878189351</v>
      </c>
      <c r="H292" s="37" t="str">
        <f t="shared" si="1058"/>
        <v>#REF!</v>
      </c>
      <c r="I292" s="37" t="str">
        <f t="shared" si="1059"/>
        <v>#REF!</v>
      </c>
      <c r="J292" s="37" t="str">
        <f t="shared" si="1060"/>
        <v>#REF!</v>
      </c>
      <c r="K292" s="37" t="str">
        <f t="shared" si="1061"/>
        <v>#REF!</v>
      </c>
      <c r="L292" s="37">
        <v>0.0</v>
      </c>
      <c r="M292" s="37" t="str">
        <f t="shared" si="1062"/>
        <v>#REF!</v>
      </c>
      <c r="N292" s="37">
        <v>0.0</v>
      </c>
      <c r="O292" s="37" t="str">
        <f t="shared" si="1063"/>
        <v>#REF!</v>
      </c>
      <c r="P292" s="41">
        <v>0.0</v>
      </c>
      <c r="Q292" s="37">
        <f t="shared" si="1064"/>
        <v>0</v>
      </c>
      <c r="R292" s="37">
        <f t="shared" si="1065"/>
        <v>0</v>
      </c>
      <c r="S292" s="37">
        <f t="shared" si="1066"/>
        <v>145204.08</v>
      </c>
      <c r="T292" s="37">
        <f t="shared" si="1067"/>
        <v>0</v>
      </c>
      <c r="U292" s="37"/>
      <c r="V292" s="37"/>
      <c r="W292" s="37"/>
      <c r="X292" s="37"/>
      <c r="Y292" s="37"/>
      <c r="Z292" s="37"/>
      <c r="AA292" s="37"/>
    </row>
    <row r="293" ht="15.75" customHeight="1" outlineLevel="2">
      <c r="A293" s="20" t="s">
        <v>196</v>
      </c>
      <c r="B293" s="19" t="s">
        <v>48</v>
      </c>
      <c r="C293" s="20" t="s">
        <v>49</v>
      </c>
      <c r="D293" s="37">
        <v>1.983667094E7</v>
      </c>
      <c r="E293" s="37">
        <v>5292357.39</v>
      </c>
      <c r="F293" s="37" t="b">
        <f t="shared" si="1068"/>
        <v>1</v>
      </c>
      <c r="G293" s="37">
        <f>+D293/D294</f>
        <v>0.3931962178</v>
      </c>
      <c r="H293" s="37" t="str">
        <f t="shared" si="1058"/>
        <v>#REF!</v>
      </c>
      <c r="I293" s="37" t="str">
        <f t="shared" si="1059"/>
        <v>#REF!</v>
      </c>
      <c r="J293" s="37" t="str">
        <f t="shared" si="1060"/>
        <v>#REF!</v>
      </c>
      <c r="K293" s="37" t="str">
        <f t="shared" si="1061"/>
        <v>#REF!</v>
      </c>
      <c r="L293" s="37">
        <v>0.0</v>
      </c>
      <c r="M293" s="37" t="str">
        <f t="shared" si="1062"/>
        <v>#REF!</v>
      </c>
      <c r="N293" s="37">
        <v>0.0</v>
      </c>
      <c r="O293" s="37" t="str">
        <f t="shared" si="1063"/>
        <v>#REF!</v>
      </c>
      <c r="P293" s="37" t="str">
        <f>+D293-K293</f>
        <v>#REF!</v>
      </c>
      <c r="Q293" s="37" t="str">
        <f t="shared" si="1064"/>
        <v>#REF!</v>
      </c>
      <c r="R293" s="37" t="str">
        <f t="shared" si="1065"/>
        <v>#REF!</v>
      </c>
      <c r="S293" s="37" t="str">
        <f t="shared" si="1066"/>
        <v>#REF!</v>
      </c>
      <c r="T293" s="37" t="str">
        <f t="shared" si="1067"/>
        <v>#REF!</v>
      </c>
      <c r="U293" s="37"/>
      <c r="V293" s="37"/>
      <c r="W293" s="37"/>
      <c r="X293" s="37"/>
      <c r="Y293" s="37"/>
      <c r="Z293" s="37"/>
      <c r="AA293" s="37"/>
    </row>
    <row r="294" ht="15.75" customHeight="1" outlineLevel="1">
      <c r="A294" s="38" t="s">
        <v>393</v>
      </c>
      <c r="B294" s="39"/>
      <c r="C294" s="38"/>
      <c r="D294" s="40">
        <f t="shared" ref="D294:E294" si="1069">SUBTOTAL(9,D291:D293)</f>
        <v>50449801</v>
      </c>
      <c r="E294" s="40">
        <f t="shared" si="1069"/>
        <v>13459838</v>
      </c>
      <c r="F294" s="40"/>
      <c r="G294" s="40">
        <f>SUBTOTAL(9,G291:G293)</f>
        <v>1</v>
      </c>
      <c r="H294" s="40"/>
      <c r="I294" s="40"/>
      <c r="J294" s="40"/>
      <c r="K294" s="40" t="str">
        <f t="shared" ref="K294:L294" si="1070">SUBTOTAL(9,K291:K293)</f>
        <v>#REF!</v>
      </c>
      <c r="L294" s="40">
        <f t="shared" si="1070"/>
        <v>0</v>
      </c>
      <c r="M294" s="40"/>
      <c r="N294" s="40"/>
      <c r="O294" s="40"/>
      <c r="P294" s="40" t="str">
        <f t="shared" ref="P294:T294" si="1071">SUBTOTAL(9,P291:P293)</f>
        <v>#REF!</v>
      </c>
      <c r="Q294" s="40" t="str">
        <f t="shared" si="1071"/>
        <v>#REF!</v>
      </c>
      <c r="R294" s="40" t="str">
        <f t="shared" si="1071"/>
        <v>#REF!</v>
      </c>
      <c r="S294" s="40" t="str">
        <f t="shared" si="1071"/>
        <v>#REF!</v>
      </c>
      <c r="T294" s="40" t="str">
        <f t="shared" si="1071"/>
        <v>#REF!</v>
      </c>
      <c r="U294" s="40"/>
      <c r="V294" s="40"/>
      <c r="W294" s="40"/>
      <c r="X294" s="40"/>
      <c r="Y294" s="40"/>
      <c r="Z294" s="40"/>
      <c r="AA294" s="40"/>
    </row>
    <row r="295" ht="15.75" customHeight="1" outlineLevel="2">
      <c r="A295" s="20" t="s">
        <v>198</v>
      </c>
      <c r="B295" s="19" t="s">
        <v>20</v>
      </c>
      <c r="C295" s="20" t="s">
        <v>21</v>
      </c>
      <c r="D295" s="37">
        <v>893066.52</v>
      </c>
      <c r="E295" s="37">
        <v>474303.4</v>
      </c>
      <c r="F295" s="37" t="b">
        <f>+A295=A293</f>
        <v>0</v>
      </c>
      <c r="G295" s="37">
        <f>+D295/D298</f>
        <v>0.2845403264</v>
      </c>
      <c r="H295" s="37" t="str">
        <f t="shared" ref="H295:H297" si="1072">VLOOKUP(A295,'[1]Hoja1'!$B$2:$F$126,3,0)</f>
        <v>#REF!</v>
      </c>
      <c r="I295" s="37" t="str">
        <f t="shared" ref="I295:I297" si="1073">VLOOKUP(A295,'[1]Hoja1'!$B$2:$F$126,2,0)</f>
        <v>#REF!</v>
      </c>
      <c r="J295" s="37" t="str">
        <f t="shared" ref="J295:J297" si="1074">+H295/11</f>
        <v>#REF!</v>
      </c>
      <c r="K295" s="37" t="str">
        <f t="shared" ref="K295:K297" si="1075">+G295*J295</f>
        <v>#REF!</v>
      </c>
      <c r="L295" s="37">
        <v>0.0</v>
      </c>
      <c r="M295" s="37" t="str">
        <f t="shared" ref="M295:M297" si="1076">VLOOKUP(A295,'[1]Hoja1'!$B$2:$F$126,5,0)</f>
        <v>#REF!</v>
      </c>
      <c r="N295" s="37">
        <v>0.0</v>
      </c>
      <c r="O295" s="37" t="str">
        <f t="shared" ref="O295:O297" si="1077">+M295/11</f>
        <v>#REF!</v>
      </c>
      <c r="P295" s="37" t="str">
        <f t="shared" ref="P295:P297" si="1078">+D295-K295</f>
        <v>#REF!</v>
      </c>
      <c r="Q295" s="37" t="str">
        <f t="shared" ref="Q295:Q297" si="1079">+ROUND(P295,0)</f>
        <v>#REF!</v>
      </c>
      <c r="R295" s="37" t="str">
        <f t="shared" ref="R295:R297" si="1080">+L295+Q295</f>
        <v>#REF!</v>
      </c>
      <c r="S295" s="37" t="str">
        <f t="shared" ref="S295:S297" si="1081">IF(D295-L295-Q295&gt;1,D295-L295-Q295,0)</f>
        <v>#REF!</v>
      </c>
      <c r="T295" s="37" t="str">
        <f t="shared" ref="T295:T297" si="1082">+R295</f>
        <v>#REF!</v>
      </c>
      <c r="U295" s="37"/>
      <c r="V295" s="37"/>
      <c r="W295" s="37"/>
      <c r="X295" s="37"/>
      <c r="Y295" s="37"/>
      <c r="Z295" s="37"/>
      <c r="AA295" s="37"/>
    </row>
    <row r="296" ht="15.75" customHeight="1" outlineLevel="2">
      <c r="A296" s="20" t="s">
        <v>198</v>
      </c>
      <c r="B296" s="19" t="s">
        <v>32</v>
      </c>
      <c r="C296" s="20" t="s">
        <v>33</v>
      </c>
      <c r="D296" s="37">
        <v>636396.42</v>
      </c>
      <c r="E296" s="37">
        <v>337987.12</v>
      </c>
      <c r="F296" s="37" t="b">
        <f t="shared" ref="F296:F297" si="1083">+A296=A295</f>
        <v>1</v>
      </c>
      <c r="G296" s="37">
        <f>+D296/D298</f>
        <v>0.2027625501</v>
      </c>
      <c r="H296" s="37" t="str">
        <f t="shared" si="1072"/>
        <v>#REF!</v>
      </c>
      <c r="I296" s="37" t="str">
        <f t="shared" si="1073"/>
        <v>#REF!</v>
      </c>
      <c r="J296" s="37" t="str">
        <f t="shared" si="1074"/>
        <v>#REF!</v>
      </c>
      <c r="K296" s="37" t="str">
        <f t="shared" si="1075"/>
        <v>#REF!</v>
      </c>
      <c r="L296" s="37">
        <v>0.0</v>
      </c>
      <c r="M296" s="37" t="str">
        <f t="shared" si="1076"/>
        <v>#REF!</v>
      </c>
      <c r="N296" s="37">
        <v>0.0</v>
      </c>
      <c r="O296" s="37" t="str">
        <f t="shared" si="1077"/>
        <v>#REF!</v>
      </c>
      <c r="P296" s="37" t="str">
        <f t="shared" si="1078"/>
        <v>#REF!</v>
      </c>
      <c r="Q296" s="37" t="str">
        <f t="shared" si="1079"/>
        <v>#REF!</v>
      </c>
      <c r="R296" s="37" t="str">
        <f t="shared" si="1080"/>
        <v>#REF!</v>
      </c>
      <c r="S296" s="37" t="str">
        <f t="shared" si="1081"/>
        <v>#REF!</v>
      </c>
      <c r="T296" s="37" t="str">
        <f t="shared" si="1082"/>
        <v>#REF!</v>
      </c>
      <c r="U296" s="37"/>
      <c r="V296" s="37"/>
      <c r="W296" s="37"/>
      <c r="X296" s="37"/>
      <c r="Y296" s="37"/>
      <c r="Z296" s="37"/>
      <c r="AA296" s="37"/>
    </row>
    <row r="297" ht="15.75" customHeight="1" outlineLevel="2">
      <c r="A297" s="20" t="s">
        <v>198</v>
      </c>
      <c r="B297" s="19" t="s">
        <v>34</v>
      </c>
      <c r="C297" s="20" t="s">
        <v>35</v>
      </c>
      <c r="D297" s="37">
        <v>1609166.06</v>
      </c>
      <c r="E297" s="37">
        <v>854620.48</v>
      </c>
      <c r="F297" s="37" t="b">
        <f t="shared" si="1083"/>
        <v>1</v>
      </c>
      <c r="G297" s="37">
        <f>+D297/D298</f>
        <v>0.5126971235</v>
      </c>
      <c r="H297" s="37" t="str">
        <f t="shared" si="1072"/>
        <v>#REF!</v>
      </c>
      <c r="I297" s="37" t="str">
        <f t="shared" si="1073"/>
        <v>#REF!</v>
      </c>
      <c r="J297" s="37" t="str">
        <f t="shared" si="1074"/>
        <v>#REF!</v>
      </c>
      <c r="K297" s="37" t="str">
        <f t="shared" si="1075"/>
        <v>#REF!</v>
      </c>
      <c r="L297" s="37">
        <v>0.0</v>
      </c>
      <c r="M297" s="37" t="str">
        <f t="shared" si="1076"/>
        <v>#REF!</v>
      </c>
      <c r="N297" s="37">
        <v>0.0</v>
      </c>
      <c r="O297" s="37" t="str">
        <f t="shared" si="1077"/>
        <v>#REF!</v>
      </c>
      <c r="P297" s="37" t="str">
        <f t="shared" si="1078"/>
        <v>#REF!</v>
      </c>
      <c r="Q297" s="37" t="str">
        <f t="shared" si="1079"/>
        <v>#REF!</v>
      </c>
      <c r="R297" s="37" t="str">
        <f t="shared" si="1080"/>
        <v>#REF!</v>
      </c>
      <c r="S297" s="37" t="str">
        <f t="shared" si="1081"/>
        <v>#REF!</v>
      </c>
      <c r="T297" s="37" t="str">
        <f t="shared" si="1082"/>
        <v>#REF!</v>
      </c>
      <c r="U297" s="37"/>
      <c r="V297" s="37"/>
      <c r="W297" s="37"/>
      <c r="X297" s="37"/>
      <c r="Y297" s="37"/>
      <c r="Z297" s="37"/>
      <c r="AA297" s="37"/>
    </row>
    <row r="298" ht="15.75" customHeight="1" outlineLevel="1">
      <c r="A298" s="38" t="s">
        <v>394</v>
      </c>
      <c r="B298" s="39"/>
      <c r="C298" s="38"/>
      <c r="D298" s="40">
        <f t="shared" ref="D298:E298" si="1084">SUBTOTAL(9,D295:D297)</f>
        <v>3138629</v>
      </c>
      <c r="E298" s="40">
        <f t="shared" si="1084"/>
        <v>1666911</v>
      </c>
      <c r="F298" s="40"/>
      <c r="G298" s="40">
        <f>SUBTOTAL(9,G295:G297)</f>
        <v>1</v>
      </c>
      <c r="H298" s="40"/>
      <c r="I298" s="40"/>
      <c r="J298" s="40"/>
      <c r="K298" s="40" t="str">
        <f t="shared" ref="K298:L298" si="1085">SUBTOTAL(9,K295:K297)</f>
        <v>#REF!</v>
      </c>
      <c r="L298" s="40">
        <f t="shared" si="1085"/>
        <v>0</v>
      </c>
      <c r="M298" s="40"/>
      <c r="N298" s="40"/>
      <c r="O298" s="40"/>
      <c r="P298" s="40" t="str">
        <f t="shared" ref="P298:T298" si="1086">SUBTOTAL(9,P295:P297)</f>
        <v>#REF!</v>
      </c>
      <c r="Q298" s="40" t="str">
        <f t="shared" si="1086"/>
        <v>#REF!</v>
      </c>
      <c r="R298" s="40" t="str">
        <f t="shared" si="1086"/>
        <v>#REF!</v>
      </c>
      <c r="S298" s="40" t="str">
        <f t="shared" si="1086"/>
        <v>#REF!</v>
      </c>
      <c r="T298" s="40" t="str">
        <f t="shared" si="1086"/>
        <v>#REF!</v>
      </c>
      <c r="U298" s="40"/>
      <c r="V298" s="40"/>
      <c r="W298" s="40"/>
      <c r="X298" s="40"/>
      <c r="Y298" s="40"/>
      <c r="Z298" s="40"/>
      <c r="AA298" s="40"/>
    </row>
    <row r="299" ht="15.75" customHeight="1" outlineLevel="2">
      <c r="A299" s="20" t="s">
        <v>200</v>
      </c>
      <c r="B299" s="19" t="s">
        <v>20</v>
      </c>
      <c r="C299" s="20" t="s">
        <v>21</v>
      </c>
      <c r="D299" s="37">
        <v>4481401.88</v>
      </c>
      <c r="E299" s="37">
        <v>231054.49</v>
      </c>
      <c r="F299" s="37" t="b">
        <f>+A299=A297</f>
        <v>0</v>
      </c>
      <c r="G299" s="37">
        <f>+D299/D303</f>
        <v>0.1542526892</v>
      </c>
      <c r="H299" s="37" t="str">
        <f t="shared" ref="H299:H302" si="1087">VLOOKUP(A299,'[1]Hoja1'!$B$2:$F$126,3,0)</f>
        <v>#REF!</v>
      </c>
      <c r="I299" s="37" t="str">
        <f t="shared" ref="I299:I302" si="1088">VLOOKUP(A299,'[1]Hoja1'!$B$2:$F$126,2,0)</f>
        <v>#REF!</v>
      </c>
      <c r="J299" s="37" t="str">
        <f t="shared" ref="J299:J302" si="1089">+H299/11</f>
        <v>#REF!</v>
      </c>
      <c r="K299" s="37" t="str">
        <f t="shared" ref="K299:K302" si="1090">+G299*J299</f>
        <v>#REF!</v>
      </c>
      <c r="L299" s="37" t="str">
        <f t="shared" ref="L299:L302" si="1091">+D299-Q299</f>
        <v>#REF!</v>
      </c>
      <c r="M299" s="37" t="str">
        <f t="shared" ref="M299:M302" si="1092">VLOOKUP(A299,'[1]Hoja1'!$B$2:$F$126,5,0)</f>
        <v>#REF!</v>
      </c>
      <c r="N299" s="37">
        <v>0.0</v>
      </c>
      <c r="O299" s="37" t="str">
        <f t="shared" ref="O299:O302" si="1093">+M299/11</f>
        <v>#REF!</v>
      </c>
      <c r="P299" s="37" t="str">
        <f t="shared" ref="P299:P302" si="1094">+D299-K299</f>
        <v>#REF!</v>
      </c>
      <c r="Q299" s="37" t="str">
        <f t="shared" ref="Q299:Q302" si="1095">+ROUND(P299,0)</f>
        <v>#REF!</v>
      </c>
      <c r="R299" s="37" t="str">
        <f t="shared" ref="R299:R302" si="1096">+L299+Q299</f>
        <v>#REF!</v>
      </c>
      <c r="S299" s="37" t="str">
        <f t="shared" ref="S299:S302" si="1097">IF(D299-L299-Q299&gt;1,D299-L299-Q299,0)</f>
        <v>#REF!</v>
      </c>
      <c r="T299" s="37" t="str">
        <f t="shared" ref="T299:T302" si="1098">+R299</f>
        <v>#REF!</v>
      </c>
      <c r="U299" s="37"/>
      <c r="V299" s="37"/>
      <c r="W299" s="37"/>
      <c r="X299" s="37"/>
      <c r="Y299" s="37"/>
      <c r="Z299" s="37"/>
      <c r="AA299" s="37"/>
    </row>
    <row r="300" ht="15.75" customHeight="1" outlineLevel="2">
      <c r="A300" s="20" t="s">
        <v>200</v>
      </c>
      <c r="B300" s="19" t="s">
        <v>32</v>
      </c>
      <c r="C300" s="20" t="s">
        <v>33</v>
      </c>
      <c r="D300" s="37">
        <v>6702078.71</v>
      </c>
      <c r="E300" s="37">
        <v>345549.32</v>
      </c>
      <c r="F300" s="37" t="b">
        <f t="shared" ref="F300:F302" si="1099">+A300=A299</f>
        <v>1</v>
      </c>
      <c r="G300" s="37">
        <f>+D300/D303</f>
        <v>0.2306897912</v>
      </c>
      <c r="H300" s="37" t="str">
        <f t="shared" si="1087"/>
        <v>#REF!</v>
      </c>
      <c r="I300" s="37" t="str">
        <f t="shared" si="1088"/>
        <v>#REF!</v>
      </c>
      <c r="J300" s="37" t="str">
        <f t="shared" si="1089"/>
        <v>#REF!</v>
      </c>
      <c r="K300" s="37" t="str">
        <f t="shared" si="1090"/>
        <v>#REF!</v>
      </c>
      <c r="L300" s="37" t="str">
        <f t="shared" si="1091"/>
        <v>#REF!</v>
      </c>
      <c r="M300" s="37" t="str">
        <f t="shared" si="1092"/>
        <v>#REF!</v>
      </c>
      <c r="N300" s="37">
        <v>0.0</v>
      </c>
      <c r="O300" s="37" t="str">
        <f t="shared" si="1093"/>
        <v>#REF!</v>
      </c>
      <c r="P300" s="37" t="str">
        <f t="shared" si="1094"/>
        <v>#REF!</v>
      </c>
      <c r="Q300" s="37" t="str">
        <f t="shared" si="1095"/>
        <v>#REF!</v>
      </c>
      <c r="R300" s="37" t="str">
        <f t="shared" si="1096"/>
        <v>#REF!</v>
      </c>
      <c r="S300" s="37" t="str">
        <f t="shared" si="1097"/>
        <v>#REF!</v>
      </c>
      <c r="T300" s="37" t="str">
        <f t="shared" si="1098"/>
        <v>#REF!</v>
      </c>
      <c r="U300" s="37"/>
      <c r="V300" s="37"/>
      <c r="W300" s="37"/>
      <c r="X300" s="37"/>
      <c r="Y300" s="37"/>
      <c r="Z300" s="37"/>
      <c r="AA300" s="37"/>
    </row>
    <row r="301" ht="15.75" customHeight="1" outlineLevel="2">
      <c r="A301" s="20" t="s">
        <v>200</v>
      </c>
      <c r="B301" s="19" t="s">
        <v>34</v>
      </c>
      <c r="C301" s="20" t="s">
        <v>35</v>
      </c>
      <c r="D301" s="37">
        <v>1.65654988E7</v>
      </c>
      <c r="E301" s="37">
        <v>854092.73</v>
      </c>
      <c r="F301" s="37" t="b">
        <f t="shared" si="1099"/>
        <v>1</v>
      </c>
      <c r="G301" s="37">
        <f>+D301/D303</f>
        <v>0.5701949536</v>
      </c>
      <c r="H301" s="37" t="str">
        <f t="shared" si="1087"/>
        <v>#REF!</v>
      </c>
      <c r="I301" s="37" t="str">
        <f t="shared" si="1088"/>
        <v>#REF!</v>
      </c>
      <c r="J301" s="37" t="str">
        <f t="shared" si="1089"/>
        <v>#REF!</v>
      </c>
      <c r="K301" s="37" t="str">
        <f t="shared" si="1090"/>
        <v>#REF!</v>
      </c>
      <c r="L301" s="37" t="str">
        <f t="shared" si="1091"/>
        <v>#REF!</v>
      </c>
      <c r="M301" s="37" t="str">
        <f t="shared" si="1092"/>
        <v>#REF!</v>
      </c>
      <c r="N301" s="37">
        <v>0.0</v>
      </c>
      <c r="O301" s="37" t="str">
        <f t="shared" si="1093"/>
        <v>#REF!</v>
      </c>
      <c r="P301" s="37" t="str">
        <f t="shared" si="1094"/>
        <v>#REF!</v>
      </c>
      <c r="Q301" s="37" t="str">
        <f t="shared" si="1095"/>
        <v>#REF!</v>
      </c>
      <c r="R301" s="37" t="str">
        <f t="shared" si="1096"/>
        <v>#REF!</v>
      </c>
      <c r="S301" s="37" t="str">
        <f t="shared" si="1097"/>
        <v>#REF!</v>
      </c>
      <c r="T301" s="37" t="str">
        <f t="shared" si="1098"/>
        <v>#REF!</v>
      </c>
      <c r="U301" s="37"/>
      <c r="V301" s="37"/>
      <c r="W301" s="37"/>
      <c r="X301" s="37"/>
      <c r="Y301" s="37"/>
      <c r="Z301" s="37"/>
      <c r="AA301" s="37"/>
    </row>
    <row r="302" ht="15.75" customHeight="1" outlineLevel="2">
      <c r="A302" s="20" t="s">
        <v>200</v>
      </c>
      <c r="B302" s="19" t="s">
        <v>48</v>
      </c>
      <c r="C302" s="20" t="s">
        <v>49</v>
      </c>
      <c r="D302" s="37">
        <v>1303362.61</v>
      </c>
      <c r="E302" s="37">
        <v>67199.46</v>
      </c>
      <c r="F302" s="37" t="b">
        <f t="shared" si="1099"/>
        <v>1</v>
      </c>
      <c r="G302" s="37">
        <f>+D302/D303</f>
        <v>0.04486256599</v>
      </c>
      <c r="H302" s="37" t="str">
        <f t="shared" si="1087"/>
        <v>#REF!</v>
      </c>
      <c r="I302" s="37" t="str">
        <f t="shared" si="1088"/>
        <v>#REF!</v>
      </c>
      <c r="J302" s="37" t="str">
        <f t="shared" si="1089"/>
        <v>#REF!</v>
      </c>
      <c r="K302" s="37" t="str">
        <f t="shared" si="1090"/>
        <v>#REF!</v>
      </c>
      <c r="L302" s="37" t="str">
        <f t="shared" si="1091"/>
        <v>#REF!</v>
      </c>
      <c r="M302" s="37" t="str">
        <f t="shared" si="1092"/>
        <v>#REF!</v>
      </c>
      <c r="N302" s="37">
        <v>0.0</v>
      </c>
      <c r="O302" s="37" t="str">
        <f t="shared" si="1093"/>
        <v>#REF!</v>
      </c>
      <c r="P302" s="37" t="str">
        <f t="shared" si="1094"/>
        <v>#REF!</v>
      </c>
      <c r="Q302" s="37" t="str">
        <f t="shared" si="1095"/>
        <v>#REF!</v>
      </c>
      <c r="R302" s="37" t="str">
        <f t="shared" si="1096"/>
        <v>#REF!</v>
      </c>
      <c r="S302" s="37" t="str">
        <f t="shared" si="1097"/>
        <v>#REF!</v>
      </c>
      <c r="T302" s="37" t="str">
        <f t="shared" si="1098"/>
        <v>#REF!</v>
      </c>
      <c r="U302" s="37"/>
      <c r="V302" s="37"/>
      <c r="W302" s="37"/>
      <c r="X302" s="37"/>
      <c r="Y302" s="37"/>
      <c r="Z302" s="37"/>
      <c r="AA302" s="37"/>
    </row>
    <row r="303" ht="15.75" customHeight="1" outlineLevel="1">
      <c r="A303" s="38" t="s">
        <v>395</v>
      </c>
      <c r="B303" s="39"/>
      <c r="C303" s="38"/>
      <c r="D303" s="40">
        <f t="shared" ref="D303:E303" si="1100">SUBTOTAL(9,D299:D302)</f>
        <v>29052342</v>
      </c>
      <c r="E303" s="40">
        <f t="shared" si="1100"/>
        <v>1497896</v>
      </c>
      <c r="F303" s="40"/>
      <c r="G303" s="40">
        <f>SUBTOTAL(9,G299:G302)</f>
        <v>1</v>
      </c>
      <c r="H303" s="40"/>
      <c r="I303" s="40"/>
      <c r="J303" s="40"/>
      <c r="K303" s="40" t="str">
        <f t="shared" ref="K303:L303" si="1101">SUBTOTAL(9,K299:K302)</f>
        <v>#REF!</v>
      </c>
      <c r="L303" s="40" t="str">
        <f t="shared" si="1101"/>
        <v>#REF!</v>
      </c>
      <c r="M303" s="40"/>
      <c r="N303" s="40"/>
      <c r="O303" s="40"/>
      <c r="P303" s="40" t="str">
        <f t="shared" ref="P303:T303" si="1102">SUBTOTAL(9,P299:P302)</f>
        <v>#REF!</v>
      </c>
      <c r="Q303" s="40" t="str">
        <f t="shared" si="1102"/>
        <v>#REF!</v>
      </c>
      <c r="R303" s="40" t="str">
        <f t="shared" si="1102"/>
        <v>#REF!</v>
      </c>
      <c r="S303" s="40" t="str">
        <f t="shared" si="1102"/>
        <v>#REF!</v>
      </c>
      <c r="T303" s="40" t="str">
        <f t="shared" si="1102"/>
        <v>#REF!</v>
      </c>
      <c r="U303" s="40"/>
      <c r="V303" s="40"/>
      <c r="W303" s="40"/>
      <c r="X303" s="40"/>
      <c r="Y303" s="40"/>
      <c r="Z303" s="40"/>
      <c r="AA303" s="40"/>
    </row>
    <row r="304" ht="15.75" customHeight="1" outlineLevel="2">
      <c r="A304" s="20" t="s">
        <v>202</v>
      </c>
      <c r="B304" s="19" t="s">
        <v>20</v>
      </c>
      <c r="C304" s="20" t="s">
        <v>21</v>
      </c>
      <c r="D304" s="37">
        <v>3.2077762523E8</v>
      </c>
      <c r="E304" s="37">
        <v>2.82662237E7</v>
      </c>
      <c r="F304" s="37" t="b">
        <f>+A304=A302</f>
        <v>0</v>
      </c>
      <c r="G304" s="37">
        <f>+D304/D307</f>
        <v>0.9934872622</v>
      </c>
      <c r="H304" s="37" t="str">
        <f t="shared" ref="H304:H306" si="1103">VLOOKUP(A304,'[1]Hoja1'!$B$2:$F$126,3,0)</f>
        <v>#REF!</v>
      </c>
      <c r="I304" s="37" t="str">
        <f t="shared" ref="I304:I306" si="1104">VLOOKUP(A304,'[1]Hoja1'!$B$2:$F$126,2,0)</f>
        <v>#REF!</v>
      </c>
      <c r="J304" s="37" t="str">
        <f t="shared" ref="J304:J306" si="1105">+H304/11</f>
        <v>#REF!</v>
      </c>
      <c r="K304" s="37" t="str">
        <f t="shared" ref="K304:K306" si="1106">+G304*J304</f>
        <v>#REF!</v>
      </c>
      <c r="L304" s="37" t="str">
        <f t="shared" ref="L304:L306" si="1107">+D304-Q304</f>
        <v>#REF!</v>
      </c>
      <c r="M304" s="37" t="str">
        <f t="shared" ref="M304:M306" si="1108">VLOOKUP(A304,'[1]Hoja1'!$B$2:$F$126,5,0)</f>
        <v>#REF!</v>
      </c>
      <c r="N304" s="37">
        <v>0.0</v>
      </c>
      <c r="O304" s="37" t="str">
        <f t="shared" ref="O304:O306" si="1109">+M304/11</f>
        <v>#REF!</v>
      </c>
      <c r="P304" s="37" t="str">
        <f t="shared" ref="P304:P306" si="1110">+D304-K304</f>
        <v>#REF!</v>
      </c>
      <c r="Q304" s="37" t="str">
        <f t="shared" ref="Q304:Q306" si="1111">+ROUND(P304,0)</f>
        <v>#REF!</v>
      </c>
      <c r="R304" s="37" t="str">
        <f t="shared" ref="R304:R306" si="1112">+L304+Q304</f>
        <v>#REF!</v>
      </c>
      <c r="S304" s="37" t="str">
        <f t="shared" ref="S304:S306" si="1113">IF(D304-L304-Q304&gt;1,D304-L304-Q304,0)</f>
        <v>#REF!</v>
      </c>
      <c r="T304" s="37" t="str">
        <f t="shared" ref="T304:T306" si="1114">+R304</f>
        <v>#REF!</v>
      </c>
      <c r="U304" s="37"/>
      <c r="V304" s="37"/>
      <c r="W304" s="37"/>
      <c r="X304" s="37"/>
      <c r="Y304" s="37"/>
      <c r="Z304" s="37"/>
      <c r="AA304" s="37"/>
    </row>
    <row r="305" ht="15.75" customHeight="1" outlineLevel="2">
      <c r="A305" s="20" t="s">
        <v>202</v>
      </c>
      <c r="B305" s="19" t="s">
        <v>32</v>
      </c>
      <c r="C305" s="20" t="s">
        <v>33</v>
      </c>
      <c r="D305" s="37">
        <v>2102835.77</v>
      </c>
      <c r="E305" s="37">
        <v>185297.3</v>
      </c>
      <c r="F305" s="37" t="b">
        <f t="shared" ref="F305:F306" si="1115">+A305=A304</f>
        <v>1</v>
      </c>
      <c r="G305" s="37">
        <f>+D305/D307</f>
        <v>0.006512737759</v>
      </c>
      <c r="H305" s="37" t="str">
        <f t="shared" si="1103"/>
        <v>#REF!</v>
      </c>
      <c r="I305" s="37" t="str">
        <f t="shared" si="1104"/>
        <v>#REF!</v>
      </c>
      <c r="J305" s="37" t="str">
        <f t="shared" si="1105"/>
        <v>#REF!</v>
      </c>
      <c r="K305" s="37" t="str">
        <f t="shared" si="1106"/>
        <v>#REF!</v>
      </c>
      <c r="L305" s="37" t="str">
        <f t="shared" si="1107"/>
        <v>#REF!</v>
      </c>
      <c r="M305" s="37" t="str">
        <f t="shared" si="1108"/>
        <v>#REF!</v>
      </c>
      <c r="N305" s="37">
        <v>0.0</v>
      </c>
      <c r="O305" s="37" t="str">
        <f t="shared" si="1109"/>
        <v>#REF!</v>
      </c>
      <c r="P305" s="37" t="str">
        <f t="shared" si="1110"/>
        <v>#REF!</v>
      </c>
      <c r="Q305" s="37" t="str">
        <f t="shared" si="1111"/>
        <v>#REF!</v>
      </c>
      <c r="R305" s="37" t="str">
        <f t="shared" si="1112"/>
        <v>#REF!</v>
      </c>
      <c r="S305" s="37" t="str">
        <f t="shared" si="1113"/>
        <v>#REF!</v>
      </c>
      <c r="T305" s="37" t="str">
        <f t="shared" si="1114"/>
        <v>#REF!</v>
      </c>
      <c r="U305" s="37"/>
      <c r="V305" s="37"/>
      <c r="W305" s="37"/>
      <c r="X305" s="37"/>
      <c r="Y305" s="37"/>
      <c r="Z305" s="37"/>
      <c r="AA305" s="37"/>
    </row>
    <row r="306" ht="15.75" customHeight="1" outlineLevel="2">
      <c r="A306" s="20" t="s">
        <v>202</v>
      </c>
      <c r="B306" s="19" t="s">
        <v>28</v>
      </c>
      <c r="C306" s="20" t="s">
        <v>29</v>
      </c>
      <c r="D306" s="37">
        <v>0.0</v>
      </c>
      <c r="E306" s="37">
        <v>0.0</v>
      </c>
      <c r="F306" s="37" t="b">
        <f t="shared" si="1115"/>
        <v>1</v>
      </c>
      <c r="G306" s="37">
        <f>+D306/D307</f>
        <v>0</v>
      </c>
      <c r="H306" s="37" t="str">
        <f t="shared" si="1103"/>
        <v>#REF!</v>
      </c>
      <c r="I306" s="37" t="str">
        <f t="shared" si="1104"/>
        <v>#REF!</v>
      </c>
      <c r="J306" s="37" t="str">
        <f t="shared" si="1105"/>
        <v>#REF!</v>
      </c>
      <c r="K306" s="37" t="str">
        <f t="shared" si="1106"/>
        <v>#REF!</v>
      </c>
      <c r="L306" s="37" t="str">
        <f t="shared" si="1107"/>
        <v>#REF!</v>
      </c>
      <c r="M306" s="37" t="str">
        <f t="shared" si="1108"/>
        <v>#REF!</v>
      </c>
      <c r="N306" s="37">
        <v>0.0</v>
      </c>
      <c r="O306" s="37" t="str">
        <f t="shared" si="1109"/>
        <v>#REF!</v>
      </c>
      <c r="P306" s="37" t="str">
        <f t="shared" si="1110"/>
        <v>#REF!</v>
      </c>
      <c r="Q306" s="37" t="str">
        <f t="shared" si="1111"/>
        <v>#REF!</v>
      </c>
      <c r="R306" s="37" t="str">
        <f t="shared" si="1112"/>
        <v>#REF!</v>
      </c>
      <c r="S306" s="37" t="str">
        <f t="shared" si="1113"/>
        <v>#REF!</v>
      </c>
      <c r="T306" s="37" t="str">
        <f t="shared" si="1114"/>
        <v>#REF!</v>
      </c>
      <c r="U306" s="37"/>
      <c r="V306" s="37"/>
      <c r="W306" s="37"/>
      <c r="X306" s="37"/>
      <c r="Y306" s="37"/>
      <c r="Z306" s="37"/>
      <c r="AA306" s="37"/>
    </row>
    <row r="307" ht="15.75" customHeight="1" outlineLevel="1">
      <c r="A307" s="38" t="s">
        <v>396</v>
      </c>
      <c r="B307" s="39"/>
      <c r="C307" s="38"/>
      <c r="D307" s="40">
        <f t="shared" ref="D307:E307" si="1116">SUBTOTAL(9,D304:D306)</f>
        <v>322880461</v>
      </c>
      <c r="E307" s="40">
        <f t="shared" si="1116"/>
        <v>28451521</v>
      </c>
      <c r="F307" s="40"/>
      <c r="G307" s="40">
        <f>SUBTOTAL(9,G304:G306)</f>
        <v>1</v>
      </c>
      <c r="H307" s="40"/>
      <c r="I307" s="40"/>
      <c r="J307" s="40"/>
      <c r="K307" s="40" t="str">
        <f t="shared" ref="K307:L307" si="1117">SUBTOTAL(9,K304:K306)</f>
        <v>#REF!</v>
      </c>
      <c r="L307" s="40" t="str">
        <f t="shared" si="1117"/>
        <v>#REF!</v>
      </c>
      <c r="M307" s="40"/>
      <c r="N307" s="40"/>
      <c r="O307" s="40"/>
      <c r="P307" s="40" t="str">
        <f t="shared" ref="P307:T307" si="1118">SUBTOTAL(9,P304:P306)</f>
        <v>#REF!</v>
      </c>
      <c r="Q307" s="40" t="str">
        <f t="shared" si="1118"/>
        <v>#REF!</v>
      </c>
      <c r="R307" s="40" t="str">
        <f t="shared" si="1118"/>
        <v>#REF!</v>
      </c>
      <c r="S307" s="40" t="str">
        <f t="shared" si="1118"/>
        <v>#REF!</v>
      </c>
      <c r="T307" s="40" t="str">
        <f t="shared" si="1118"/>
        <v>#REF!</v>
      </c>
      <c r="U307" s="40"/>
      <c r="V307" s="40"/>
      <c r="W307" s="40"/>
      <c r="X307" s="40"/>
      <c r="Y307" s="40"/>
      <c r="Z307" s="40"/>
      <c r="AA307" s="40"/>
    </row>
    <row r="308" ht="15.75" customHeight="1" outlineLevel="2">
      <c r="A308" s="20" t="s">
        <v>204</v>
      </c>
      <c r="B308" s="19" t="s">
        <v>20</v>
      </c>
      <c r="C308" s="20" t="s">
        <v>21</v>
      </c>
      <c r="D308" s="37">
        <v>5.285451024E7</v>
      </c>
      <c r="E308" s="37">
        <v>2267282.03</v>
      </c>
      <c r="F308" s="37" t="b">
        <f>+A308=A306</f>
        <v>0</v>
      </c>
      <c r="G308" s="37">
        <f>+D308/D310</f>
        <v>0.7623827327</v>
      </c>
      <c r="H308" s="37" t="str">
        <f t="shared" ref="H308:H309" si="1119">VLOOKUP(A308,'[1]Hoja1'!$B$2:$F$126,3,0)</f>
        <v>#REF!</v>
      </c>
      <c r="I308" s="37" t="str">
        <f t="shared" ref="I308:I309" si="1120">VLOOKUP(A308,'[1]Hoja1'!$B$2:$F$126,2,0)</f>
        <v>#REF!</v>
      </c>
      <c r="J308" s="37" t="str">
        <f t="shared" ref="J308:J309" si="1121">+H308/11</f>
        <v>#REF!</v>
      </c>
      <c r="K308" s="37" t="str">
        <f t="shared" ref="K308:K309" si="1122">+G308*J308</f>
        <v>#REF!</v>
      </c>
      <c r="L308" s="37">
        <v>0.0</v>
      </c>
      <c r="M308" s="37" t="str">
        <f t="shared" ref="M308:M309" si="1123">VLOOKUP(A308,'[1]Hoja1'!$B$2:$F$126,5,0)</f>
        <v>#REF!</v>
      </c>
      <c r="N308" s="37">
        <v>0.0</v>
      </c>
      <c r="O308" s="37" t="str">
        <f t="shared" ref="O308:O309" si="1124">+M308/11</f>
        <v>#REF!</v>
      </c>
      <c r="P308" s="37" t="str">
        <f t="shared" ref="P308:P309" si="1125">+D308-K308</f>
        <v>#REF!</v>
      </c>
      <c r="Q308" s="37" t="str">
        <f t="shared" ref="Q308:Q309" si="1126">+ROUND(P308,0)</f>
        <v>#REF!</v>
      </c>
      <c r="R308" s="37" t="str">
        <f t="shared" ref="R308:R309" si="1127">+L308+Q308</f>
        <v>#REF!</v>
      </c>
      <c r="S308" s="37" t="str">
        <f t="shared" ref="S308:S309" si="1128">IF(D308-L308-Q308&gt;1,D308-L308-Q308,0)</f>
        <v>#REF!</v>
      </c>
      <c r="T308" s="37" t="str">
        <f t="shared" ref="T308:T309" si="1129">+R308</f>
        <v>#REF!</v>
      </c>
      <c r="U308" s="37"/>
      <c r="V308" s="37"/>
      <c r="W308" s="37"/>
      <c r="X308" s="37"/>
      <c r="Y308" s="37"/>
      <c r="Z308" s="37"/>
      <c r="AA308" s="37"/>
    </row>
    <row r="309" ht="15.75" customHeight="1" outlineLevel="2">
      <c r="A309" s="20" t="s">
        <v>204</v>
      </c>
      <c r="B309" s="19" t="s">
        <v>48</v>
      </c>
      <c r="C309" s="20" t="s">
        <v>49</v>
      </c>
      <c r="D309" s="37">
        <v>1.647354242E7</v>
      </c>
      <c r="E309" s="37">
        <v>706659.97</v>
      </c>
      <c r="F309" s="37" t="b">
        <f>+A309=A308</f>
        <v>1</v>
      </c>
      <c r="G309" s="37">
        <f>+D309/D310</f>
        <v>0.2376172673</v>
      </c>
      <c r="H309" s="37" t="str">
        <f t="shared" si="1119"/>
        <v>#REF!</v>
      </c>
      <c r="I309" s="37" t="str">
        <f t="shared" si="1120"/>
        <v>#REF!</v>
      </c>
      <c r="J309" s="37" t="str">
        <f t="shared" si="1121"/>
        <v>#REF!</v>
      </c>
      <c r="K309" s="37" t="str">
        <f t="shared" si="1122"/>
        <v>#REF!</v>
      </c>
      <c r="L309" s="37">
        <v>0.0</v>
      </c>
      <c r="M309" s="37" t="str">
        <f t="shared" si="1123"/>
        <v>#REF!</v>
      </c>
      <c r="N309" s="37">
        <v>0.0</v>
      </c>
      <c r="O309" s="37" t="str">
        <f t="shared" si="1124"/>
        <v>#REF!</v>
      </c>
      <c r="P309" s="37" t="str">
        <f t="shared" si="1125"/>
        <v>#REF!</v>
      </c>
      <c r="Q309" s="37" t="str">
        <f t="shared" si="1126"/>
        <v>#REF!</v>
      </c>
      <c r="R309" s="37" t="str">
        <f t="shared" si="1127"/>
        <v>#REF!</v>
      </c>
      <c r="S309" s="37" t="str">
        <f t="shared" si="1128"/>
        <v>#REF!</v>
      </c>
      <c r="T309" s="37" t="str">
        <f t="shared" si="1129"/>
        <v>#REF!</v>
      </c>
      <c r="U309" s="37"/>
      <c r="V309" s="37"/>
      <c r="W309" s="37"/>
      <c r="X309" s="37"/>
      <c r="Y309" s="37"/>
      <c r="Z309" s="37"/>
      <c r="AA309" s="37"/>
    </row>
    <row r="310" ht="15.75" customHeight="1" outlineLevel="1">
      <c r="A310" s="38" t="s">
        <v>397</v>
      </c>
      <c r="B310" s="39"/>
      <c r="C310" s="38"/>
      <c r="D310" s="40">
        <f t="shared" ref="D310:E310" si="1130">SUBTOTAL(9,D308:D309)</f>
        <v>69328052.66</v>
      </c>
      <c r="E310" s="40">
        <f t="shared" si="1130"/>
        <v>2973942</v>
      </c>
      <c r="F310" s="40"/>
      <c r="G310" s="40">
        <f>SUBTOTAL(9,G308:G309)</f>
        <v>1</v>
      </c>
      <c r="H310" s="40"/>
      <c r="I310" s="40"/>
      <c r="J310" s="40"/>
      <c r="K310" s="40" t="str">
        <f t="shared" ref="K310:L310" si="1131">SUBTOTAL(9,K308:K309)</f>
        <v>#REF!</v>
      </c>
      <c r="L310" s="40">
        <f t="shared" si="1131"/>
        <v>0</v>
      </c>
      <c r="M310" s="40"/>
      <c r="N310" s="40"/>
      <c r="O310" s="40"/>
      <c r="P310" s="40" t="str">
        <f t="shared" ref="P310:T310" si="1132">SUBTOTAL(9,P308:P309)</f>
        <v>#REF!</v>
      </c>
      <c r="Q310" s="40" t="str">
        <f t="shared" si="1132"/>
        <v>#REF!</v>
      </c>
      <c r="R310" s="40" t="str">
        <f t="shared" si="1132"/>
        <v>#REF!</v>
      </c>
      <c r="S310" s="40" t="str">
        <f t="shared" si="1132"/>
        <v>#REF!</v>
      </c>
      <c r="T310" s="40" t="str">
        <f t="shared" si="1132"/>
        <v>#REF!</v>
      </c>
      <c r="U310" s="40"/>
      <c r="V310" s="40"/>
      <c r="W310" s="40"/>
      <c r="X310" s="40"/>
      <c r="Y310" s="40"/>
      <c r="Z310" s="40"/>
      <c r="AA310" s="40"/>
    </row>
    <row r="311" ht="15.75" customHeight="1" outlineLevel="2">
      <c r="A311" s="20" t="s">
        <v>206</v>
      </c>
      <c r="B311" s="19" t="s">
        <v>20</v>
      </c>
      <c r="C311" s="20" t="s">
        <v>21</v>
      </c>
      <c r="D311" s="37">
        <v>6.422274487E7</v>
      </c>
      <c r="E311" s="37">
        <v>1819071.1</v>
      </c>
      <c r="F311" s="37" t="b">
        <f>+A311=A309</f>
        <v>0</v>
      </c>
      <c r="G311" s="37">
        <f>+D311/D313</f>
        <v>0.7784276974</v>
      </c>
      <c r="H311" s="37" t="str">
        <f t="shared" ref="H311:H312" si="1133">VLOOKUP(A311,'[1]Hoja1'!$B$2:$F$126,3,0)</f>
        <v>#REF!</v>
      </c>
      <c r="I311" s="37" t="str">
        <f t="shared" ref="I311:I312" si="1134">VLOOKUP(A311,'[1]Hoja1'!$B$2:$F$126,2,0)</f>
        <v>#REF!</v>
      </c>
      <c r="J311" s="37" t="str">
        <f t="shared" ref="J311:J312" si="1135">+H311/11</f>
        <v>#REF!</v>
      </c>
      <c r="K311" s="37" t="str">
        <f t="shared" ref="K311:K312" si="1136">+G311*J311</f>
        <v>#REF!</v>
      </c>
      <c r="L311" s="37">
        <v>0.0</v>
      </c>
      <c r="M311" s="37" t="str">
        <f t="shared" ref="M311:M312" si="1137">VLOOKUP(A311,'[1]Hoja1'!$B$2:$F$126,5,0)</f>
        <v>#REF!</v>
      </c>
      <c r="N311" s="37">
        <v>0.0</v>
      </c>
      <c r="O311" s="37" t="str">
        <f t="shared" ref="O311:O312" si="1138">+M311/11</f>
        <v>#REF!</v>
      </c>
      <c r="P311" s="37" t="str">
        <f t="shared" ref="P311:P312" si="1139">+D311-K311</f>
        <v>#REF!</v>
      </c>
      <c r="Q311" s="37" t="str">
        <f t="shared" ref="Q311:Q312" si="1140">+ROUND(P311,0)</f>
        <v>#REF!</v>
      </c>
      <c r="R311" s="37" t="str">
        <f t="shared" ref="R311:R312" si="1141">+L311+Q311</f>
        <v>#REF!</v>
      </c>
      <c r="S311" s="37" t="str">
        <f t="shared" ref="S311:S312" si="1142">IF(D311-L311-Q311&gt;1,D311-L311-Q311,0)</f>
        <v>#REF!</v>
      </c>
      <c r="T311" s="37" t="str">
        <f t="shared" ref="T311:T312" si="1143">+R311</f>
        <v>#REF!</v>
      </c>
      <c r="U311" s="37"/>
      <c r="V311" s="37"/>
      <c r="W311" s="37"/>
      <c r="X311" s="37"/>
      <c r="Y311" s="37"/>
      <c r="Z311" s="37"/>
      <c r="AA311" s="37"/>
    </row>
    <row r="312" ht="15.75" customHeight="1" outlineLevel="2">
      <c r="A312" s="20" t="s">
        <v>206</v>
      </c>
      <c r="B312" s="19" t="s">
        <v>48</v>
      </c>
      <c r="C312" s="20" t="s">
        <v>49</v>
      </c>
      <c r="D312" s="37">
        <v>1.828041513E7</v>
      </c>
      <c r="E312" s="37">
        <v>517781.9</v>
      </c>
      <c r="F312" s="37" t="b">
        <f>+A312=A311</f>
        <v>1</v>
      </c>
      <c r="G312" s="37">
        <f>+D312/D313</f>
        <v>0.2215723026</v>
      </c>
      <c r="H312" s="37" t="str">
        <f t="shared" si="1133"/>
        <v>#REF!</v>
      </c>
      <c r="I312" s="37" t="str">
        <f t="shared" si="1134"/>
        <v>#REF!</v>
      </c>
      <c r="J312" s="37" t="str">
        <f t="shared" si="1135"/>
        <v>#REF!</v>
      </c>
      <c r="K312" s="37" t="str">
        <f t="shared" si="1136"/>
        <v>#REF!</v>
      </c>
      <c r="L312" s="37">
        <v>0.0</v>
      </c>
      <c r="M312" s="37" t="str">
        <f t="shared" si="1137"/>
        <v>#REF!</v>
      </c>
      <c r="N312" s="37">
        <v>0.0</v>
      </c>
      <c r="O312" s="37" t="str">
        <f t="shared" si="1138"/>
        <v>#REF!</v>
      </c>
      <c r="P312" s="37" t="str">
        <f t="shared" si="1139"/>
        <v>#REF!</v>
      </c>
      <c r="Q312" s="37" t="str">
        <f t="shared" si="1140"/>
        <v>#REF!</v>
      </c>
      <c r="R312" s="37" t="str">
        <f t="shared" si="1141"/>
        <v>#REF!</v>
      </c>
      <c r="S312" s="37" t="str">
        <f t="shared" si="1142"/>
        <v>#REF!</v>
      </c>
      <c r="T312" s="37" t="str">
        <f t="shared" si="1143"/>
        <v>#REF!</v>
      </c>
      <c r="U312" s="37"/>
      <c r="V312" s="37"/>
      <c r="W312" s="37"/>
      <c r="X312" s="37"/>
      <c r="Y312" s="37"/>
      <c r="Z312" s="37"/>
      <c r="AA312" s="37"/>
    </row>
    <row r="313" ht="15.75" customHeight="1" outlineLevel="1">
      <c r="A313" s="38" t="s">
        <v>398</v>
      </c>
      <c r="B313" s="39"/>
      <c r="C313" s="38"/>
      <c r="D313" s="40">
        <f t="shared" ref="D313:E313" si="1144">SUBTOTAL(9,D311:D312)</f>
        <v>82503160</v>
      </c>
      <c r="E313" s="40">
        <f t="shared" si="1144"/>
        <v>2336853</v>
      </c>
      <c r="F313" s="40"/>
      <c r="G313" s="40">
        <f>SUBTOTAL(9,G311:G312)</f>
        <v>1</v>
      </c>
      <c r="H313" s="40"/>
      <c r="I313" s="40"/>
      <c r="J313" s="40"/>
      <c r="K313" s="40" t="str">
        <f t="shared" ref="K313:L313" si="1145">SUBTOTAL(9,K311:K312)</f>
        <v>#REF!</v>
      </c>
      <c r="L313" s="40">
        <f t="shared" si="1145"/>
        <v>0</v>
      </c>
      <c r="M313" s="40"/>
      <c r="N313" s="40"/>
      <c r="O313" s="40"/>
      <c r="P313" s="40" t="str">
        <f t="shared" ref="P313:T313" si="1146">SUBTOTAL(9,P311:P312)</f>
        <v>#REF!</v>
      </c>
      <c r="Q313" s="40" t="str">
        <f t="shared" si="1146"/>
        <v>#REF!</v>
      </c>
      <c r="R313" s="40" t="str">
        <f t="shared" si="1146"/>
        <v>#REF!</v>
      </c>
      <c r="S313" s="40" t="str">
        <f t="shared" si="1146"/>
        <v>#REF!</v>
      </c>
      <c r="T313" s="40" t="str">
        <f t="shared" si="1146"/>
        <v>#REF!</v>
      </c>
      <c r="U313" s="40"/>
      <c r="V313" s="40"/>
      <c r="W313" s="40"/>
      <c r="X313" s="40"/>
      <c r="Y313" s="40"/>
      <c r="Z313" s="40"/>
      <c r="AA313" s="40"/>
    </row>
    <row r="314" ht="15.75" customHeight="1" outlineLevel="2">
      <c r="A314" s="20" t="s">
        <v>208</v>
      </c>
      <c r="B314" s="19" t="s">
        <v>20</v>
      </c>
      <c r="C314" s="20" t="s">
        <v>21</v>
      </c>
      <c r="D314" s="37">
        <v>1.978659792E7</v>
      </c>
      <c r="E314" s="37">
        <v>706754.9</v>
      </c>
      <c r="F314" s="37" t="b">
        <f>+A314=A312</f>
        <v>0</v>
      </c>
      <c r="G314" s="37">
        <f>+D314/D318</f>
        <v>0.1503502237</v>
      </c>
      <c r="H314" s="37" t="str">
        <f t="shared" ref="H314:H317" si="1147">VLOOKUP(A314,'[1]Hoja1'!$B$2:$F$126,3,0)</f>
        <v>#REF!</v>
      </c>
      <c r="I314" s="37" t="str">
        <f t="shared" ref="I314:I317" si="1148">VLOOKUP(A314,'[1]Hoja1'!$B$2:$F$126,2,0)</f>
        <v>#REF!</v>
      </c>
      <c r="J314" s="37" t="str">
        <f t="shared" ref="J314:J317" si="1149">+H314/11</f>
        <v>#REF!</v>
      </c>
      <c r="K314" s="37" t="str">
        <f t="shared" ref="K314:K317" si="1150">+G314*J314</f>
        <v>#REF!</v>
      </c>
      <c r="L314" s="37" t="str">
        <f t="shared" ref="L314:L317" si="1151">+D314-Q314</f>
        <v>#REF!</v>
      </c>
      <c r="M314" s="37" t="str">
        <f t="shared" ref="M314:M317" si="1152">VLOOKUP(A314,'[1]Hoja1'!$B$2:$F$126,5,0)</f>
        <v>#REF!</v>
      </c>
      <c r="N314" s="37">
        <v>0.0</v>
      </c>
      <c r="O314" s="37" t="str">
        <f t="shared" ref="O314:O317" si="1153">+M314/11</f>
        <v>#REF!</v>
      </c>
      <c r="P314" s="37" t="str">
        <f t="shared" ref="P314:P317" si="1154">+D314-K314</f>
        <v>#REF!</v>
      </c>
      <c r="Q314" s="37" t="str">
        <f t="shared" ref="Q314:Q317" si="1155">+ROUND(P314,0)</f>
        <v>#REF!</v>
      </c>
      <c r="R314" s="37" t="str">
        <f t="shared" ref="R314:R317" si="1156">+L314+Q314</f>
        <v>#REF!</v>
      </c>
      <c r="S314" s="37" t="str">
        <f t="shared" ref="S314:S317" si="1157">IF(D314-L314-Q314&gt;1,D314-L314-Q314,0)</f>
        <v>#REF!</v>
      </c>
      <c r="T314" s="37" t="str">
        <f t="shared" ref="T314:T317" si="1158">+R314</f>
        <v>#REF!</v>
      </c>
      <c r="U314" s="37"/>
      <c r="V314" s="37"/>
      <c r="W314" s="37"/>
      <c r="X314" s="37"/>
      <c r="Y314" s="37"/>
      <c r="Z314" s="37"/>
      <c r="AA314" s="37"/>
    </row>
    <row r="315" ht="15.75" customHeight="1" outlineLevel="2">
      <c r="A315" s="20" t="s">
        <v>208</v>
      </c>
      <c r="B315" s="19" t="s">
        <v>32</v>
      </c>
      <c r="C315" s="20" t="s">
        <v>33</v>
      </c>
      <c r="D315" s="37">
        <v>2.847068881E7</v>
      </c>
      <c r="E315" s="37">
        <v>1016940.81</v>
      </c>
      <c r="F315" s="37" t="b">
        <f t="shared" ref="F315:F317" si="1159">+A315=A314</f>
        <v>1</v>
      </c>
      <c r="G315" s="37">
        <f>+D315/D318</f>
        <v>0.2163370605</v>
      </c>
      <c r="H315" s="37" t="str">
        <f t="shared" si="1147"/>
        <v>#REF!</v>
      </c>
      <c r="I315" s="37" t="str">
        <f t="shared" si="1148"/>
        <v>#REF!</v>
      </c>
      <c r="J315" s="37" t="str">
        <f t="shared" si="1149"/>
        <v>#REF!</v>
      </c>
      <c r="K315" s="37" t="str">
        <f t="shared" si="1150"/>
        <v>#REF!</v>
      </c>
      <c r="L315" s="37" t="str">
        <f t="shared" si="1151"/>
        <v>#REF!</v>
      </c>
      <c r="M315" s="37" t="str">
        <f t="shared" si="1152"/>
        <v>#REF!</v>
      </c>
      <c r="N315" s="37">
        <v>0.0</v>
      </c>
      <c r="O315" s="37" t="str">
        <f t="shared" si="1153"/>
        <v>#REF!</v>
      </c>
      <c r="P315" s="37" t="str">
        <f t="shared" si="1154"/>
        <v>#REF!</v>
      </c>
      <c r="Q315" s="37" t="str">
        <f t="shared" si="1155"/>
        <v>#REF!</v>
      </c>
      <c r="R315" s="37" t="str">
        <f t="shared" si="1156"/>
        <v>#REF!</v>
      </c>
      <c r="S315" s="37" t="str">
        <f t="shared" si="1157"/>
        <v>#REF!</v>
      </c>
      <c r="T315" s="37" t="str">
        <f t="shared" si="1158"/>
        <v>#REF!</v>
      </c>
      <c r="U315" s="37"/>
      <c r="V315" s="37"/>
      <c r="W315" s="37"/>
      <c r="X315" s="37"/>
      <c r="Y315" s="37"/>
      <c r="Z315" s="37"/>
      <c r="AA315" s="37"/>
    </row>
    <row r="316" ht="15.75" customHeight="1" outlineLevel="2">
      <c r="A316" s="20" t="s">
        <v>208</v>
      </c>
      <c r="B316" s="19" t="s">
        <v>42</v>
      </c>
      <c r="C316" s="20" t="s">
        <v>43</v>
      </c>
      <c r="D316" s="37">
        <v>0.0</v>
      </c>
      <c r="E316" s="37">
        <v>0.0</v>
      </c>
      <c r="F316" s="37" t="b">
        <f t="shared" si="1159"/>
        <v>1</v>
      </c>
      <c r="G316" s="37">
        <f>+D316/D318</f>
        <v>0</v>
      </c>
      <c r="H316" s="37" t="str">
        <f t="shared" si="1147"/>
        <v>#REF!</v>
      </c>
      <c r="I316" s="37" t="str">
        <f t="shared" si="1148"/>
        <v>#REF!</v>
      </c>
      <c r="J316" s="37" t="str">
        <f t="shared" si="1149"/>
        <v>#REF!</v>
      </c>
      <c r="K316" s="37" t="str">
        <f t="shared" si="1150"/>
        <v>#REF!</v>
      </c>
      <c r="L316" s="37" t="str">
        <f t="shared" si="1151"/>
        <v>#REF!</v>
      </c>
      <c r="M316" s="37" t="str">
        <f t="shared" si="1152"/>
        <v>#REF!</v>
      </c>
      <c r="N316" s="37">
        <v>0.0</v>
      </c>
      <c r="O316" s="37" t="str">
        <f t="shared" si="1153"/>
        <v>#REF!</v>
      </c>
      <c r="P316" s="37" t="str">
        <f t="shared" si="1154"/>
        <v>#REF!</v>
      </c>
      <c r="Q316" s="37" t="str">
        <f t="shared" si="1155"/>
        <v>#REF!</v>
      </c>
      <c r="R316" s="37" t="str">
        <f t="shared" si="1156"/>
        <v>#REF!</v>
      </c>
      <c r="S316" s="37" t="str">
        <f t="shared" si="1157"/>
        <v>#REF!</v>
      </c>
      <c r="T316" s="37" t="str">
        <f t="shared" si="1158"/>
        <v>#REF!</v>
      </c>
      <c r="U316" s="37"/>
      <c r="V316" s="37"/>
      <c r="W316" s="37"/>
      <c r="X316" s="37"/>
      <c r="Y316" s="37"/>
      <c r="Z316" s="37"/>
      <c r="AA316" s="37"/>
    </row>
    <row r="317" ht="15.75" customHeight="1" outlineLevel="2">
      <c r="A317" s="20" t="s">
        <v>208</v>
      </c>
      <c r="B317" s="19" t="s">
        <v>34</v>
      </c>
      <c r="C317" s="20" t="s">
        <v>35</v>
      </c>
      <c r="D317" s="37">
        <v>8.334609527E7</v>
      </c>
      <c r="E317" s="37">
        <v>2977028.29</v>
      </c>
      <c r="F317" s="37" t="b">
        <f t="shared" si="1159"/>
        <v>1</v>
      </c>
      <c r="G317" s="37">
        <f>+D317/D318</f>
        <v>0.6333127159</v>
      </c>
      <c r="H317" s="37" t="str">
        <f t="shared" si="1147"/>
        <v>#REF!</v>
      </c>
      <c r="I317" s="37" t="str">
        <f t="shared" si="1148"/>
        <v>#REF!</v>
      </c>
      <c r="J317" s="37" t="str">
        <f t="shared" si="1149"/>
        <v>#REF!</v>
      </c>
      <c r="K317" s="37" t="str">
        <f t="shared" si="1150"/>
        <v>#REF!</v>
      </c>
      <c r="L317" s="37" t="str">
        <f t="shared" si="1151"/>
        <v>#REF!</v>
      </c>
      <c r="M317" s="37" t="str">
        <f t="shared" si="1152"/>
        <v>#REF!</v>
      </c>
      <c r="N317" s="37">
        <v>0.0</v>
      </c>
      <c r="O317" s="37" t="str">
        <f t="shared" si="1153"/>
        <v>#REF!</v>
      </c>
      <c r="P317" s="37" t="str">
        <f t="shared" si="1154"/>
        <v>#REF!</v>
      </c>
      <c r="Q317" s="37" t="str">
        <f t="shared" si="1155"/>
        <v>#REF!</v>
      </c>
      <c r="R317" s="37" t="str">
        <f t="shared" si="1156"/>
        <v>#REF!</v>
      </c>
      <c r="S317" s="37" t="str">
        <f t="shared" si="1157"/>
        <v>#REF!</v>
      </c>
      <c r="T317" s="37" t="str">
        <f t="shared" si="1158"/>
        <v>#REF!</v>
      </c>
      <c r="U317" s="37"/>
      <c r="V317" s="37"/>
      <c r="W317" s="37"/>
      <c r="X317" s="37"/>
      <c r="Y317" s="37"/>
      <c r="Z317" s="37"/>
      <c r="AA317" s="37"/>
    </row>
    <row r="318" ht="15.75" customHeight="1" outlineLevel="1">
      <c r="A318" s="38" t="s">
        <v>399</v>
      </c>
      <c r="B318" s="39"/>
      <c r="C318" s="38"/>
      <c r="D318" s="40">
        <f t="shared" ref="D318:E318" si="1160">SUBTOTAL(9,D314:D317)</f>
        <v>131603382</v>
      </c>
      <c r="E318" s="40">
        <f t="shared" si="1160"/>
        <v>4700724</v>
      </c>
      <c r="F318" s="40"/>
      <c r="G318" s="40">
        <f>SUBTOTAL(9,G314:G317)</f>
        <v>1</v>
      </c>
      <c r="H318" s="40"/>
      <c r="I318" s="40"/>
      <c r="J318" s="40"/>
      <c r="K318" s="40" t="str">
        <f t="shared" ref="K318:L318" si="1161">SUBTOTAL(9,K314:K317)</f>
        <v>#REF!</v>
      </c>
      <c r="L318" s="40" t="str">
        <f t="shared" si="1161"/>
        <v>#REF!</v>
      </c>
      <c r="M318" s="40"/>
      <c r="N318" s="40"/>
      <c r="O318" s="40"/>
      <c r="P318" s="40" t="str">
        <f t="shared" ref="P318:T318" si="1162">SUBTOTAL(9,P314:P317)</f>
        <v>#REF!</v>
      </c>
      <c r="Q318" s="40" t="str">
        <f t="shared" si="1162"/>
        <v>#REF!</v>
      </c>
      <c r="R318" s="40" t="str">
        <f t="shared" si="1162"/>
        <v>#REF!</v>
      </c>
      <c r="S318" s="40" t="str">
        <f t="shared" si="1162"/>
        <v>#REF!</v>
      </c>
      <c r="T318" s="40" t="str">
        <f t="shared" si="1162"/>
        <v>#REF!</v>
      </c>
      <c r="U318" s="40"/>
      <c r="V318" s="40"/>
      <c r="W318" s="40"/>
      <c r="X318" s="40"/>
      <c r="Y318" s="40"/>
      <c r="Z318" s="40"/>
      <c r="AA318" s="40"/>
    </row>
    <row r="319" ht="15.75" customHeight="1" outlineLevel="2">
      <c r="A319" s="20" t="s">
        <v>210</v>
      </c>
      <c r="B319" s="19" t="s">
        <v>20</v>
      </c>
      <c r="C319" s="20" t="s">
        <v>21</v>
      </c>
      <c r="D319" s="37">
        <v>6138557.64</v>
      </c>
      <c r="E319" s="37">
        <v>1.147656037E7</v>
      </c>
      <c r="F319" s="37" t="b">
        <f>+A319=A317</f>
        <v>0</v>
      </c>
      <c r="G319" s="37">
        <f>+D319/D322</f>
        <v>0.8995918704</v>
      </c>
      <c r="H319" s="37" t="str">
        <f t="shared" ref="H319:H321" si="1163">VLOOKUP(A319,'[1]Hoja1'!$B$2:$F$126,3,0)</f>
        <v>#REF!</v>
      </c>
      <c r="I319" s="37" t="str">
        <f t="shared" ref="I319:I321" si="1164">VLOOKUP(A319,'[1]Hoja1'!$B$2:$F$126,2,0)</f>
        <v>#REF!</v>
      </c>
      <c r="J319" s="37" t="str">
        <f t="shared" ref="J319:J321" si="1165">+H319/11</f>
        <v>#REF!</v>
      </c>
      <c r="K319" s="37" t="str">
        <f t="shared" ref="K319:K321" si="1166">+G319*J319</f>
        <v>#REF!</v>
      </c>
      <c r="L319" s="37">
        <v>0.0</v>
      </c>
      <c r="M319" s="37" t="str">
        <f t="shared" ref="M319:M321" si="1167">VLOOKUP(A319,'[1]Hoja1'!$B$2:$F$126,5,0)</f>
        <v>#REF!</v>
      </c>
      <c r="N319" s="37">
        <v>0.0</v>
      </c>
      <c r="O319" s="37" t="str">
        <f t="shared" ref="O319:O321" si="1168">+M319/11</f>
        <v>#REF!</v>
      </c>
      <c r="P319" s="37" t="str">
        <f t="shared" ref="P319:P321" si="1169">+D319-K319</f>
        <v>#REF!</v>
      </c>
      <c r="Q319" s="37" t="str">
        <f t="shared" ref="Q319:Q321" si="1170">+ROUND(P319,0)</f>
        <v>#REF!</v>
      </c>
      <c r="R319" s="37" t="str">
        <f t="shared" ref="R319:R321" si="1171">+L319+Q319</f>
        <v>#REF!</v>
      </c>
      <c r="S319" s="37" t="str">
        <f t="shared" ref="S319:S321" si="1172">IF(D319-L319-Q319&gt;1,D319-L319-Q319,0)</f>
        <v>#REF!</v>
      </c>
      <c r="T319" s="37" t="str">
        <f t="shared" ref="T319:T321" si="1173">+R319</f>
        <v>#REF!</v>
      </c>
      <c r="U319" s="37"/>
      <c r="V319" s="37"/>
      <c r="W319" s="37"/>
      <c r="X319" s="37"/>
      <c r="Y319" s="37"/>
      <c r="Z319" s="37"/>
      <c r="AA319" s="37"/>
    </row>
    <row r="320" ht="15.75" customHeight="1" outlineLevel="2">
      <c r="A320" s="20" t="s">
        <v>210</v>
      </c>
      <c r="B320" s="19" t="s">
        <v>42</v>
      </c>
      <c r="C320" s="20" t="s">
        <v>43</v>
      </c>
      <c r="D320" s="37">
        <v>0.0</v>
      </c>
      <c r="E320" s="37">
        <v>0.0</v>
      </c>
      <c r="F320" s="37" t="b">
        <f t="shared" ref="F320:F321" si="1174">+A320=A319</f>
        <v>1</v>
      </c>
      <c r="G320" s="37">
        <f>+D320/D322</f>
        <v>0</v>
      </c>
      <c r="H320" s="37" t="str">
        <f t="shared" si="1163"/>
        <v>#REF!</v>
      </c>
      <c r="I320" s="37" t="str">
        <f t="shared" si="1164"/>
        <v>#REF!</v>
      </c>
      <c r="J320" s="37" t="str">
        <f t="shared" si="1165"/>
        <v>#REF!</v>
      </c>
      <c r="K320" s="37" t="str">
        <f t="shared" si="1166"/>
        <v>#REF!</v>
      </c>
      <c r="L320" s="37">
        <v>0.0</v>
      </c>
      <c r="M320" s="37" t="str">
        <f t="shared" si="1167"/>
        <v>#REF!</v>
      </c>
      <c r="N320" s="37">
        <v>0.0</v>
      </c>
      <c r="O320" s="37" t="str">
        <f t="shared" si="1168"/>
        <v>#REF!</v>
      </c>
      <c r="P320" s="37" t="str">
        <f t="shared" si="1169"/>
        <v>#REF!</v>
      </c>
      <c r="Q320" s="37" t="str">
        <f t="shared" si="1170"/>
        <v>#REF!</v>
      </c>
      <c r="R320" s="37" t="str">
        <f t="shared" si="1171"/>
        <v>#REF!</v>
      </c>
      <c r="S320" s="37" t="str">
        <f t="shared" si="1172"/>
        <v>#REF!</v>
      </c>
      <c r="T320" s="37" t="str">
        <f t="shared" si="1173"/>
        <v>#REF!</v>
      </c>
      <c r="U320" s="37"/>
      <c r="V320" s="37"/>
      <c r="W320" s="37"/>
      <c r="X320" s="37"/>
      <c r="Y320" s="37"/>
      <c r="Z320" s="37"/>
      <c r="AA320" s="37"/>
    </row>
    <row r="321" ht="15.75" customHeight="1" outlineLevel="2">
      <c r="A321" s="20" t="s">
        <v>210</v>
      </c>
      <c r="B321" s="19" t="s">
        <v>48</v>
      </c>
      <c r="C321" s="20" t="s">
        <v>49</v>
      </c>
      <c r="D321" s="37">
        <v>685156.36</v>
      </c>
      <c r="E321" s="37">
        <v>1280958.63</v>
      </c>
      <c r="F321" s="37" t="b">
        <f t="shared" si="1174"/>
        <v>1</v>
      </c>
      <c r="G321" s="37">
        <f>+D321/D322</f>
        <v>0.1004081296</v>
      </c>
      <c r="H321" s="37" t="str">
        <f t="shared" si="1163"/>
        <v>#REF!</v>
      </c>
      <c r="I321" s="37" t="str">
        <f t="shared" si="1164"/>
        <v>#REF!</v>
      </c>
      <c r="J321" s="37" t="str">
        <f t="shared" si="1165"/>
        <v>#REF!</v>
      </c>
      <c r="K321" s="37" t="str">
        <f t="shared" si="1166"/>
        <v>#REF!</v>
      </c>
      <c r="L321" s="37">
        <v>0.0</v>
      </c>
      <c r="M321" s="37" t="str">
        <f t="shared" si="1167"/>
        <v>#REF!</v>
      </c>
      <c r="N321" s="37">
        <v>0.0</v>
      </c>
      <c r="O321" s="37" t="str">
        <f t="shared" si="1168"/>
        <v>#REF!</v>
      </c>
      <c r="P321" s="37" t="str">
        <f t="shared" si="1169"/>
        <v>#REF!</v>
      </c>
      <c r="Q321" s="37" t="str">
        <f t="shared" si="1170"/>
        <v>#REF!</v>
      </c>
      <c r="R321" s="37" t="str">
        <f t="shared" si="1171"/>
        <v>#REF!</v>
      </c>
      <c r="S321" s="37" t="str">
        <f t="shared" si="1172"/>
        <v>#REF!</v>
      </c>
      <c r="T321" s="37" t="str">
        <f t="shared" si="1173"/>
        <v>#REF!</v>
      </c>
      <c r="U321" s="37"/>
      <c r="V321" s="37"/>
      <c r="W321" s="37"/>
      <c r="X321" s="37"/>
      <c r="Y321" s="37"/>
      <c r="Z321" s="37"/>
      <c r="AA321" s="37"/>
    </row>
    <row r="322" ht="15.75" customHeight="1" outlineLevel="1">
      <c r="A322" s="38" t="s">
        <v>400</v>
      </c>
      <c r="B322" s="39"/>
      <c r="C322" s="38"/>
      <c r="D322" s="40">
        <f t="shared" ref="D322:E322" si="1175">SUBTOTAL(9,D319:D321)</f>
        <v>6823714</v>
      </c>
      <c r="E322" s="40">
        <f t="shared" si="1175"/>
        <v>12757519</v>
      </c>
      <c r="F322" s="40"/>
      <c r="G322" s="40">
        <f>SUBTOTAL(9,G319:G321)</f>
        <v>1</v>
      </c>
      <c r="H322" s="40"/>
      <c r="I322" s="40"/>
      <c r="J322" s="40"/>
      <c r="K322" s="40" t="str">
        <f t="shared" ref="K322:L322" si="1176">SUBTOTAL(9,K319:K321)</f>
        <v>#REF!</v>
      </c>
      <c r="L322" s="40">
        <f t="shared" si="1176"/>
        <v>0</v>
      </c>
      <c r="M322" s="40"/>
      <c r="N322" s="40"/>
      <c r="O322" s="40"/>
      <c r="P322" s="40" t="str">
        <f t="shared" ref="P322:T322" si="1177">SUBTOTAL(9,P319:P321)</f>
        <v>#REF!</v>
      </c>
      <c r="Q322" s="40" t="str">
        <f t="shared" si="1177"/>
        <v>#REF!</v>
      </c>
      <c r="R322" s="40" t="str">
        <f t="shared" si="1177"/>
        <v>#REF!</v>
      </c>
      <c r="S322" s="40" t="str">
        <f t="shared" si="1177"/>
        <v>#REF!</v>
      </c>
      <c r="T322" s="40" t="str">
        <f t="shared" si="1177"/>
        <v>#REF!</v>
      </c>
      <c r="U322" s="40"/>
      <c r="V322" s="40"/>
      <c r="W322" s="40"/>
      <c r="X322" s="40"/>
      <c r="Y322" s="40"/>
      <c r="Z322" s="40"/>
      <c r="AA322" s="40"/>
    </row>
    <row r="323" ht="15.75" customHeight="1" outlineLevel="2">
      <c r="A323" s="20" t="s">
        <v>212</v>
      </c>
      <c r="B323" s="19" t="s">
        <v>20</v>
      </c>
      <c r="C323" s="20" t="s">
        <v>21</v>
      </c>
      <c r="D323" s="37">
        <v>0.0</v>
      </c>
      <c r="E323" s="37">
        <v>2.627607468E7</v>
      </c>
      <c r="F323" s="37" t="b">
        <f>+A323=A321</f>
        <v>0</v>
      </c>
      <c r="G323" s="37">
        <v>0.0</v>
      </c>
      <c r="H323" s="37" t="str">
        <f t="shared" ref="H323:H324" si="1178">VLOOKUP(A323,'[1]Hoja1'!$B$2:$F$126,3,0)</f>
        <v>#REF!</v>
      </c>
      <c r="I323" s="37" t="str">
        <f t="shared" ref="I323:I324" si="1179">VLOOKUP(A323,'[1]Hoja1'!$B$2:$F$126,2,0)</f>
        <v>#REF!</v>
      </c>
      <c r="J323" s="37" t="str">
        <f t="shared" ref="J323:J324" si="1180">+H323/11</f>
        <v>#REF!</v>
      </c>
      <c r="K323" s="37" t="str">
        <f t="shared" ref="K323:K324" si="1181">+G323*J323</f>
        <v>#REF!</v>
      </c>
      <c r="L323" s="37" t="str">
        <f t="shared" ref="L323:L324" si="1182">+D323-Q323</f>
        <v>#REF!</v>
      </c>
      <c r="M323" s="37" t="str">
        <f t="shared" ref="M323:M324" si="1183">VLOOKUP(A323,'[1]Hoja1'!$B$2:$F$126,5,0)</f>
        <v>#REF!</v>
      </c>
      <c r="N323" s="37">
        <v>0.0</v>
      </c>
      <c r="O323" s="37" t="str">
        <f t="shared" ref="O323:O324" si="1184">+M323/11</f>
        <v>#REF!</v>
      </c>
      <c r="P323" s="37" t="str">
        <f t="shared" ref="P323:P324" si="1185">+D323-K323</f>
        <v>#REF!</v>
      </c>
      <c r="Q323" s="37" t="str">
        <f t="shared" ref="Q323:Q324" si="1186">+ROUND(P323,0)</f>
        <v>#REF!</v>
      </c>
      <c r="R323" s="37" t="str">
        <f t="shared" ref="R323:R324" si="1187">+L323+Q323</f>
        <v>#REF!</v>
      </c>
      <c r="S323" s="37" t="str">
        <f t="shared" ref="S323:S324" si="1188">IF(D323-L323-Q323&gt;1,D323-L323-Q323,0)</f>
        <v>#REF!</v>
      </c>
      <c r="T323" s="37" t="str">
        <f t="shared" ref="T323:T324" si="1189">+R323</f>
        <v>#REF!</v>
      </c>
      <c r="U323" s="37"/>
      <c r="V323" s="37"/>
      <c r="W323" s="37"/>
      <c r="X323" s="37"/>
      <c r="Y323" s="37"/>
      <c r="Z323" s="37"/>
      <c r="AA323" s="37"/>
    </row>
    <row r="324" ht="15.75" customHeight="1" outlineLevel="2">
      <c r="A324" s="20" t="s">
        <v>212</v>
      </c>
      <c r="B324" s="19" t="s">
        <v>48</v>
      </c>
      <c r="C324" s="20" t="s">
        <v>49</v>
      </c>
      <c r="D324" s="37">
        <v>0.0</v>
      </c>
      <c r="E324" s="37">
        <v>3466669.32</v>
      </c>
      <c r="F324" s="37" t="b">
        <f>+A324=A323</f>
        <v>1</v>
      </c>
      <c r="G324" s="37">
        <v>0.0</v>
      </c>
      <c r="H324" s="37" t="str">
        <f t="shared" si="1178"/>
        <v>#REF!</v>
      </c>
      <c r="I324" s="37" t="str">
        <f t="shared" si="1179"/>
        <v>#REF!</v>
      </c>
      <c r="J324" s="37" t="str">
        <f t="shared" si="1180"/>
        <v>#REF!</v>
      </c>
      <c r="K324" s="37" t="str">
        <f t="shared" si="1181"/>
        <v>#REF!</v>
      </c>
      <c r="L324" s="37" t="str">
        <f t="shared" si="1182"/>
        <v>#REF!</v>
      </c>
      <c r="M324" s="37" t="str">
        <f t="shared" si="1183"/>
        <v>#REF!</v>
      </c>
      <c r="N324" s="37">
        <v>0.0</v>
      </c>
      <c r="O324" s="37" t="str">
        <f t="shared" si="1184"/>
        <v>#REF!</v>
      </c>
      <c r="P324" s="37" t="str">
        <f t="shared" si="1185"/>
        <v>#REF!</v>
      </c>
      <c r="Q324" s="37" t="str">
        <f t="shared" si="1186"/>
        <v>#REF!</v>
      </c>
      <c r="R324" s="37" t="str">
        <f t="shared" si="1187"/>
        <v>#REF!</v>
      </c>
      <c r="S324" s="37" t="str">
        <f t="shared" si="1188"/>
        <v>#REF!</v>
      </c>
      <c r="T324" s="37" t="str">
        <f t="shared" si="1189"/>
        <v>#REF!</v>
      </c>
      <c r="U324" s="37"/>
      <c r="V324" s="37"/>
      <c r="W324" s="37"/>
      <c r="X324" s="37"/>
      <c r="Y324" s="37"/>
      <c r="Z324" s="37"/>
      <c r="AA324" s="37"/>
    </row>
    <row r="325" ht="15.75" customHeight="1" outlineLevel="1">
      <c r="A325" s="38" t="s">
        <v>401</v>
      </c>
      <c r="B325" s="39"/>
      <c r="C325" s="38"/>
      <c r="D325" s="40">
        <f t="shared" ref="D325:E325" si="1190">SUBTOTAL(9,D323:D324)</f>
        <v>0</v>
      </c>
      <c r="E325" s="40">
        <f t="shared" si="1190"/>
        <v>29742744</v>
      </c>
      <c r="F325" s="40"/>
      <c r="G325" s="40">
        <v>1.0</v>
      </c>
      <c r="H325" s="40"/>
      <c r="I325" s="40"/>
      <c r="J325" s="40"/>
      <c r="K325" s="40" t="str">
        <f t="shared" ref="K325:L325" si="1191">SUBTOTAL(9,K323:K324)</f>
        <v>#REF!</v>
      </c>
      <c r="L325" s="40" t="str">
        <f t="shared" si="1191"/>
        <v>#REF!</v>
      </c>
      <c r="M325" s="40"/>
      <c r="N325" s="40"/>
      <c r="O325" s="40"/>
      <c r="P325" s="40" t="str">
        <f t="shared" ref="P325:T325" si="1192">SUBTOTAL(9,P323:P324)</f>
        <v>#REF!</v>
      </c>
      <c r="Q325" s="40" t="str">
        <f t="shared" si="1192"/>
        <v>#REF!</v>
      </c>
      <c r="R325" s="40" t="str">
        <f t="shared" si="1192"/>
        <v>#REF!</v>
      </c>
      <c r="S325" s="40" t="str">
        <f t="shared" si="1192"/>
        <v>#REF!</v>
      </c>
      <c r="T325" s="40" t="str">
        <f t="shared" si="1192"/>
        <v>#REF!</v>
      </c>
      <c r="U325" s="40"/>
      <c r="V325" s="40"/>
      <c r="W325" s="40"/>
      <c r="X325" s="40"/>
      <c r="Y325" s="40"/>
      <c r="Z325" s="40"/>
      <c r="AA325" s="40"/>
    </row>
    <row r="326" ht="15.75" customHeight="1" outlineLevel="2">
      <c r="A326" s="20" t="s">
        <v>214</v>
      </c>
      <c r="B326" s="19" t="s">
        <v>20</v>
      </c>
      <c r="C326" s="20" t="s">
        <v>21</v>
      </c>
      <c r="D326" s="37">
        <v>2.579479019E7</v>
      </c>
      <c r="E326" s="37">
        <v>1409569.25</v>
      </c>
      <c r="F326" s="37" t="b">
        <f>+A326=A324</f>
        <v>0</v>
      </c>
      <c r="G326" s="37">
        <f>+D326/D329</f>
        <v>0.8736557274</v>
      </c>
      <c r="H326" s="37" t="str">
        <f t="shared" ref="H326:H328" si="1193">VLOOKUP(A326,'[1]Hoja1'!$B$2:$F$126,3,0)</f>
        <v>#REF!</v>
      </c>
      <c r="I326" s="37" t="str">
        <f t="shared" ref="I326:I328" si="1194">VLOOKUP(A326,'[1]Hoja1'!$B$2:$F$126,2,0)</f>
        <v>#REF!</v>
      </c>
      <c r="J326" s="37" t="str">
        <f t="shared" ref="J326:J328" si="1195">+H326/11</f>
        <v>#REF!</v>
      </c>
      <c r="K326" s="37" t="str">
        <f t="shared" ref="K326:K328" si="1196">+G326*J326</f>
        <v>#REF!</v>
      </c>
      <c r="L326" s="37">
        <v>0.0</v>
      </c>
      <c r="M326" s="37" t="str">
        <f t="shared" ref="M326:M328" si="1197">VLOOKUP(A326,'[1]Hoja1'!$B$2:$F$126,5,0)</f>
        <v>#REF!</v>
      </c>
      <c r="N326" s="37">
        <v>0.0</v>
      </c>
      <c r="O326" s="37" t="str">
        <f t="shared" ref="O326:O328" si="1198">+M326/11</f>
        <v>#REF!</v>
      </c>
      <c r="P326" s="37" t="str">
        <f t="shared" ref="P326:P327" si="1199">+D326-K326</f>
        <v>#REF!</v>
      </c>
      <c r="Q326" s="37" t="str">
        <f t="shared" ref="Q326:Q328" si="1200">+ROUND(P326,0)</f>
        <v>#REF!</v>
      </c>
      <c r="R326" s="37" t="str">
        <f t="shared" ref="R326:R328" si="1201">+L326+Q326</f>
        <v>#REF!</v>
      </c>
      <c r="S326" s="37" t="str">
        <f t="shared" ref="S326:S328" si="1202">IF(D326-L326-Q326&gt;1,D326-L326-Q326,0)</f>
        <v>#REF!</v>
      </c>
      <c r="T326" s="37" t="str">
        <f t="shared" ref="T326:T328" si="1203">+R326</f>
        <v>#REF!</v>
      </c>
      <c r="U326" s="37"/>
      <c r="V326" s="37"/>
      <c r="W326" s="37"/>
      <c r="X326" s="37"/>
      <c r="Y326" s="37"/>
      <c r="Z326" s="37"/>
      <c r="AA326" s="37"/>
    </row>
    <row r="327" ht="15.75" customHeight="1" outlineLevel="2">
      <c r="A327" s="20" t="s">
        <v>214</v>
      </c>
      <c r="B327" s="19" t="s">
        <v>32</v>
      </c>
      <c r="C327" s="20" t="s">
        <v>33</v>
      </c>
      <c r="D327" s="37">
        <v>3266018.67</v>
      </c>
      <c r="E327" s="37">
        <v>178473.23</v>
      </c>
      <c r="F327" s="37" t="b">
        <f t="shared" ref="F327:F328" si="1204">+A327=A326</f>
        <v>1</v>
      </c>
      <c r="G327" s="37">
        <f>+D327/D329</f>
        <v>0.110618303</v>
      </c>
      <c r="H327" s="37" t="str">
        <f t="shared" si="1193"/>
        <v>#REF!</v>
      </c>
      <c r="I327" s="37" t="str">
        <f t="shared" si="1194"/>
        <v>#REF!</v>
      </c>
      <c r="J327" s="37" t="str">
        <f t="shared" si="1195"/>
        <v>#REF!</v>
      </c>
      <c r="K327" s="37" t="str">
        <f t="shared" si="1196"/>
        <v>#REF!</v>
      </c>
      <c r="L327" s="37">
        <v>0.0</v>
      </c>
      <c r="M327" s="37" t="str">
        <f t="shared" si="1197"/>
        <v>#REF!</v>
      </c>
      <c r="N327" s="37">
        <v>0.0</v>
      </c>
      <c r="O327" s="37" t="str">
        <f t="shared" si="1198"/>
        <v>#REF!</v>
      </c>
      <c r="P327" s="37" t="str">
        <f t="shared" si="1199"/>
        <v>#REF!</v>
      </c>
      <c r="Q327" s="37" t="str">
        <f t="shared" si="1200"/>
        <v>#REF!</v>
      </c>
      <c r="R327" s="37" t="str">
        <f t="shared" si="1201"/>
        <v>#REF!</v>
      </c>
      <c r="S327" s="37" t="str">
        <f t="shared" si="1202"/>
        <v>#REF!</v>
      </c>
      <c r="T327" s="37" t="str">
        <f t="shared" si="1203"/>
        <v>#REF!</v>
      </c>
      <c r="U327" s="37"/>
      <c r="V327" s="37"/>
      <c r="W327" s="37"/>
      <c r="X327" s="37"/>
      <c r="Y327" s="37"/>
      <c r="Z327" s="37"/>
      <c r="AA327" s="37"/>
    </row>
    <row r="328" ht="15.75" customHeight="1" outlineLevel="2">
      <c r="A328" s="20" t="s">
        <v>214</v>
      </c>
      <c r="B328" s="19" t="s">
        <v>48</v>
      </c>
      <c r="C328" s="20" t="s">
        <v>49</v>
      </c>
      <c r="D328" s="37">
        <v>464311.14</v>
      </c>
      <c r="E328" s="37">
        <v>25372.52</v>
      </c>
      <c r="F328" s="37" t="b">
        <f t="shared" si="1204"/>
        <v>1</v>
      </c>
      <c r="G328" s="37">
        <f>+D328/D329</f>
        <v>0.01572596962</v>
      </c>
      <c r="H328" s="37" t="str">
        <f t="shared" si="1193"/>
        <v>#REF!</v>
      </c>
      <c r="I328" s="37" t="str">
        <f t="shared" si="1194"/>
        <v>#REF!</v>
      </c>
      <c r="J328" s="37" t="str">
        <f t="shared" si="1195"/>
        <v>#REF!</v>
      </c>
      <c r="K328" s="37" t="str">
        <f t="shared" si="1196"/>
        <v>#REF!</v>
      </c>
      <c r="L328" s="37">
        <v>0.0</v>
      </c>
      <c r="M328" s="37" t="str">
        <f t="shared" si="1197"/>
        <v>#REF!</v>
      </c>
      <c r="N328" s="37">
        <v>0.0</v>
      </c>
      <c r="O328" s="37" t="str">
        <f t="shared" si="1198"/>
        <v>#REF!</v>
      </c>
      <c r="P328" s="41">
        <v>0.0</v>
      </c>
      <c r="Q328" s="37">
        <f t="shared" si="1200"/>
        <v>0</v>
      </c>
      <c r="R328" s="37">
        <f t="shared" si="1201"/>
        <v>0</v>
      </c>
      <c r="S328" s="37">
        <f t="shared" si="1202"/>
        <v>464311.14</v>
      </c>
      <c r="T328" s="37">
        <f t="shared" si="1203"/>
        <v>0</v>
      </c>
      <c r="U328" s="37"/>
      <c r="V328" s="37"/>
      <c r="W328" s="37"/>
      <c r="X328" s="37"/>
      <c r="Y328" s="37"/>
      <c r="Z328" s="37"/>
      <c r="AA328" s="37"/>
    </row>
    <row r="329" ht="15.75" customHeight="1" outlineLevel="1">
      <c r="A329" s="38" t="s">
        <v>402</v>
      </c>
      <c r="B329" s="39"/>
      <c r="C329" s="38"/>
      <c r="D329" s="40">
        <f t="shared" ref="D329:E329" si="1205">SUBTOTAL(9,D326:D328)</f>
        <v>29525120</v>
      </c>
      <c r="E329" s="40">
        <f t="shared" si="1205"/>
        <v>1613415</v>
      </c>
      <c r="F329" s="40"/>
      <c r="G329" s="40">
        <f>SUBTOTAL(9,G326:G328)</f>
        <v>1</v>
      </c>
      <c r="H329" s="40"/>
      <c r="I329" s="40"/>
      <c r="J329" s="40"/>
      <c r="K329" s="40" t="str">
        <f t="shared" ref="K329:L329" si="1206">SUBTOTAL(9,K326:K328)</f>
        <v>#REF!</v>
      </c>
      <c r="L329" s="40">
        <f t="shared" si="1206"/>
        <v>0</v>
      </c>
      <c r="M329" s="40"/>
      <c r="N329" s="40"/>
      <c r="O329" s="40"/>
      <c r="P329" s="40" t="str">
        <f t="shared" ref="P329:T329" si="1207">SUBTOTAL(9,P326:P328)</f>
        <v>#REF!</v>
      </c>
      <c r="Q329" s="40" t="str">
        <f t="shared" si="1207"/>
        <v>#REF!</v>
      </c>
      <c r="R329" s="40" t="str">
        <f t="shared" si="1207"/>
        <v>#REF!</v>
      </c>
      <c r="S329" s="40" t="str">
        <f t="shared" si="1207"/>
        <v>#REF!</v>
      </c>
      <c r="T329" s="40" t="str">
        <f t="shared" si="1207"/>
        <v>#REF!</v>
      </c>
      <c r="U329" s="40"/>
      <c r="V329" s="40"/>
      <c r="W329" s="40"/>
      <c r="X329" s="40"/>
      <c r="Y329" s="40"/>
      <c r="Z329" s="40"/>
      <c r="AA329" s="40"/>
    </row>
    <row r="330" ht="15.75" customHeight="1" outlineLevel="2">
      <c r="A330" s="20" t="s">
        <v>216</v>
      </c>
      <c r="B330" s="19" t="s">
        <v>20</v>
      </c>
      <c r="C330" s="20" t="s">
        <v>21</v>
      </c>
      <c r="D330" s="37">
        <v>0.0</v>
      </c>
      <c r="E330" s="37">
        <v>4.4102763E7</v>
      </c>
      <c r="F330" s="37" t="b">
        <f>+A330=A328</f>
        <v>0</v>
      </c>
      <c r="G330" s="37">
        <v>0.0</v>
      </c>
      <c r="H330" s="37" t="str">
        <f t="shared" ref="H330:H331" si="1208">VLOOKUP(A330,'[1]Hoja1'!$B$2:$F$126,3,0)</f>
        <v>#REF!</v>
      </c>
      <c r="I330" s="37" t="str">
        <f t="shared" ref="I330:I331" si="1209">VLOOKUP(A330,'[1]Hoja1'!$B$2:$F$126,2,0)</f>
        <v>#REF!</v>
      </c>
      <c r="J330" s="37" t="str">
        <f t="shared" ref="J330:J331" si="1210">+H330/11</f>
        <v>#REF!</v>
      </c>
      <c r="K330" s="37" t="str">
        <f t="shared" ref="K330:K331" si="1211">+G330*J330</f>
        <v>#REF!</v>
      </c>
      <c r="L330" s="37" t="str">
        <f t="shared" ref="L330:L331" si="1212">+D330-Q330</f>
        <v>#REF!</v>
      </c>
      <c r="M330" s="37" t="str">
        <f t="shared" ref="M330:M331" si="1213">VLOOKUP(A330,'[1]Hoja1'!$B$2:$F$126,5,0)</f>
        <v>#REF!</v>
      </c>
      <c r="N330" s="37">
        <v>0.0</v>
      </c>
      <c r="O330" s="37" t="str">
        <f t="shared" ref="O330:O331" si="1214">+M330/11</f>
        <v>#REF!</v>
      </c>
      <c r="P330" s="37" t="str">
        <f t="shared" ref="P330:P331" si="1215">+D330-K330</f>
        <v>#REF!</v>
      </c>
      <c r="Q330" s="37" t="str">
        <f t="shared" ref="Q330:Q331" si="1216">+ROUND(P330,0)</f>
        <v>#REF!</v>
      </c>
      <c r="R330" s="37" t="str">
        <f t="shared" ref="R330:R331" si="1217">+L330+Q330</f>
        <v>#REF!</v>
      </c>
      <c r="S330" s="37" t="str">
        <f t="shared" ref="S330:S331" si="1218">IF(D330-L330-Q330&gt;1,D330-L330-Q330,0)</f>
        <v>#REF!</v>
      </c>
      <c r="T330" s="37" t="str">
        <f t="shared" ref="T330:T331" si="1219">+R330</f>
        <v>#REF!</v>
      </c>
      <c r="U330" s="37"/>
      <c r="V330" s="37"/>
      <c r="W330" s="37"/>
      <c r="X330" s="37"/>
      <c r="Y330" s="37"/>
      <c r="Z330" s="37"/>
      <c r="AA330" s="37"/>
    </row>
    <row r="331" ht="15.75" customHeight="1" outlineLevel="2">
      <c r="A331" s="20" t="s">
        <v>216</v>
      </c>
      <c r="B331" s="19" t="s">
        <v>32</v>
      </c>
      <c r="C331" s="20" t="s">
        <v>33</v>
      </c>
      <c r="D331" s="37">
        <v>0.0</v>
      </c>
      <c r="E331" s="37">
        <v>478316.0</v>
      </c>
      <c r="F331" s="37" t="b">
        <f>+A331=A330</f>
        <v>1</v>
      </c>
      <c r="G331" s="37">
        <v>0.0</v>
      </c>
      <c r="H331" s="37" t="str">
        <f t="shared" si="1208"/>
        <v>#REF!</v>
      </c>
      <c r="I331" s="37" t="str">
        <f t="shared" si="1209"/>
        <v>#REF!</v>
      </c>
      <c r="J331" s="37" t="str">
        <f t="shared" si="1210"/>
        <v>#REF!</v>
      </c>
      <c r="K331" s="37" t="str">
        <f t="shared" si="1211"/>
        <v>#REF!</v>
      </c>
      <c r="L331" s="37" t="str">
        <f t="shared" si="1212"/>
        <v>#REF!</v>
      </c>
      <c r="M331" s="37" t="str">
        <f t="shared" si="1213"/>
        <v>#REF!</v>
      </c>
      <c r="N331" s="37">
        <v>0.0</v>
      </c>
      <c r="O331" s="37" t="str">
        <f t="shared" si="1214"/>
        <v>#REF!</v>
      </c>
      <c r="P331" s="37" t="str">
        <f t="shared" si="1215"/>
        <v>#REF!</v>
      </c>
      <c r="Q331" s="37" t="str">
        <f t="shared" si="1216"/>
        <v>#REF!</v>
      </c>
      <c r="R331" s="37" t="str">
        <f t="shared" si="1217"/>
        <v>#REF!</v>
      </c>
      <c r="S331" s="37" t="str">
        <f t="shared" si="1218"/>
        <v>#REF!</v>
      </c>
      <c r="T331" s="37" t="str">
        <f t="shared" si="1219"/>
        <v>#REF!</v>
      </c>
      <c r="U331" s="37"/>
      <c r="V331" s="37"/>
      <c r="W331" s="37"/>
      <c r="X331" s="37"/>
      <c r="Y331" s="37"/>
      <c r="Z331" s="37"/>
      <c r="AA331" s="37"/>
    </row>
    <row r="332" ht="15.75" customHeight="1" outlineLevel="1">
      <c r="A332" s="38" t="s">
        <v>403</v>
      </c>
      <c r="B332" s="39"/>
      <c r="C332" s="38"/>
      <c r="D332" s="40">
        <f t="shared" ref="D332:E332" si="1220">SUBTOTAL(9,D330:D331)</f>
        <v>0</v>
      </c>
      <c r="E332" s="40">
        <f t="shared" si="1220"/>
        <v>44581079</v>
      </c>
      <c r="F332" s="40"/>
      <c r="G332" s="40">
        <v>1.0</v>
      </c>
      <c r="H332" s="40"/>
      <c r="I332" s="40"/>
      <c r="J332" s="40"/>
      <c r="K332" s="40" t="str">
        <f t="shared" ref="K332:L332" si="1221">SUBTOTAL(9,K330:K331)</f>
        <v>#REF!</v>
      </c>
      <c r="L332" s="40" t="str">
        <f t="shared" si="1221"/>
        <v>#REF!</v>
      </c>
      <c r="M332" s="40"/>
      <c r="N332" s="40"/>
      <c r="O332" s="40"/>
      <c r="P332" s="40" t="str">
        <f t="shared" ref="P332:T332" si="1222">SUBTOTAL(9,P330:P331)</f>
        <v>#REF!</v>
      </c>
      <c r="Q332" s="40" t="str">
        <f t="shared" si="1222"/>
        <v>#REF!</v>
      </c>
      <c r="R332" s="40" t="str">
        <f t="shared" si="1222"/>
        <v>#REF!</v>
      </c>
      <c r="S332" s="40" t="str">
        <f t="shared" si="1222"/>
        <v>#REF!</v>
      </c>
      <c r="T332" s="40" t="str">
        <f t="shared" si="1222"/>
        <v>#REF!</v>
      </c>
      <c r="U332" s="40"/>
      <c r="V332" s="40"/>
      <c r="W332" s="40"/>
      <c r="X332" s="40"/>
      <c r="Y332" s="40"/>
      <c r="Z332" s="40"/>
      <c r="AA332" s="40"/>
    </row>
    <row r="333" ht="15.75" customHeight="1" outlineLevel="2">
      <c r="A333" s="20" t="s">
        <v>218</v>
      </c>
      <c r="B333" s="19" t="s">
        <v>20</v>
      </c>
      <c r="C333" s="20" t="s">
        <v>21</v>
      </c>
      <c r="D333" s="37">
        <v>2.272695279E7</v>
      </c>
      <c r="E333" s="37">
        <v>1612705.13</v>
      </c>
      <c r="F333" s="37" t="b">
        <f>+A333=A331</f>
        <v>0</v>
      </c>
      <c r="G333" s="37">
        <f>+D333/D335</f>
        <v>0.455019884</v>
      </c>
      <c r="H333" s="37" t="str">
        <f t="shared" ref="H333:H334" si="1223">VLOOKUP(A333,'[1]Hoja1'!$B$2:$F$126,3,0)</f>
        <v>#REF!</v>
      </c>
      <c r="I333" s="37" t="str">
        <f t="shared" ref="I333:I334" si="1224">VLOOKUP(A333,'[1]Hoja1'!$B$2:$F$126,2,0)</f>
        <v>#REF!</v>
      </c>
      <c r="J333" s="37" t="str">
        <f t="shared" ref="J333:J334" si="1225">+H333/11</f>
        <v>#REF!</v>
      </c>
      <c r="K333" s="37" t="str">
        <f t="shared" ref="K333:K334" si="1226">+G333*J333</f>
        <v>#REF!</v>
      </c>
      <c r="L333" s="37">
        <v>0.0</v>
      </c>
      <c r="M333" s="37" t="str">
        <f t="shared" ref="M333:M334" si="1227">VLOOKUP(A333,'[1]Hoja1'!$B$2:$F$126,5,0)</f>
        <v>#REF!</v>
      </c>
      <c r="N333" s="37">
        <v>0.0</v>
      </c>
      <c r="O333" s="37" t="str">
        <f t="shared" ref="O333:O334" si="1228">+M333/11</f>
        <v>#REF!</v>
      </c>
      <c r="P333" s="37" t="str">
        <f t="shared" ref="P333:P334" si="1229">+D333-K333</f>
        <v>#REF!</v>
      </c>
      <c r="Q333" s="37" t="str">
        <f t="shared" ref="Q333:Q334" si="1230">+ROUND(P333,0)</f>
        <v>#REF!</v>
      </c>
      <c r="R333" s="37" t="str">
        <f t="shared" ref="R333:R334" si="1231">+L333+Q333</f>
        <v>#REF!</v>
      </c>
      <c r="S333" s="37" t="str">
        <f t="shared" ref="S333:S334" si="1232">IF(D333-L333-Q333&gt;1,D333-L333-Q333,0)</f>
        <v>#REF!</v>
      </c>
      <c r="T333" s="37" t="str">
        <f t="shared" ref="T333:T334" si="1233">+R333</f>
        <v>#REF!</v>
      </c>
      <c r="U333" s="37"/>
      <c r="V333" s="37"/>
      <c r="W333" s="37"/>
      <c r="X333" s="37"/>
      <c r="Y333" s="37"/>
      <c r="Z333" s="37"/>
      <c r="AA333" s="37"/>
    </row>
    <row r="334" ht="15.75" customHeight="1" outlineLevel="2">
      <c r="A334" s="20" t="s">
        <v>218</v>
      </c>
      <c r="B334" s="19" t="s">
        <v>48</v>
      </c>
      <c r="C334" s="20" t="s">
        <v>49</v>
      </c>
      <c r="D334" s="37">
        <v>2.722021126E7</v>
      </c>
      <c r="E334" s="37">
        <v>1931546.87</v>
      </c>
      <c r="F334" s="37" t="b">
        <f>+A334=A333</f>
        <v>1</v>
      </c>
      <c r="G334" s="37">
        <f>+D334/D335</f>
        <v>0.544980116</v>
      </c>
      <c r="H334" s="37" t="str">
        <f t="shared" si="1223"/>
        <v>#REF!</v>
      </c>
      <c r="I334" s="37" t="str">
        <f t="shared" si="1224"/>
        <v>#REF!</v>
      </c>
      <c r="J334" s="37" t="str">
        <f t="shared" si="1225"/>
        <v>#REF!</v>
      </c>
      <c r="K334" s="37" t="str">
        <f t="shared" si="1226"/>
        <v>#REF!</v>
      </c>
      <c r="L334" s="37">
        <v>0.0</v>
      </c>
      <c r="M334" s="37" t="str">
        <f t="shared" si="1227"/>
        <v>#REF!</v>
      </c>
      <c r="N334" s="37">
        <v>0.0</v>
      </c>
      <c r="O334" s="37" t="str">
        <f t="shared" si="1228"/>
        <v>#REF!</v>
      </c>
      <c r="P334" s="37" t="str">
        <f t="shared" si="1229"/>
        <v>#REF!</v>
      </c>
      <c r="Q334" s="37" t="str">
        <f t="shared" si="1230"/>
        <v>#REF!</v>
      </c>
      <c r="R334" s="37" t="str">
        <f t="shared" si="1231"/>
        <v>#REF!</v>
      </c>
      <c r="S334" s="37" t="str">
        <f t="shared" si="1232"/>
        <v>#REF!</v>
      </c>
      <c r="T334" s="37" t="str">
        <f t="shared" si="1233"/>
        <v>#REF!</v>
      </c>
      <c r="U334" s="37"/>
      <c r="V334" s="37"/>
      <c r="W334" s="37"/>
      <c r="X334" s="37"/>
      <c r="Y334" s="37"/>
      <c r="Z334" s="37"/>
      <c r="AA334" s="37"/>
    </row>
    <row r="335" ht="15.75" customHeight="1" outlineLevel="1">
      <c r="A335" s="38" t="s">
        <v>404</v>
      </c>
      <c r="B335" s="39"/>
      <c r="C335" s="38"/>
      <c r="D335" s="40">
        <f t="shared" ref="D335:E335" si="1234">SUBTOTAL(9,D333:D334)</f>
        <v>49947164.05</v>
      </c>
      <c r="E335" s="40">
        <f t="shared" si="1234"/>
        <v>3544252</v>
      </c>
      <c r="F335" s="40"/>
      <c r="G335" s="40">
        <f>SUBTOTAL(9,G333:G334)</f>
        <v>1</v>
      </c>
      <c r="H335" s="40"/>
      <c r="I335" s="40"/>
      <c r="J335" s="40"/>
      <c r="K335" s="40" t="str">
        <f t="shared" ref="K335:L335" si="1235">SUBTOTAL(9,K333:K334)</f>
        <v>#REF!</v>
      </c>
      <c r="L335" s="40">
        <f t="shared" si="1235"/>
        <v>0</v>
      </c>
      <c r="M335" s="40"/>
      <c r="N335" s="40"/>
      <c r="O335" s="40"/>
      <c r="P335" s="40" t="str">
        <f t="shared" ref="P335:T335" si="1236">SUBTOTAL(9,P333:P334)</f>
        <v>#REF!</v>
      </c>
      <c r="Q335" s="40" t="str">
        <f t="shared" si="1236"/>
        <v>#REF!</v>
      </c>
      <c r="R335" s="40" t="str">
        <f t="shared" si="1236"/>
        <v>#REF!</v>
      </c>
      <c r="S335" s="40" t="str">
        <f t="shared" si="1236"/>
        <v>#REF!</v>
      </c>
      <c r="T335" s="40" t="str">
        <f t="shared" si="1236"/>
        <v>#REF!</v>
      </c>
      <c r="U335" s="40"/>
      <c r="V335" s="40"/>
      <c r="W335" s="40"/>
      <c r="X335" s="40"/>
      <c r="Y335" s="40"/>
      <c r="Z335" s="40"/>
      <c r="AA335" s="40"/>
    </row>
    <row r="336" ht="15.75" customHeight="1" outlineLevel="2">
      <c r="A336" s="20" t="s">
        <v>220</v>
      </c>
      <c r="B336" s="19" t="s">
        <v>20</v>
      </c>
      <c r="C336" s="20" t="s">
        <v>21</v>
      </c>
      <c r="D336" s="37">
        <v>1.111639133E7</v>
      </c>
      <c r="E336" s="37">
        <v>884522.35</v>
      </c>
      <c r="F336" s="37" t="b">
        <f>+A336=A334</f>
        <v>0</v>
      </c>
      <c r="G336" s="37">
        <f>+D336/D338</f>
        <v>0.737311478</v>
      </c>
      <c r="H336" s="37" t="str">
        <f t="shared" ref="H336:H337" si="1237">VLOOKUP(A336,'[1]Hoja1'!$B$2:$F$126,3,0)</f>
        <v>#REF!</v>
      </c>
      <c r="I336" s="37" t="str">
        <f t="shared" ref="I336:I337" si="1238">VLOOKUP(A336,'[1]Hoja1'!$B$2:$F$126,2,0)</f>
        <v>#REF!</v>
      </c>
      <c r="J336" s="37" t="str">
        <f t="shared" ref="J336:J337" si="1239">+H336/11</f>
        <v>#REF!</v>
      </c>
      <c r="K336" s="37" t="str">
        <f t="shared" ref="K336:K337" si="1240">+G336*J336</f>
        <v>#REF!</v>
      </c>
      <c r="L336" s="37">
        <v>0.0</v>
      </c>
      <c r="M336" s="37" t="str">
        <f t="shared" ref="M336:M337" si="1241">VLOOKUP(A336,'[1]Hoja1'!$B$2:$F$126,5,0)</f>
        <v>#REF!</v>
      </c>
      <c r="N336" s="37">
        <v>0.0</v>
      </c>
      <c r="O336" s="37" t="str">
        <f t="shared" ref="O336:O337" si="1242">+M336/11</f>
        <v>#REF!</v>
      </c>
      <c r="P336" s="37" t="str">
        <f t="shared" ref="P336:P337" si="1243">+D336-K336</f>
        <v>#REF!</v>
      </c>
      <c r="Q336" s="37" t="str">
        <f t="shared" ref="Q336:Q337" si="1244">+ROUND(P336,0)</f>
        <v>#REF!</v>
      </c>
      <c r="R336" s="37" t="str">
        <f t="shared" ref="R336:R337" si="1245">+L336+Q336</f>
        <v>#REF!</v>
      </c>
      <c r="S336" s="37" t="str">
        <f t="shared" ref="S336:S337" si="1246">IF(D336-L336-Q336&gt;1,D336-L336-Q336,0)</f>
        <v>#REF!</v>
      </c>
      <c r="T336" s="37" t="str">
        <f t="shared" ref="T336:T337" si="1247">+R336</f>
        <v>#REF!</v>
      </c>
      <c r="U336" s="37"/>
      <c r="V336" s="37"/>
      <c r="W336" s="37"/>
      <c r="X336" s="37"/>
      <c r="Y336" s="37"/>
      <c r="Z336" s="37"/>
      <c r="AA336" s="37"/>
    </row>
    <row r="337" ht="15.75" customHeight="1" outlineLevel="2">
      <c r="A337" s="20" t="s">
        <v>220</v>
      </c>
      <c r="B337" s="19" t="s">
        <v>32</v>
      </c>
      <c r="C337" s="20" t="s">
        <v>33</v>
      </c>
      <c r="D337" s="37">
        <v>3960535.67</v>
      </c>
      <c r="E337" s="37">
        <v>315136.65</v>
      </c>
      <c r="F337" s="37" t="b">
        <f>+A337=A336</f>
        <v>1</v>
      </c>
      <c r="G337" s="37">
        <f>+D337/D338</f>
        <v>0.262688522</v>
      </c>
      <c r="H337" s="37" t="str">
        <f t="shared" si="1237"/>
        <v>#REF!</v>
      </c>
      <c r="I337" s="37" t="str">
        <f t="shared" si="1238"/>
        <v>#REF!</v>
      </c>
      <c r="J337" s="37" t="str">
        <f t="shared" si="1239"/>
        <v>#REF!</v>
      </c>
      <c r="K337" s="37" t="str">
        <f t="shared" si="1240"/>
        <v>#REF!</v>
      </c>
      <c r="L337" s="37">
        <v>0.0</v>
      </c>
      <c r="M337" s="37" t="str">
        <f t="shared" si="1241"/>
        <v>#REF!</v>
      </c>
      <c r="N337" s="37">
        <v>0.0</v>
      </c>
      <c r="O337" s="37" t="str">
        <f t="shared" si="1242"/>
        <v>#REF!</v>
      </c>
      <c r="P337" s="37" t="str">
        <f t="shared" si="1243"/>
        <v>#REF!</v>
      </c>
      <c r="Q337" s="37" t="str">
        <f t="shared" si="1244"/>
        <v>#REF!</v>
      </c>
      <c r="R337" s="37" t="str">
        <f t="shared" si="1245"/>
        <v>#REF!</v>
      </c>
      <c r="S337" s="37" t="str">
        <f t="shared" si="1246"/>
        <v>#REF!</v>
      </c>
      <c r="T337" s="37" t="str">
        <f t="shared" si="1247"/>
        <v>#REF!</v>
      </c>
      <c r="U337" s="37"/>
      <c r="V337" s="37"/>
      <c r="W337" s="37"/>
      <c r="X337" s="37"/>
      <c r="Y337" s="37"/>
      <c r="Z337" s="37"/>
      <c r="AA337" s="37"/>
    </row>
    <row r="338" ht="15.75" customHeight="1" outlineLevel="1">
      <c r="A338" s="38" t="s">
        <v>405</v>
      </c>
      <c r="B338" s="39"/>
      <c r="C338" s="38"/>
      <c r="D338" s="40">
        <f t="shared" ref="D338:E338" si="1248">SUBTOTAL(9,D336:D337)</f>
        <v>15076927</v>
      </c>
      <c r="E338" s="40">
        <f t="shared" si="1248"/>
        <v>1199659</v>
      </c>
      <c r="F338" s="40"/>
      <c r="G338" s="40">
        <f>SUBTOTAL(9,G336:G337)</f>
        <v>1</v>
      </c>
      <c r="H338" s="40"/>
      <c r="I338" s="40"/>
      <c r="J338" s="40"/>
      <c r="K338" s="40" t="str">
        <f t="shared" ref="K338:L338" si="1249">SUBTOTAL(9,K336:K337)</f>
        <v>#REF!</v>
      </c>
      <c r="L338" s="40">
        <f t="shared" si="1249"/>
        <v>0</v>
      </c>
      <c r="M338" s="40"/>
      <c r="N338" s="40"/>
      <c r="O338" s="40"/>
      <c r="P338" s="40" t="str">
        <f t="shared" ref="P338:T338" si="1250">SUBTOTAL(9,P336:P337)</f>
        <v>#REF!</v>
      </c>
      <c r="Q338" s="40" t="str">
        <f t="shared" si="1250"/>
        <v>#REF!</v>
      </c>
      <c r="R338" s="40" t="str">
        <f t="shared" si="1250"/>
        <v>#REF!</v>
      </c>
      <c r="S338" s="40" t="str">
        <f t="shared" si="1250"/>
        <v>#REF!</v>
      </c>
      <c r="T338" s="40" t="str">
        <f t="shared" si="1250"/>
        <v>#REF!</v>
      </c>
      <c r="U338" s="40"/>
      <c r="V338" s="40"/>
      <c r="W338" s="40"/>
      <c r="X338" s="40"/>
      <c r="Y338" s="40"/>
      <c r="Z338" s="40"/>
      <c r="AA338" s="40"/>
    </row>
    <row r="339" ht="15.75" customHeight="1" outlineLevel="2">
      <c r="A339" s="20" t="s">
        <v>222</v>
      </c>
      <c r="B339" s="19" t="s">
        <v>20</v>
      </c>
      <c r="C339" s="20" t="s">
        <v>21</v>
      </c>
      <c r="D339" s="37">
        <v>0.0</v>
      </c>
      <c r="E339" s="37">
        <v>2717527.03</v>
      </c>
      <c r="F339" s="37" t="b">
        <f>+A339=A337</f>
        <v>0</v>
      </c>
      <c r="G339" s="37">
        <v>1.0</v>
      </c>
      <c r="H339" s="37" t="str">
        <f t="shared" ref="H339:H340" si="1251">VLOOKUP(A339,'[1]Hoja1'!$B$2:$F$126,3,0)</f>
        <v>#REF!</v>
      </c>
      <c r="I339" s="37" t="str">
        <f t="shared" ref="I339:I340" si="1252">VLOOKUP(A339,'[1]Hoja1'!$B$2:$F$126,2,0)</f>
        <v>#REF!</v>
      </c>
      <c r="J339" s="37" t="str">
        <f t="shared" ref="J339:J340" si="1253">+H339/11</f>
        <v>#REF!</v>
      </c>
      <c r="K339" s="37" t="str">
        <f t="shared" ref="K339:K340" si="1254">+G339*J339</f>
        <v>#REF!</v>
      </c>
      <c r="L339" s="37" t="str">
        <f t="shared" ref="L339:L340" si="1255">+D339-Q339</f>
        <v>#REF!</v>
      </c>
      <c r="M339" s="37" t="str">
        <f t="shared" ref="M339:M340" si="1256">VLOOKUP(A339,'[1]Hoja1'!$B$2:$F$126,5,0)</f>
        <v>#REF!</v>
      </c>
      <c r="N339" s="37">
        <v>0.0</v>
      </c>
      <c r="O339" s="37" t="str">
        <f t="shared" ref="O339:O340" si="1257">+M339/11</f>
        <v>#REF!</v>
      </c>
      <c r="P339" s="37" t="str">
        <f t="shared" ref="P339:P340" si="1258">+D339-K339</f>
        <v>#REF!</v>
      </c>
      <c r="Q339" s="37" t="str">
        <f t="shared" ref="Q339:Q340" si="1259">+ROUND(P339,0)</f>
        <v>#REF!</v>
      </c>
      <c r="R339" s="37" t="str">
        <f t="shared" ref="R339:R340" si="1260">+L339+Q339</f>
        <v>#REF!</v>
      </c>
      <c r="S339" s="37" t="str">
        <f t="shared" ref="S339:S340" si="1261">IF(D339-L339-Q339&gt;1,D339-L339-Q339,0)</f>
        <v>#REF!</v>
      </c>
      <c r="T339" s="37" t="str">
        <f t="shared" ref="T339:T340" si="1262">+R339</f>
        <v>#REF!</v>
      </c>
      <c r="U339" s="37"/>
      <c r="V339" s="37"/>
      <c r="W339" s="37"/>
      <c r="X339" s="37"/>
      <c r="Y339" s="37"/>
      <c r="Z339" s="37"/>
      <c r="AA339" s="37"/>
    </row>
    <row r="340" ht="15.75" customHeight="1" outlineLevel="2">
      <c r="A340" s="20" t="s">
        <v>222</v>
      </c>
      <c r="B340" s="19" t="s">
        <v>48</v>
      </c>
      <c r="C340" s="20" t="s">
        <v>49</v>
      </c>
      <c r="D340" s="37">
        <v>0.0</v>
      </c>
      <c r="E340" s="37">
        <v>1703990.97</v>
      </c>
      <c r="F340" s="37" t="b">
        <f>+A340=A339</f>
        <v>1</v>
      </c>
      <c r="G340" s="37">
        <v>0.0</v>
      </c>
      <c r="H340" s="37" t="str">
        <f t="shared" si="1251"/>
        <v>#REF!</v>
      </c>
      <c r="I340" s="37" t="str">
        <f t="shared" si="1252"/>
        <v>#REF!</v>
      </c>
      <c r="J340" s="37" t="str">
        <f t="shared" si="1253"/>
        <v>#REF!</v>
      </c>
      <c r="K340" s="37" t="str">
        <f t="shared" si="1254"/>
        <v>#REF!</v>
      </c>
      <c r="L340" s="37" t="str">
        <f t="shared" si="1255"/>
        <v>#REF!</v>
      </c>
      <c r="M340" s="37" t="str">
        <f t="shared" si="1256"/>
        <v>#REF!</v>
      </c>
      <c r="N340" s="37">
        <v>0.0</v>
      </c>
      <c r="O340" s="37" t="str">
        <f t="shared" si="1257"/>
        <v>#REF!</v>
      </c>
      <c r="P340" s="37" t="str">
        <f t="shared" si="1258"/>
        <v>#REF!</v>
      </c>
      <c r="Q340" s="37" t="str">
        <f t="shared" si="1259"/>
        <v>#REF!</v>
      </c>
      <c r="R340" s="37" t="str">
        <f t="shared" si="1260"/>
        <v>#REF!</v>
      </c>
      <c r="S340" s="37" t="str">
        <f t="shared" si="1261"/>
        <v>#REF!</v>
      </c>
      <c r="T340" s="37" t="str">
        <f t="shared" si="1262"/>
        <v>#REF!</v>
      </c>
      <c r="U340" s="37"/>
      <c r="V340" s="37"/>
      <c r="W340" s="37"/>
      <c r="X340" s="37"/>
      <c r="Y340" s="37"/>
      <c r="Z340" s="37"/>
      <c r="AA340" s="37"/>
    </row>
    <row r="341" ht="15.75" customHeight="1" outlineLevel="1">
      <c r="A341" s="38" t="s">
        <v>406</v>
      </c>
      <c r="B341" s="39"/>
      <c r="C341" s="38"/>
      <c r="D341" s="40">
        <f t="shared" ref="D341:E341" si="1263">SUBTOTAL(9,D339:D340)</f>
        <v>0</v>
      </c>
      <c r="E341" s="40">
        <f t="shared" si="1263"/>
        <v>4421518</v>
      </c>
      <c r="F341" s="40"/>
      <c r="G341" s="40">
        <f>SUBTOTAL(9,G339:G340)</f>
        <v>1</v>
      </c>
      <c r="H341" s="40"/>
      <c r="I341" s="40"/>
      <c r="J341" s="40"/>
      <c r="K341" s="40" t="str">
        <f t="shared" ref="K341:L341" si="1264">SUBTOTAL(9,K339:K340)</f>
        <v>#REF!</v>
      </c>
      <c r="L341" s="40" t="str">
        <f t="shared" si="1264"/>
        <v>#REF!</v>
      </c>
      <c r="M341" s="40"/>
      <c r="N341" s="40"/>
      <c r="O341" s="40"/>
      <c r="P341" s="40" t="str">
        <f t="shared" ref="P341:T341" si="1265">SUBTOTAL(9,P339:P340)</f>
        <v>#REF!</v>
      </c>
      <c r="Q341" s="40" t="str">
        <f t="shared" si="1265"/>
        <v>#REF!</v>
      </c>
      <c r="R341" s="40" t="str">
        <f t="shared" si="1265"/>
        <v>#REF!</v>
      </c>
      <c r="S341" s="40" t="str">
        <f t="shared" si="1265"/>
        <v>#REF!</v>
      </c>
      <c r="T341" s="40" t="str">
        <f t="shared" si="1265"/>
        <v>#REF!</v>
      </c>
      <c r="U341" s="40"/>
      <c r="V341" s="40"/>
      <c r="W341" s="40"/>
      <c r="X341" s="40"/>
      <c r="Y341" s="40"/>
      <c r="Z341" s="40"/>
      <c r="AA341" s="40"/>
    </row>
    <row r="342" ht="15.75" customHeight="1" outlineLevel="2">
      <c r="A342" s="20" t="s">
        <v>224</v>
      </c>
      <c r="B342" s="19" t="s">
        <v>20</v>
      </c>
      <c r="C342" s="20" t="s">
        <v>21</v>
      </c>
      <c r="D342" s="37">
        <v>918455.51</v>
      </c>
      <c r="E342" s="37">
        <v>1300586.67</v>
      </c>
      <c r="F342" s="37" t="b">
        <f>+A342=A340</f>
        <v>0</v>
      </c>
      <c r="G342" s="37">
        <f>+D342/D344</f>
        <v>0.9903286088</v>
      </c>
      <c r="H342" s="37" t="str">
        <f t="shared" ref="H342:H343" si="1266">VLOOKUP(A342,'[1]Hoja1'!$B$2:$F$126,3,0)</f>
        <v>#REF!</v>
      </c>
      <c r="I342" s="37" t="str">
        <f t="shared" ref="I342:I343" si="1267">VLOOKUP(A342,'[1]Hoja1'!$B$2:$F$126,2,0)</f>
        <v>#REF!</v>
      </c>
      <c r="J342" s="37" t="str">
        <f t="shared" ref="J342:J343" si="1268">+H342/11</f>
        <v>#REF!</v>
      </c>
      <c r="K342" s="37" t="str">
        <f t="shared" ref="K342:K343" si="1269">+G342*J342</f>
        <v>#REF!</v>
      </c>
      <c r="L342" s="37">
        <v>0.0</v>
      </c>
      <c r="M342" s="37" t="str">
        <f t="shared" ref="M342:M343" si="1270">VLOOKUP(A342,'[1]Hoja1'!$B$2:$F$126,5,0)</f>
        <v>#REF!</v>
      </c>
      <c r="N342" s="37">
        <v>0.0</v>
      </c>
      <c r="O342" s="37" t="str">
        <f t="shared" ref="O342:O343" si="1271">+M342/11</f>
        <v>#REF!</v>
      </c>
      <c r="P342" s="37" t="str">
        <f>+D342-K342</f>
        <v>#REF!</v>
      </c>
      <c r="Q342" s="37" t="str">
        <f t="shared" ref="Q342:Q343" si="1272">+ROUND(P342,0)</f>
        <v>#REF!</v>
      </c>
      <c r="R342" s="37" t="str">
        <f t="shared" ref="R342:R343" si="1273">+L342+Q342</f>
        <v>#REF!</v>
      </c>
      <c r="S342" s="37" t="str">
        <f t="shared" ref="S342:S343" si="1274">IF(D342-L342-Q342&gt;1,D342-L342-Q342,0)</f>
        <v>#REF!</v>
      </c>
      <c r="T342" s="37" t="str">
        <f t="shared" ref="T342:T343" si="1275">+R342</f>
        <v>#REF!</v>
      </c>
      <c r="U342" s="37"/>
      <c r="V342" s="37"/>
      <c r="W342" s="37"/>
      <c r="X342" s="37"/>
      <c r="Y342" s="37"/>
      <c r="Z342" s="37"/>
      <c r="AA342" s="37"/>
    </row>
    <row r="343" ht="15.75" customHeight="1" outlineLevel="2">
      <c r="A343" s="20" t="s">
        <v>224</v>
      </c>
      <c r="B343" s="19" t="s">
        <v>32</v>
      </c>
      <c r="C343" s="20" t="s">
        <v>33</v>
      </c>
      <c r="D343" s="37">
        <v>8969.49</v>
      </c>
      <c r="E343" s="37">
        <v>12701.33</v>
      </c>
      <c r="F343" s="37" t="b">
        <f>+A343=A342</f>
        <v>1</v>
      </c>
      <c r="G343" s="37">
        <f>+D343/D344</f>
        <v>0.009671391218</v>
      </c>
      <c r="H343" s="37" t="str">
        <f t="shared" si="1266"/>
        <v>#REF!</v>
      </c>
      <c r="I343" s="37" t="str">
        <f t="shared" si="1267"/>
        <v>#REF!</v>
      </c>
      <c r="J343" s="37" t="str">
        <f t="shared" si="1268"/>
        <v>#REF!</v>
      </c>
      <c r="K343" s="37" t="str">
        <f t="shared" si="1269"/>
        <v>#REF!</v>
      </c>
      <c r="L343" s="37">
        <v>0.0</v>
      </c>
      <c r="M343" s="37" t="str">
        <f t="shared" si="1270"/>
        <v>#REF!</v>
      </c>
      <c r="N343" s="37">
        <v>0.0</v>
      </c>
      <c r="O343" s="37" t="str">
        <f t="shared" si="1271"/>
        <v>#REF!</v>
      </c>
      <c r="P343" s="41">
        <v>0.0</v>
      </c>
      <c r="Q343" s="37">
        <f t="shared" si="1272"/>
        <v>0</v>
      </c>
      <c r="R343" s="37">
        <f t="shared" si="1273"/>
        <v>0</v>
      </c>
      <c r="S343" s="37">
        <f t="shared" si="1274"/>
        <v>8969.49</v>
      </c>
      <c r="T343" s="37">
        <f t="shared" si="1275"/>
        <v>0</v>
      </c>
      <c r="U343" s="37"/>
      <c r="V343" s="37"/>
      <c r="W343" s="37"/>
      <c r="X343" s="37"/>
      <c r="Y343" s="37"/>
      <c r="Z343" s="37"/>
      <c r="AA343" s="37"/>
    </row>
    <row r="344" ht="15.75" customHeight="1" outlineLevel="1">
      <c r="A344" s="38" t="s">
        <v>407</v>
      </c>
      <c r="B344" s="39"/>
      <c r="C344" s="38"/>
      <c r="D344" s="40">
        <f t="shared" ref="D344:E344" si="1276">SUBTOTAL(9,D342:D343)</f>
        <v>927425</v>
      </c>
      <c r="E344" s="40">
        <f t="shared" si="1276"/>
        <v>1313288</v>
      </c>
      <c r="F344" s="40"/>
      <c r="G344" s="40">
        <f>SUBTOTAL(9,G342:G343)</f>
        <v>1</v>
      </c>
      <c r="H344" s="40"/>
      <c r="I344" s="40"/>
      <c r="J344" s="40"/>
      <c r="K344" s="40" t="str">
        <f t="shared" ref="K344:L344" si="1277">SUBTOTAL(9,K342:K343)</f>
        <v>#REF!</v>
      </c>
      <c r="L344" s="40">
        <f t="shared" si="1277"/>
        <v>0</v>
      </c>
      <c r="M344" s="40"/>
      <c r="N344" s="40"/>
      <c r="O344" s="40"/>
      <c r="P344" s="40" t="str">
        <f t="shared" ref="P344:T344" si="1278">SUBTOTAL(9,P342:P343)</f>
        <v>#REF!</v>
      </c>
      <c r="Q344" s="40" t="str">
        <f t="shared" si="1278"/>
        <v>#REF!</v>
      </c>
      <c r="R344" s="40" t="str">
        <f t="shared" si="1278"/>
        <v>#REF!</v>
      </c>
      <c r="S344" s="40" t="str">
        <f t="shared" si="1278"/>
        <v>#REF!</v>
      </c>
      <c r="T344" s="40" t="str">
        <f t="shared" si="1278"/>
        <v>#REF!</v>
      </c>
      <c r="U344" s="40"/>
      <c r="V344" s="40"/>
      <c r="W344" s="40"/>
      <c r="X344" s="40"/>
      <c r="Y344" s="40"/>
      <c r="Z344" s="40"/>
      <c r="AA344" s="40"/>
    </row>
    <row r="345" ht="15.75" customHeight="1" outlineLevel="2">
      <c r="A345" s="20" t="s">
        <v>226</v>
      </c>
      <c r="B345" s="19" t="s">
        <v>20</v>
      </c>
      <c r="C345" s="20" t="s">
        <v>21</v>
      </c>
      <c r="D345" s="37">
        <v>1.197637719E7</v>
      </c>
      <c r="E345" s="37">
        <v>669698.5</v>
      </c>
      <c r="F345" s="37" t="b">
        <f>+A345=A343</f>
        <v>0</v>
      </c>
      <c r="G345" s="37">
        <f>+D345/D348</f>
        <v>0.2442562969</v>
      </c>
      <c r="H345" s="37" t="str">
        <f t="shared" ref="H345:H347" si="1279">VLOOKUP(A345,'[1]Hoja1'!$B$2:$F$126,3,0)</f>
        <v>#REF!</v>
      </c>
      <c r="I345" s="37" t="str">
        <f t="shared" ref="I345:I347" si="1280">VLOOKUP(A345,'[1]Hoja1'!$B$2:$F$126,2,0)</f>
        <v>#REF!</v>
      </c>
      <c r="J345" s="37" t="str">
        <f t="shared" ref="J345:J347" si="1281">+H345/11</f>
        <v>#REF!</v>
      </c>
      <c r="K345" s="37" t="str">
        <f t="shared" ref="K345:K347" si="1282">+G345*J345</f>
        <v>#REF!</v>
      </c>
      <c r="L345" s="37" t="str">
        <f t="shared" ref="L345:L347" si="1283">+D345-Q345</f>
        <v>#REF!</v>
      </c>
      <c r="M345" s="37" t="str">
        <f t="shared" ref="M345:M347" si="1284">VLOOKUP(A345,'[1]Hoja1'!$B$2:$F$126,5,0)</f>
        <v>#REF!</v>
      </c>
      <c r="N345" s="37">
        <v>0.0</v>
      </c>
      <c r="O345" s="37" t="str">
        <f t="shared" ref="O345:O347" si="1285">+M345/11</f>
        <v>#REF!</v>
      </c>
      <c r="P345" s="37" t="str">
        <f t="shared" ref="P345:P347" si="1286">+D345-K345</f>
        <v>#REF!</v>
      </c>
      <c r="Q345" s="37" t="str">
        <f t="shared" ref="Q345:Q347" si="1287">+ROUND(P345,0)</f>
        <v>#REF!</v>
      </c>
      <c r="R345" s="37" t="str">
        <f t="shared" ref="R345:R347" si="1288">+L345+Q345</f>
        <v>#REF!</v>
      </c>
      <c r="S345" s="37" t="str">
        <f t="shared" ref="S345:S347" si="1289">IF(D345-L345-Q345&gt;1,D345-L345-Q345,0)</f>
        <v>#REF!</v>
      </c>
      <c r="T345" s="37" t="str">
        <f t="shared" ref="T345:T347" si="1290">+R345</f>
        <v>#REF!</v>
      </c>
      <c r="U345" s="37"/>
      <c r="V345" s="37"/>
      <c r="W345" s="37"/>
      <c r="X345" s="37"/>
      <c r="Y345" s="37"/>
      <c r="Z345" s="37"/>
      <c r="AA345" s="37"/>
    </row>
    <row r="346" ht="15.75" customHeight="1" outlineLevel="2">
      <c r="A346" s="20" t="s">
        <v>226</v>
      </c>
      <c r="B346" s="19" t="s">
        <v>32</v>
      </c>
      <c r="C346" s="20" t="s">
        <v>33</v>
      </c>
      <c r="D346" s="37">
        <v>3.345589422E7</v>
      </c>
      <c r="E346" s="37">
        <v>1870796.29</v>
      </c>
      <c r="F346" s="37" t="b">
        <f t="shared" ref="F346:F347" si="1291">+A346=A345</f>
        <v>1</v>
      </c>
      <c r="G346" s="37">
        <f>+D346/D348</f>
        <v>0.6823276105</v>
      </c>
      <c r="H346" s="37" t="str">
        <f t="shared" si="1279"/>
        <v>#REF!</v>
      </c>
      <c r="I346" s="37" t="str">
        <f t="shared" si="1280"/>
        <v>#REF!</v>
      </c>
      <c r="J346" s="37" t="str">
        <f t="shared" si="1281"/>
        <v>#REF!</v>
      </c>
      <c r="K346" s="37" t="str">
        <f t="shared" si="1282"/>
        <v>#REF!</v>
      </c>
      <c r="L346" s="37" t="str">
        <f t="shared" si="1283"/>
        <v>#REF!</v>
      </c>
      <c r="M346" s="37" t="str">
        <f t="shared" si="1284"/>
        <v>#REF!</v>
      </c>
      <c r="N346" s="37">
        <v>0.0</v>
      </c>
      <c r="O346" s="37" t="str">
        <f t="shared" si="1285"/>
        <v>#REF!</v>
      </c>
      <c r="P346" s="37" t="str">
        <f t="shared" si="1286"/>
        <v>#REF!</v>
      </c>
      <c r="Q346" s="37" t="str">
        <f t="shared" si="1287"/>
        <v>#REF!</v>
      </c>
      <c r="R346" s="37" t="str">
        <f t="shared" si="1288"/>
        <v>#REF!</v>
      </c>
      <c r="S346" s="37" t="str">
        <f t="shared" si="1289"/>
        <v>#REF!</v>
      </c>
      <c r="T346" s="37" t="str">
        <f t="shared" si="1290"/>
        <v>#REF!</v>
      </c>
      <c r="U346" s="37"/>
      <c r="V346" s="37"/>
      <c r="W346" s="37"/>
      <c r="X346" s="37"/>
      <c r="Y346" s="37"/>
      <c r="Z346" s="37"/>
      <c r="AA346" s="37"/>
    </row>
    <row r="347" ht="15.75" customHeight="1" outlineLevel="2">
      <c r="A347" s="20" t="s">
        <v>226</v>
      </c>
      <c r="B347" s="19" t="s">
        <v>48</v>
      </c>
      <c r="C347" s="20" t="s">
        <v>49</v>
      </c>
      <c r="D347" s="37">
        <v>3599738.59</v>
      </c>
      <c r="E347" s="37">
        <v>201291.21</v>
      </c>
      <c r="F347" s="37" t="b">
        <f t="shared" si="1291"/>
        <v>1</v>
      </c>
      <c r="G347" s="37">
        <f>+D347/D348</f>
        <v>0.07341609267</v>
      </c>
      <c r="H347" s="37" t="str">
        <f t="shared" si="1279"/>
        <v>#REF!</v>
      </c>
      <c r="I347" s="37" t="str">
        <f t="shared" si="1280"/>
        <v>#REF!</v>
      </c>
      <c r="J347" s="37" t="str">
        <f t="shared" si="1281"/>
        <v>#REF!</v>
      </c>
      <c r="K347" s="37" t="str">
        <f t="shared" si="1282"/>
        <v>#REF!</v>
      </c>
      <c r="L347" s="37" t="str">
        <f t="shared" si="1283"/>
        <v>#REF!</v>
      </c>
      <c r="M347" s="37" t="str">
        <f t="shared" si="1284"/>
        <v>#REF!</v>
      </c>
      <c r="N347" s="37">
        <v>0.0</v>
      </c>
      <c r="O347" s="37" t="str">
        <f t="shared" si="1285"/>
        <v>#REF!</v>
      </c>
      <c r="P347" s="37" t="str">
        <f t="shared" si="1286"/>
        <v>#REF!</v>
      </c>
      <c r="Q347" s="37" t="str">
        <f t="shared" si="1287"/>
        <v>#REF!</v>
      </c>
      <c r="R347" s="37" t="str">
        <f t="shared" si="1288"/>
        <v>#REF!</v>
      </c>
      <c r="S347" s="37" t="str">
        <f t="shared" si="1289"/>
        <v>#REF!</v>
      </c>
      <c r="T347" s="37" t="str">
        <f t="shared" si="1290"/>
        <v>#REF!</v>
      </c>
      <c r="U347" s="37"/>
      <c r="V347" s="37"/>
      <c r="W347" s="37"/>
      <c r="X347" s="37"/>
      <c r="Y347" s="37"/>
      <c r="Z347" s="37"/>
      <c r="AA347" s="37"/>
    </row>
    <row r="348" ht="15.75" customHeight="1" outlineLevel="1">
      <c r="A348" s="38" t="s">
        <v>408</v>
      </c>
      <c r="B348" s="39"/>
      <c r="C348" s="38"/>
      <c r="D348" s="40">
        <f t="shared" ref="D348:E348" si="1292">SUBTOTAL(9,D345:D347)</f>
        <v>49032010</v>
      </c>
      <c r="E348" s="40">
        <f t="shared" si="1292"/>
        <v>2741786</v>
      </c>
      <c r="F348" s="40"/>
      <c r="G348" s="40">
        <f>SUBTOTAL(9,G345:G347)</f>
        <v>1</v>
      </c>
      <c r="H348" s="40"/>
      <c r="I348" s="40"/>
      <c r="J348" s="40"/>
      <c r="K348" s="40" t="str">
        <f t="shared" ref="K348:L348" si="1293">SUBTOTAL(9,K345:K347)</f>
        <v>#REF!</v>
      </c>
      <c r="L348" s="40" t="str">
        <f t="shared" si="1293"/>
        <v>#REF!</v>
      </c>
      <c r="M348" s="40"/>
      <c r="N348" s="40"/>
      <c r="O348" s="40"/>
      <c r="P348" s="40" t="str">
        <f t="shared" ref="P348:T348" si="1294">SUBTOTAL(9,P345:P347)</f>
        <v>#REF!</v>
      </c>
      <c r="Q348" s="40" t="str">
        <f t="shared" si="1294"/>
        <v>#REF!</v>
      </c>
      <c r="R348" s="40" t="str">
        <f t="shared" si="1294"/>
        <v>#REF!</v>
      </c>
      <c r="S348" s="40" t="str">
        <f t="shared" si="1294"/>
        <v>#REF!</v>
      </c>
      <c r="T348" s="40" t="str">
        <f t="shared" si="1294"/>
        <v>#REF!</v>
      </c>
      <c r="U348" s="40"/>
      <c r="V348" s="40"/>
      <c r="W348" s="40"/>
      <c r="X348" s="40"/>
      <c r="Y348" s="40"/>
      <c r="Z348" s="40"/>
      <c r="AA348" s="40"/>
    </row>
    <row r="349" ht="15.75" customHeight="1" outlineLevel="2">
      <c r="A349" s="20" t="s">
        <v>228</v>
      </c>
      <c r="B349" s="19" t="s">
        <v>20</v>
      </c>
      <c r="C349" s="20" t="s">
        <v>21</v>
      </c>
      <c r="D349" s="37">
        <v>862697.98</v>
      </c>
      <c r="E349" s="37">
        <v>409107.18</v>
      </c>
      <c r="F349" s="37" t="b">
        <f>+A349=A347</f>
        <v>0</v>
      </c>
      <c r="G349" s="37">
        <f>+D349/D351</f>
        <v>0.8517033416</v>
      </c>
      <c r="H349" s="37" t="str">
        <f t="shared" ref="H349:H350" si="1295">VLOOKUP(A349,'[1]Hoja1'!$B$2:$F$126,3,0)</f>
        <v>#REF!</v>
      </c>
      <c r="I349" s="37" t="str">
        <f t="shared" ref="I349:I350" si="1296">VLOOKUP(A349,'[1]Hoja1'!$B$2:$F$126,2,0)</f>
        <v>#REF!</v>
      </c>
      <c r="J349" s="37" t="str">
        <f t="shared" ref="J349:J350" si="1297">+H349/11</f>
        <v>#REF!</v>
      </c>
      <c r="K349" s="37" t="str">
        <f t="shared" ref="K349:K350" si="1298">+G349*J349</f>
        <v>#REF!</v>
      </c>
      <c r="L349" s="37">
        <v>0.0</v>
      </c>
      <c r="M349" s="37" t="str">
        <f t="shared" ref="M349:M350" si="1299">VLOOKUP(A349,'[1]Hoja1'!$B$2:$F$126,5,0)</f>
        <v>#REF!</v>
      </c>
      <c r="N349" s="37">
        <v>0.0</v>
      </c>
      <c r="O349" s="37" t="str">
        <f t="shared" ref="O349:O350" si="1300">+M349/11</f>
        <v>#REF!</v>
      </c>
      <c r="P349" s="37" t="str">
        <f>+D349-K349</f>
        <v>#REF!</v>
      </c>
      <c r="Q349" s="37" t="str">
        <f t="shared" ref="Q349:Q350" si="1301">+ROUND(P349,0)</f>
        <v>#REF!</v>
      </c>
      <c r="R349" s="37" t="str">
        <f t="shared" ref="R349:R350" si="1302">+L349+Q349</f>
        <v>#REF!</v>
      </c>
      <c r="S349" s="37" t="str">
        <f t="shared" ref="S349:S350" si="1303">IF(D349-L349-Q349&gt;1,D349-L349-Q349,0)</f>
        <v>#REF!</v>
      </c>
      <c r="T349" s="37" t="str">
        <f t="shared" ref="T349:T350" si="1304">+R349</f>
        <v>#REF!</v>
      </c>
      <c r="U349" s="37"/>
      <c r="V349" s="37"/>
      <c r="W349" s="37"/>
      <c r="X349" s="37"/>
      <c r="Y349" s="37"/>
      <c r="Z349" s="37"/>
      <c r="AA349" s="37"/>
    </row>
    <row r="350" ht="15.75" customHeight="1" outlineLevel="2">
      <c r="A350" s="20" t="s">
        <v>228</v>
      </c>
      <c r="B350" s="19" t="s">
        <v>32</v>
      </c>
      <c r="C350" s="20" t="s">
        <v>33</v>
      </c>
      <c r="D350" s="37">
        <v>150211.02</v>
      </c>
      <c r="E350" s="37">
        <v>71232.82</v>
      </c>
      <c r="F350" s="37" t="b">
        <f>+A350=A349</f>
        <v>1</v>
      </c>
      <c r="G350" s="37">
        <f>+D350/D351</f>
        <v>0.1482966584</v>
      </c>
      <c r="H350" s="37" t="str">
        <f t="shared" si="1295"/>
        <v>#REF!</v>
      </c>
      <c r="I350" s="37" t="str">
        <f t="shared" si="1296"/>
        <v>#REF!</v>
      </c>
      <c r="J350" s="37" t="str">
        <f t="shared" si="1297"/>
        <v>#REF!</v>
      </c>
      <c r="K350" s="37" t="str">
        <f t="shared" si="1298"/>
        <v>#REF!</v>
      </c>
      <c r="L350" s="37">
        <v>0.0</v>
      </c>
      <c r="M350" s="37" t="str">
        <f t="shared" si="1299"/>
        <v>#REF!</v>
      </c>
      <c r="N350" s="37">
        <v>0.0</v>
      </c>
      <c r="O350" s="37" t="str">
        <f t="shared" si="1300"/>
        <v>#REF!</v>
      </c>
      <c r="P350" s="41">
        <v>0.0</v>
      </c>
      <c r="Q350" s="37">
        <f t="shared" si="1301"/>
        <v>0</v>
      </c>
      <c r="R350" s="37">
        <f t="shared" si="1302"/>
        <v>0</v>
      </c>
      <c r="S350" s="37">
        <f t="shared" si="1303"/>
        <v>150211.02</v>
      </c>
      <c r="T350" s="37">
        <f t="shared" si="1304"/>
        <v>0</v>
      </c>
      <c r="U350" s="37"/>
      <c r="V350" s="37"/>
      <c r="W350" s="37"/>
      <c r="X350" s="37"/>
      <c r="Y350" s="37"/>
      <c r="Z350" s="37"/>
      <c r="AA350" s="37"/>
    </row>
    <row r="351" ht="15.75" customHeight="1" outlineLevel="1">
      <c r="A351" s="38" t="s">
        <v>409</v>
      </c>
      <c r="B351" s="39"/>
      <c r="C351" s="38"/>
      <c r="D351" s="40">
        <f t="shared" ref="D351:E351" si="1305">SUBTOTAL(9,D349:D350)</f>
        <v>1012909</v>
      </c>
      <c r="E351" s="40">
        <f t="shared" si="1305"/>
        <v>480340</v>
      </c>
      <c r="F351" s="40"/>
      <c r="G351" s="40">
        <f>SUBTOTAL(9,G349:G350)</f>
        <v>1</v>
      </c>
      <c r="H351" s="40"/>
      <c r="I351" s="40"/>
      <c r="J351" s="40"/>
      <c r="K351" s="40" t="str">
        <f t="shared" ref="K351:L351" si="1306">SUBTOTAL(9,K349:K350)</f>
        <v>#REF!</v>
      </c>
      <c r="L351" s="40">
        <f t="shared" si="1306"/>
        <v>0</v>
      </c>
      <c r="M351" s="40"/>
      <c r="N351" s="40"/>
      <c r="O351" s="40"/>
      <c r="P351" s="40" t="str">
        <f t="shared" ref="P351:T351" si="1307">SUBTOTAL(9,P349:P350)</f>
        <v>#REF!</v>
      </c>
      <c r="Q351" s="40" t="str">
        <f t="shared" si="1307"/>
        <v>#REF!</v>
      </c>
      <c r="R351" s="40" t="str">
        <f t="shared" si="1307"/>
        <v>#REF!</v>
      </c>
      <c r="S351" s="40" t="str">
        <f t="shared" si="1307"/>
        <v>#REF!</v>
      </c>
      <c r="T351" s="40" t="str">
        <f t="shared" si="1307"/>
        <v>#REF!</v>
      </c>
      <c r="U351" s="40"/>
      <c r="V351" s="40"/>
      <c r="W351" s="40"/>
      <c r="X351" s="40"/>
      <c r="Y351" s="40"/>
      <c r="Z351" s="40"/>
      <c r="AA351" s="40"/>
    </row>
    <row r="352" ht="15.75" customHeight="1" outlineLevel="2">
      <c r="A352" s="20" t="s">
        <v>230</v>
      </c>
      <c r="B352" s="19" t="s">
        <v>20</v>
      </c>
      <c r="C352" s="20" t="s">
        <v>21</v>
      </c>
      <c r="D352" s="37">
        <v>4.907108012E7</v>
      </c>
      <c r="E352" s="37">
        <v>4479053.2</v>
      </c>
      <c r="F352" s="37" t="b">
        <f>+A352=A350</f>
        <v>0</v>
      </c>
      <c r="G352" s="37">
        <f>+D352/D357</f>
        <v>0.9221944392</v>
      </c>
      <c r="H352" s="37" t="str">
        <f t="shared" ref="H352:H356" si="1308">VLOOKUP(A352,'[1]Hoja1'!$B$2:$F$126,3,0)</f>
        <v>#REF!</v>
      </c>
      <c r="I352" s="37" t="str">
        <f t="shared" ref="I352:I356" si="1309">VLOOKUP(A352,'[1]Hoja1'!$B$2:$F$126,2,0)</f>
        <v>#REF!</v>
      </c>
      <c r="J352" s="37" t="str">
        <f t="shared" ref="J352:J356" si="1310">+H352/11</f>
        <v>#REF!</v>
      </c>
      <c r="K352" s="37" t="str">
        <f t="shared" ref="K352:K356" si="1311">+G352*J352</f>
        <v>#REF!</v>
      </c>
      <c r="L352" s="37">
        <v>0.0</v>
      </c>
      <c r="M352" s="37" t="str">
        <f t="shared" ref="M352:M356" si="1312">VLOOKUP(A352,'[1]Hoja1'!$B$2:$F$126,5,0)</f>
        <v>#REF!</v>
      </c>
      <c r="N352" s="37">
        <v>0.0</v>
      </c>
      <c r="O352" s="37" t="str">
        <f t="shared" ref="O352:O356" si="1313">+M352/11</f>
        <v>#REF!</v>
      </c>
      <c r="P352" s="37" t="str">
        <f t="shared" ref="P352:P356" si="1314">+D352-K352</f>
        <v>#REF!</v>
      </c>
      <c r="Q352" s="37" t="str">
        <f t="shared" ref="Q352:Q356" si="1315">+ROUND(P352,0)</f>
        <v>#REF!</v>
      </c>
      <c r="R352" s="37" t="str">
        <f t="shared" ref="R352:R356" si="1316">+L352+Q352</f>
        <v>#REF!</v>
      </c>
      <c r="S352" s="37" t="str">
        <f t="shared" ref="S352:S356" si="1317">IF(D352-L352-Q352&gt;1,D352-L352-Q352,0)</f>
        <v>#REF!</v>
      </c>
      <c r="T352" s="37" t="str">
        <f t="shared" ref="T352:T356" si="1318">+R352</f>
        <v>#REF!</v>
      </c>
      <c r="U352" s="37"/>
      <c r="V352" s="37"/>
      <c r="W352" s="37"/>
      <c r="X352" s="37"/>
      <c r="Y352" s="37"/>
      <c r="Z352" s="37"/>
      <c r="AA352" s="37"/>
    </row>
    <row r="353" ht="15.75" customHeight="1" outlineLevel="2">
      <c r="A353" s="20" t="s">
        <v>230</v>
      </c>
      <c r="B353" s="19" t="s">
        <v>32</v>
      </c>
      <c r="C353" s="20" t="s">
        <v>33</v>
      </c>
      <c r="D353" s="37">
        <v>817925.96</v>
      </c>
      <c r="E353" s="37">
        <v>74657.7</v>
      </c>
      <c r="F353" s="37" t="b">
        <f t="shared" ref="F353:F356" si="1319">+A353=A352</f>
        <v>1</v>
      </c>
      <c r="G353" s="37">
        <f>+D353/D357</f>
        <v>0.01537130974</v>
      </c>
      <c r="H353" s="37" t="str">
        <f t="shared" si="1308"/>
        <v>#REF!</v>
      </c>
      <c r="I353" s="37" t="str">
        <f t="shared" si="1309"/>
        <v>#REF!</v>
      </c>
      <c r="J353" s="37" t="str">
        <f t="shared" si="1310"/>
        <v>#REF!</v>
      </c>
      <c r="K353" s="37" t="str">
        <f t="shared" si="1311"/>
        <v>#REF!</v>
      </c>
      <c r="L353" s="37">
        <v>0.0</v>
      </c>
      <c r="M353" s="37" t="str">
        <f t="shared" si="1312"/>
        <v>#REF!</v>
      </c>
      <c r="N353" s="37">
        <v>0.0</v>
      </c>
      <c r="O353" s="37" t="str">
        <f t="shared" si="1313"/>
        <v>#REF!</v>
      </c>
      <c r="P353" s="37" t="str">
        <f t="shared" si="1314"/>
        <v>#REF!</v>
      </c>
      <c r="Q353" s="37" t="str">
        <f t="shared" si="1315"/>
        <v>#REF!</v>
      </c>
      <c r="R353" s="37" t="str">
        <f t="shared" si="1316"/>
        <v>#REF!</v>
      </c>
      <c r="S353" s="37" t="str">
        <f t="shared" si="1317"/>
        <v>#REF!</v>
      </c>
      <c r="T353" s="37" t="str">
        <f t="shared" si="1318"/>
        <v>#REF!</v>
      </c>
      <c r="U353" s="37"/>
      <c r="V353" s="37"/>
      <c r="W353" s="37"/>
      <c r="X353" s="37"/>
      <c r="Y353" s="37"/>
      <c r="Z353" s="37"/>
      <c r="AA353" s="37"/>
    </row>
    <row r="354" ht="15.75" customHeight="1" outlineLevel="2">
      <c r="A354" s="20" t="s">
        <v>230</v>
      </c>
      <c r="B354" s="19" t="s">
        <v>61</v>
      </c>
      <c r="C354" s="20" t="s">
        <v>62</v>
      </c>
      <c r="D354" s="37">
        <v>3322201.92</v>
      </c>
      <c r="E354" s="37">
        <v>303240.1</v>
      </c>
      <c r="F354" s="37" t="b">
        <f t="shared" si="1319"/>
        <v>1</v>
      </c>
      <c r="G354" s="37">
        <f>+D354/D357</f>
        <v>0.06243425107</v>
      </c>
      <c r="H354" s="37" t="str">
        <f t="shared" si="1308"/>
        <v>#REF!</v>
      </c>
      <c r="I354" s="37" t="str">
        <f t="shared" si="1309"/>
        <v>#REF!</v>
      </c>
      <c r="J354" s="37" t="str">
        <f t="shared" si="1310"/>
        <v>#REF!</v>
      </c>
      <c r="K354" s="37" t="str">
        <f t="shared" si="1311"/>
        <v>#REF!</v>
      </c>
      <c r="L354" s="37">
        <v>0.0</v>
      </c>
      <c r="M354" s="37" t="str">
        <f t="shared" si="1312"/>
        <v>#REF!</v>
      </c>
      <c r="N354" s="37">
        <v>0.0</v>
      </c>
      <c r="O354" s="37" t="str">
        <f t="shared" si="1313"/>
        <v>#REF!</v>
      </c>
      <c r="P354" s="37" t="str">
        <f t="shared" si="1314"/>
        <v>#REF!</v>
      </c>
      <c r="Q354" s="37" t="str">
        <f t="shared" si="1315"/>
        <v>#REF!</v>
      </c>
      <c r="R354" s="37" t="str">
        <f t="shared" si="1316"/>
        <v>#REF!</v>
      </c>
      <c r="S354" s="37" t="str">
        <f t="shared" si="1317"/>
        <v>#REF!</v>
      </c>
      <c r="T354" s="37" t="str">
        <f t="shared" si="1318"/>
        <v>#REF!</v>
      </c>
      <c r="U354" s="37"/>
      <c r="V354" s="37"/>
      <c r="W354" s="37"/>
      <c r="X354" s="37"/>
      <c r="Y354" s="37"/>
      <c r="Z354" s="37"/>
      <c r="AA354" s="37"/>
    </row>
    <row r="355" ht="15.75" customHeight="1" outlineLevel="2">
      <c r="A355" s="20" t="s">
        <v>230</v>
      </c>
      <c r="B355" s="19" t="s">
        <v>42</v>
      </c>
      <c r="C355" s="20" t="s">
        <v>43</v>
      </c>
      <c r="D355" s="37">
        <v>0.0</v>
      </c>
      <c r="E355" s="37">
        <v>0.0</v>
      </c>
      <c r="F355" s="37" t="b">
        <f t="shared" si="1319"/>
        <v>1</v>
      </c>
      <c r="G355" s="37">
        <f>+D355/D357</f>
        <v>0</v>
      </c>
      <c r="H355" s="37" t="str">
        <f t="shared" si="1308"/>
        <v>#REF!</v>
      </c>
      <c r="I355" s="37" t="str">
        <f t="shared" si="1309"/>
        <v>#REF!</v>
      </c>
      <c r="J355" s="37" t="str">
        <f t="shared" si="1310"/>
        <v>#REF!</v>
      </c>
      <c r="K355" s="37" t="str">
        <f t="shared" si="1311"/>
        <v>#REF!</v>
      </c>
      <c r="L355" s="37">
        <v>0.0</v>
      </c>
      <c r="M355" s="37" t="str">
        <f t="shared" si="1312"/>
        <v>#REF!</v>
      </c>
      <c r="N355" s="37">
        <v>0.0</v>
      </c>
      <c r="O355" s="37" t="str">
        <f t="shared" si="1313"/>
        <v>#REF!</v>
      </c>
      <c r="P355" s="37" t="str">
        <f t="shared" si="1314"/>
        <v>#REF!</v>
      </c>
      <c r="Q355" s="37" t="str">
        <f t="shared" si="1315"/>
        <v>#REF!</v>
      </c>
      <c r="R355" s="37" t="str">
        <f t="shared" si="1316"/>
        <v>#REF!</v>
      </c>
      <c r="S355" s="37" t="str">
        <f t="shared" si="1317"/>
        <v>#REF!</v>
      </c>
      <c r="T355" s="37" t="str">
        <f t="shared" si="1318"/>
        <v>#REF!</v>
      </c>
      <c r="U355" s="37"/>
      <c r="V355" s="37"/>
      <c r="W355" s="37"/>
      <c r="X355" s="37"/>
      <c r="Y355" s="37"/>
      <c r="Z355" s="37"/>
      <c r="AA355" s="37"/>
    </row>
    <row r="356" ht="15.75" customHeight="1" outlineLevel="2">
      <c r="A356" s="20" t="s">
        <v>230</v>
      </c>
      <c r="B356" s="19" t="s">
        <v>28</v>
      </c>
      <c r="C356" s="20" t="s">
        <v>29</v>
      </c>
      <c r="D356" s="37">
        <v>0.0</v>
      </c>
      <c r="E356" s="37">
        <v>0.0</v>
      </c>
      <c r="F356" s="37" t="b">
        <f t="shared" si="1319"/>
        <v>1</v>
      </c>
      <c r="G356" s="37">
        <f>+D356/D357</f>
        <v>0</v>
      </c>
      <c r="H356" s="37" t="str">
        <f t="shared" si="1308"/>
        <v>#REF!</v>
      </c>
      <c r="I356" s="37" t="str">
        <f t="shared" si="1309"/>
        <v>#REF!</v>
      </c>
      <c r="J356" s="37" t="str">
        <f t="shared" si="1310"/>
        <v>#REF!</v>
      </c>
      <c r="K356" s="37" t="str">
        <f t="shared" si="1311"/>
        <v>#REF!</v>
      </c>
      <c r="L356" s="37">
        <v>0.0</v>
      </c>
      <c r="M356" s="37" t="str">
        <f t="shared" si="1312"/>
        <v>#REF!</v>
      </c>
      <c r="N356" s="37">
        <v>0.0</v>
      </c>
      <c r="O356" s="37" t="str">
        <f t="shared" si="1313"/>
        <v>#REF!</v>
      </c>
      <c r="P356" s="37" t="str">
        <f t="shared" si="1314"/>
        <v>#REF!</v>
      </c>
      <c r="Q356" s="37" t="str">
        <f t="shared" si="1315"/>
        <v>#REF!</v>
      </c>
      <c r="R356" s="37" t="str">
        <f t="shared" si="1316"/>
        <v>#REF!</v>
      </c>
      <c r="S356" s="37" t="str">
        <f t="shared" si="1317"/>
        <v>#REF!</v>
      </c>
      <c r="T356" s="37" t="str">
        <f t="shared" si="1318"/>
        <v>#REF!</v>
      </c>
      <c r="U356" s="37"/>
      <c r="V356" s="37"/>
      <c r="W356" s="37"/>
      <c r="X356" s="37"/>
      <c r="Y356" s="37"/>
      <c r="Z356" s="37"/>
      <c r="AA356" s="37"/>
    </row>
    <row r="357" ht="15.75" customHeight="1" outlineLevel="1">
      <c r="A357" s="38" t="s">
        <v>410</v>
      </c>
      <c r="B357" s="39"/>
      <c r="C357" s="38"/>
      <c r="D357" s="40">
        <f t="shared" ref="D357:E357" si="1320">SUBTOTAL(9,D352:D356)</f>
        <v>53211208</v>
      </c>
      <c r="E357" s="40">
        <f t="shared" si="1320"/>
        <v>4856951</v>
      </c>
      <c r="F357" s="40"/>
      <c r="G357" s="40">
        <f>SUBTOTAL(9,G352:G356)</f>
        <v>1</v>
      </c>
      <c r="H357" s="40"/>
      <c r="I357" s="40"/>
      <c r="J357" s="40"/>
      <c r="K357" s="40" t="str">
        <f t="shared" ref="K357:L357" si="1321">SUBTOTAL(9,K352:K356)</f>
        <v>#REF!</v>
      </c>
      <c r="L357" s="40">
        <f t="shared" si="1321"/>
        <v>0</v>
      </c>
      <c r="M357" s="40"/>
      <c r="N357" s="40"/>
      <c r="O357" s="40"/>
      <c r="P357" s="40" t="str">
        <f t="shared" ref="P357:T357" si="1322">SUBTOTAL(9,P352:P356)</f>
        <v>#REF!</v>
      </c>
      <c r="Q357" s="40" t="str">
        <f t="shared" si="1322"/>
        <v>#REF!</v>
      </c>
      <c r="R357" s="40" t="str">
        <f t="shared" si="1322"/>
        <v>#REF!</v>
      </c>
      <c r="S357" s="40" t="str">
        <f t="shared" si="1322"/>
        <v>#REF!</v>
      </c>
      <c r="T357" s="40" t="str">
        <f t="shared" si="1322"/>
        <v>#REF!</v>
      </c>
      <c r="U357" s="40"/>
      <c r="V357" s="40"/>
      <c r="W357" s="40"/>
      <c r="X357" s="40"/>
      <c r="Y357" s="40"/>
      <c r="Z357" s="40"/>
      <c r="AA357" s="40"/>
    </row>
    <row r="358" ht="15.75" customHeight="1" outlineLevel="2">
      <c r="A358" s="20" t="s">
        <v>232</v>
      </c>
      <c r="B358" s="19" t="s">
        <v>20</v>
      </c>
      <c r="C358" s="20" t="s">
        <v>21</v>
      </c>
      <c r="D358" s="37">
        <v>1.95551529E7</v>
      </c>
      <c r="E358" s="37">
        <v>6759126.52</v>
      </c>
      <c r="F358" s="37" t="b">
        <f>+A358=A356</f>
        <v>0</v>
      </c>
      <c r="G358" s="37">
        <f>+D358/D361</f>
        <v>0.9846522291</v>
      </c>
      <c r="H358" s="37" t="str">
        <f t="shared" ref="H358:H360" si="1323">VLOOKUP(A358,'[1]Hoja1'!$B$2:$F$126,3,0)</f>
        <v>#REF!</v>
      </c>
      <c r="I358" s="37" t="str">
        <f t="shared" ref="I358:I360" si="1324">VLOOKUP(A358,'[1]Hoja1'!$B$2:$F$126,2,0)</f>
        <v>#REF!</v>
      </c>
      <c r="J358" s="37" t="str">
        <f t="shared" ref="J358:J360" si="1325">+H358/11</f>
        <v>#REF!</v>
      </c>
      <c r="K358" s="37" t="str">
        <f t="shared" ref="K358:K360" si="1326">+G358*J358</f>
        <v>#REF!</v>
      </c>
      <c r="L358" s="37">
        <v>0.0</v>
      </c>
      <c r="M358" s="37" t="str">
        <f t="shared" ref="M358:M360" si="1327">VLOOKUP(A358,'[1]Hoja1'!$B$2:$F$126,5,0)</f>
        <v>#REF!</v>
      </c>
      <c r="N358" s="37">
        <v>0.0</v>
      </c>
      <c r="O358" s="37" t="str">
        <f t="shared" ref="O358:O360" si="1328">+M358/11</f>
        <v>#REF!</v>
      </c>
      <c r="P358" s="37" t="str">
        <f>+D358-K358</f>
        <v>#REF!</v>
      </c>
      <c r="Q358" s="37" t="str">
        <f t="shared" ref="Q358:Q360" si="1329">+ROUND(P358,0)</f>
        <v>#REF!</v>
      </c>
      <c r="R358" s="37" t="str">
        <f t="shared" ref="R358:R360" si="1330">+L358+Q358</f>
        <v>#REF!</v>
      </c>
      <c r="S358" s="37" t="str">
        <f t="shared" ref="S358:S360" si="1331">IF(D358-L358-Q358&gt;1,D358-L358-Q358,0)</f>
        <v>#REF!</v>
      </c>
      <c r="T358" s="37" t="str">
        <f t="shared" ref="T358:T360" si="1332">+R358</f>
        <v>#REF!</v>
      </c>
      <c r="U358" s="37"/>
      <c r="V358" s="37"/>
      <c r="W358" s="37"/>
      <c r="X358" s="37"/>
      <c r="Y358" s="37"/>
      <c r="Z358" s="37"/>
      <c r="AA358" s="37"/>
    </row>
    <row r="359" ht="15.75" customHeight="1" outlineLevel="2">
      <c r="A359" s="20" t="s">
        <v>232</v>
      </c>
      <c r="B359" s="19" t="s">
        <v>32</v>
      </c>
      <c r="C359" s="20" t="s">
        <v>33</v>
      </c>
      <c r="D359" s="37">
        <v>304806.1</v>
      </c>
      <c r="E359" s="37">
        <v>105354.48</v>
      </c>
      <c r="F359" s="37" t="b">
        <f t="shared" ref="F359:F360" si="1333">+A359=A358</f>
        <v>1</v>
      </c>
      <c r="G359" s="37">
        <f>+D359/D361</f>
        <v>0.01534777086</v>
      </c>
      <c r="H359" s="37" t="str">
        <f t="shared" si="1323"/>
        <v>#REF!</v>
      </c>
      <c r="I359" s="37" t="str">
        <f t="shared" si="1324"/>
        <v>#REF!</v>
      </c>
      <c r="J359" s="37" t="str">
        <f t="shared" si="1325"/>
        <v>#REF!</v>
      </c>
      <c r="K359" s="37" t="str">
        <f t="shared" si="1326"/>
        <v>#REF!</v>
      </c>
      <c r="L359" s="37">
        <v>0.0</v>
      </c>
      <c r="M359" s="37" t="str">
        <f t="shared" si="1327"/>
        <v>#REF!</v>
      </c>
      <c r="N359" s="37">
        <v>0.0</v>
      </c>
      <c r="O359" s="37" t="str">
        <f t="shared" si="1328"/>
        <v>#REF!</v>
      </c>
      <c r="P359" s="41">
        <v>0.0</v>
      </c>
      <c r="Q359" s="37">
        <f t="shared" si="1329"/>
        <v>0</v>
      </c>
      <c r="R359" s="37">
        <f t="shared" si="1330"/>
        <v>0</v>
      </c>
      <c r="S359" s="37">
        <f t="shared" si="1331"/>
        <v>304806.1</v>
      </c>
      <c r="T359" s="37">
        <f t="shared" si="1332"/>
        <v>0</v>
      </c>
      <c r="U359" s="37"/>
      <c r="V359" s="37"/>
      <c r="W359" s="37"/>
      <c r="X359" s="37"/>
      <c r="Y359" s="37"/>
      <c r="Z359" s="37"/>
      <c r="AA359" s="37"/>
    </row>
    <row r="360" ht="15.75" customHeight="1" outlineLevel="2">
      <c r="A360" s="20" t="s">
        <v>232</v>
      </c>
      <c r="B360" s="19" t="s">
        <v>42</v>
      </c>
      <c r="C360" s="20" t="s">
        <v>43</v>
      </c>
      <c r="D360" s="37">
        <v>0.0</v>
      </c>
      <c r="E360" s="37">
        <v>0.0</v>
      </c>
      <c r="F360" s="37" t="b">
        <f t="shared" si="1333"/>
        <v>1</v>
      </c>
      <c r="G360" s="37">
        <f>+D360/D361</f>
        <v>0</v>
      </c>
      <c r="H360" s="37" t="str">
        <f t="shared" si="1323"/>
        <v>#REF!</v>
      </c>
      <c r="I360" s="37" t="str">
        <f t="shared" si="1324"/>
        <v>#REF!</v>
      </c>
      <c r="J360" s="37" t="str">
        <f t="shared" si="1325"/>
        <v>#REF!</v>
      </c>
      <c r="K360" s="37" t="str">
        <f t="shared" si="1326"/>
        <v>#REF!</v>
      </c>
      <c r="L360" s="37">
        <v>0.0</v>
      </c>
      <c r="M360" s="37" t="str">
        <f t="shared" si="1327"/>
        <v>#REF!</v>
      </c>
      <c r="N360" s="37">
        <v>0.0</v>
      </c>
      <c r="O360" s="37" t="str">
        <f t="shared" si="1328"/>
        <v>#REF!</v>
      </c>
      <c r="P360" s="37" t="str">
        <f>+D360-K360</f>
        <v>#REF!</v>
      </c>
      <c r="Q360" s="37" t="str">
        <f t="shared" si="1329"/>
        <v>#REF!</v>
      </c>
      <c r="R360" s="37" t="str">
        <f t="shared" si="1330"/>
        <v>#REF!</v>
      </c>
      <c r="S360" s="37" t="str">
        <f t="shared" si="1331"/>
        <v>#REF!</v>
      </c>
      <c r="T360" s="37" t="str">
        <f t="shared" si="1332"/>
        <v>#REF!</v>
      </c>
      <c r="U360" s="37"/>
      <c r="V360" s="37"/>
      <c r="W360" s="37"/>
      <c r="X360" s="37"/>
      <c r="Y360" s="37"/>
      <c r="Z360" s="37"/>
      <c r="AA360" s="37"/>
    </row>
    <row r="361" ht="15.75" customHeight="1" outlineLevel="1">
      <c r="A361" s="38" t="s">
        <v>411</v>
      </c>
      <c r="B361" s="39"/>
      <c r="C361" s="38"/>
      <c r="D361" s="40">
        <f t="shared" ref="D361:E361" si="1334">SUBTOTAL(9,D358:D360)</f>
        <v>19859959</v>
      </c>
      <c r="E361" s="40">
        <f t="shared" si="1334"/>
        <v>6864481</v>
      </c>
      <c r="F361" s="40"/>
      <c r="G361" s="40">
        <f>SUBTOTAL(9,G358:G360)</f>
        <v>1</v>
      </c>
      <c r="H361" s="40"/>
      <c r="I361" s="40"/>
      <c r="J361" s="40"/>
      <c r="K361" s="40" t="str">
        <f t="shared" ref="K361:L361" si="1335">SUBTOTAL(9,K358:K360)</f>
        <v>#REF!</v>
      </c>
      <c r="L361" s="40">
        <f t="shared" si="1335"/>
        <v>0</v>
      </c>
      <c r="M361" s="40"/>
      <c r="N361" s="40"/>
      <c r="O361" s="40"/>
      <c r="P361" s="40" t="str">
        <f t="shared" ref="P361:T361" si="1336">SUBTOTAL(9,P358:P360)</f>
        <v>#REF!</v>
      </c>
      <c r="Q361" s="40" t="str">
        <f t="shared" si="1336"/>
        <v>#REF!</v>
      </c>
      <c r="R361" s="40" t="str">
        <f t="shared" si="1336"/>
        <v>#REF!</v>
      </c>
      <c r="S361" s="40" t="str">
        <f t="shared" si="1336"/>
        <v>#REF!</v>
      </c>
      <c r="T361" s="40" t="str">
        <f t="shared" si="1336"/>
        <v>#REF!</v>
      </c>
      <c r="U361" s="40"/>
      <c r="V361" s="40"/>
      <c r="W361" s="40"/>
      <c r="X361" s="40"/>
      <c r="Y361" s="40"/>
      <c r="Z361" s="40"/>
      <c r="AA361" s="40"/>
    </row>
    <row r="362" ht="15.75" customHeight="1" outlineLevel="2">
      <c r="A362" s="20" t="s">
        <v>234</v>
      </c>
      <c r="B362" s="19" t="s">
        <v>20</v>
      </c>
      <c r="C362" s="20" t="s">
        <v>21</v>
      </c>
      <c r="D362" s="37">
        <v>0.0</v>
      </c>
      <c r="E362" s="37">
        <v>9701832.0</v>
      </c>
      <c r="F362" s="37" t="b">
        <f>+A362=A360</f>
        <v>0</v>
      </c>
      <c r="G362" s="37">
        <v>1.0</v>
      </c>
      <c r="H362" s="37" t="str">
        <f>VLOOKUP(A362,'[1]Hoja1'!$B$2:$F$126,3,0)</f>
        <v>#REF!</v>
      </c>
      <c r="I362" s="37" t="str">
        <f>VLOOKUP(A362,'[1]Hoja1'!$B$2:$F$126,2,0)</f>
        <v>#REF!</v>
      </c>
      <c r="J362" s="37" t="str">
        <f>+H362/11</f>
        <v>#REF!</v>
      </c>
      <c r="K362" s="37" t="str">
        <f>+G362*J362</f>
        <v>#REF!</v>
      </c>
      <c r="L362" s="37" t="str">
        <f>+D362-Q362</f>
        <v>#REF!</v>
      </c>
      <c r="M362" s="37" t="str">
        <f>VLOOKUP(A362,'[1]Hoja1'!$B$2:$F$126,5,0)</f>
        <v>#REF!</v>
      </c>
      <c r="N362" s="37">
        <v>0.0</v>
      </c>
      <c r="O362" s="37" t="str">
        <f>+M362/11</f>
        <v>#REF!</v>
      </c>
      <c r="P362" s="37" t="str">
        <f>+D362-K362</f>
        <v>#REF!</v>
      </c>
      <c r="Q362" s="37" t="str">
        <f>+ROUND(P362,0)</f>
        <v>#REF!</v>
      </c>
      <c r="R362" s="37" t="str">
        <f>+L362+Q362</f>
        <v>#REF!</v>
      </c>
      <c r="S362" s="37" t="str">
        <f>IF(D362-L362-Q362&gt;1,D362-L362-Q362,0)</f>
        <v>#REF!</v>
      </c>
      <c r="T362" s="37" t="str">
        <f>+R362</f>
        <v>#REF!</v>
      </c>
      <c r="U362" s="37"/>
      <c r="V362" s="37"/>
      <c r="W362" s="37"/>
      <c r="X362" s="37"/>
      <c r="Y362" s="37"/>
      <c r="Z362" s="37"/>
      <c r="AA362" s="37"/>
    </row>
    <row r="363" ht="15.75" customHeight="1" outlineLevel="1">
      <c r="A363" s="38" t="s">
        <v>412</v>
      </c>
      <c r="B363" s="39"/>
      <c r="C363" s="38"/>
      <c r="D363" s="40">
        <f t="shared" ref="D363:E363" si="1337">SUBTOTAL(9,D362)</f>
        <v>0</v>
      </c>
      <c r="E363" s="40">
        <f t="shared" si="1337"/>
        <v>9701832</v>
      </c>
      <c r="F363" s="40"/>
      <c r="G363" s="40">
        <f>SUBTOTAL(9,G362)</f>
        <v>1</v>
      </c>
      <c r="H363" s="40"/>
      <c r="I363" s="40"/>
      <c r="J363" s="40"/>
      <c r="K363" s="40" t="str">
        <f t="shared" ref="K363:L363" si="1338">SUBTOTAL(9,K362)</f>
        <v>#REF!</v>
      </c>
      <c r="L363" s="40" t="str">
        <f t="shared" si="1338"/>
        <v>#REF!</v>
      </c>
      <c r="M363" s="40"/>
      <c r="N363" s="40"/>
      <c r="O363" s="40"/>
      <c r="P363" s="40" t="str">
        <f t="shared" ref="P363:T363" si="1339">SUBTOTAL(9,P362)</f>
        <v>#REF!</v>
      </c>
      <c r="Q363" s="40" t="str">
        <f t="shared" si="1339"/>
        <v>#REF!</v>
      </c>
      <c r="R363" s="40" t="str">
        <f t="shared" si="1339"/>
        <v>#REF!</v>
      </c>
      <c r="S363" s="40" t="str">
        <f t="shared" si="1339"/>
        <v>#REF!</v>
      </c>
      <c r="T363" s="40" t="str">
        <f t="shared" si="1339"/>
        <v>#REF!</v>
      </c>
      <c r="U363" s="40"/>
      <c r="V363" s="40"/>
      <c r="W363" s="40"/>
      <c r="X363" s="40"/>
      <c r="Y363" s="40"/>
      <c r="Z363" s="40"/>
      <c r="AA363" s="40"/>
    </row>
    <row r="364" ht="15.75" customHeight="1" outlineLevel="2">
      <c r="A364" s="20" t="s">
        <v>236</v>
      </c>
      <c r="B364" s="19" t="s">
        <v>20</v>
      </c>
      <c r="C364" s="20" t="s">
        <v>21</v>
      </c>
      <c r="D364" s="37">
        <v>1.1165156608E8</v>
      </c>
      <c r="E364" s="37">
        <v>7075838.56</v>
      </c>
      <c r="F364" s="37" t="b">
        <f>+A364=A362</f>
        <v>0</v>
      </c>
      <c r="G364" s="37">
        <f>+D364/D368</f>
        <v>0.9919045738</v>
      </c>
      <c r="H364" s="37" t="str">
        <f t="shared" ref="H364:H367" si="1340">VLOOKUP(A364,'[1]Hoja1'!$B$2:$F$126,3,0)</f>
        <v>#REF!</v>
      </c>
      <c r="I364" s="37" t="str">
        <f t="shared" ref="I364:I367" si="1341">VLOOKUP(A364,'[1]Hoja1'!$B$2:$F$126,2,0)</f>
        <v>#REF!</v>
      </c>
      <c r="J364" s="37" t="str">
        <f t="shared" ref="J364:J367" si="1342">+H364/11</f>
        <v>#REF!</v>
      </c>
      <c r="K364" s="37" t="str">
        <f t="shared" ref="K364:K367" si="1343">+G364*J364</f>
        <v>#REF!</v>
      </c>
      <c r="L364" s="37">
        <v>0.0</v>
      </c>
      <c r="M364" s="37" t="str">
        <f t="shared" ref="M364:M367" si="1344">VLOOKUP(A364,'[1]Hoja1'!$B$2:$F$126,5,0)</f>
        <v>#REF!</v>
      </c>
      <c r="N364" s="37">
        <v>0.0</v>
      </c>
      <c r="O364" s="37" t="str">
        <f t="shared" ref="O364:O367" si="1345">+M364/11</f>
        <v>#REF!</v>
      </c>
      <c r="P364" s="37" t="str">
        <f t="shared" ref="P364:P367" si="1346">+D364-K364</f>
        <v>#REF!</v>
      </c>
      <c r="Q364" s="37" t="str">
        <f t="shared" ref="Q364:Q367" si="1347">+ROUND(P364,0)</f>
        <v>#REF!</v>
      </c>
      <c r="R364" s="37" t="str">
        <f t="shared" ref="R364:R367" si="1348">+L364+Q364</f>
        <v>#REF!</v>
      </c>
      <c r="S364" s="37" t="str">
        <f t="shared" ref="S364:S367" si="1349">IF(D364-L364-Q364&gt;1,D364-L364-Q364,0)</f>
        <v>#REF!</v>
      </c>
      <c r="T364" s="37" t="str">
        <f t="shared" ref="T364:T367" si="1350">+R364</f>
        <v>#REF!</v>
      </c>
      <c r="U364" s="37"/>
      <c r="V364" s="37"/>
      <c r="W364" s="37"/>
      <c r="X364" s="37"/>
      <c r="Y364" s="37"/>
      <c r="Z364" s="37"/>
      <c r="AA364" s="37"/>
    </row>
    <row r="365" ht="15.75" customHeight="1" outlineLevel="2">
      <c r="A365" s="20" t="s">
        <v>236</v>
      </c>
      <c r="B365" s="19" t="s">
        <v>32</v>
      </c>
      <c r="C365" s="20" t="s">
        <v>33</v>
      </c>
      <c r="D365" s="37">
        <v>911243.92</v>
      </c>
      <c r="E365" s="37">
        <v>57749.44</v>
      </c>
      <c r="F365" s="37" t="b">
        <f t="shared" ref="F365:F367" si="1351">+A365=A364</f>
        <v>1</v>
      </c>
      <c r="G365" s="37">
        <f>+D365/D368</f>
        <v>0.008095426189</v>
      </c>
      <c r="H365" s="37" t="str">
        <f t="shared" si="1340"/>
        <v>#REF!</v>
      </c>
      <c r="I365" s="37" t="str">
        <f t="shared" si="1341"/>
        <v>#REF!</v>
      </c>
      <c r="J365" s="37" t="str">
        <f t="shared" si="1342"/>
        <v>#REF!</v>
      </c>
      <c r="K365" s="37" t="str">
        <f t="shared" si="1343"/>
        <v>#REF!</v>
      </c>
      <c r="L365" s="37">
        <v>0.0</v>
      </c>
      <c r="M365" s="37" t="str">
        <f t="shared" si="1344"/>
        <v>#REF!</v>
      </c>
      <c r="N365" s="37">
        <v>0.0</v>
      </c>
      <c r="O365" s="37" t="str">
        <f t="shared" si="1345"/>
        <v>#REF!</v>
      </c>
      <c r="P365" s="37" t="str">
        <f t="shared" si="1346"/>
        <v>#REF!</v>
      </c>
      <c r="Q365" s="37" t="str">
        <f t="shared" si="1347"/>
        <v>#REF!</v>
      </c>
      <c r="R365" s="37" t="str">
        <f t="shared" si="1348"/>
        <v>#REF!</v>
      </c>
      <c r="S365" s="37" t="str">
        <f t="shared" si="1349"/>
        <v>#REF!</v>
      </c>
      <c r="T365" s="37" t="str">
        <f t="shared" si="1350"/>
        <v>#REF!</v>
      </c>
      <c r="U365" s="37"/>
      <c r="V365" s="37"/>
      <c r="W365" s="37"/>
      <c r="X365" s="37"/>
      <c r="Y365" s="37"/>
      <c r="Z365" s="37"/>
      <c r="AA365" s="37"/>
    </row>
    <row r="366" ht="15.75" customHeight="1" outlineLevel="2">
      <c r="A366" s="20" t="s">
        <v>236</v>
      </c>
      <c r="B366" s="19" t="s">
        <v>42</v>
      </c>
      <c r="C366" s="20" t="s">
        <v>43</v>
      </c>
      <c r="D366" s="37">
        <v>0.0</v>
      </c>
      <c r="E366" s="37">
        <v>0.0</v>
      </c>
      <c r="F366" s="37" t="b">
        <f t="shared" si="1351"/>
        <v>1</v>
      </c>
      <c r="G366" s="37">
        <f>+D366/D368</f>
        <v>0</v>
      </c>
      <c r="H366" s="37" t="str">
        <f t="shared" si="1340"/>
        <v>#REF!</v>
      </c>
      <c r="I366" s="37" t="str">
        <f t="shared" si="1341"/>
        <v>#REF!</v>
      </c>
      <c r="J366" s="37" t="str">
        <f t="shared" si="1342"/>
        <v>#REF!</v>
      </c>
      <c r="K366" s="37" t="str">
        <f t="shared" si="1343"/>
        <v>#REF!</v>
      </c>
      <c r="L366" s="37">
        <v>0.0</v>
      </c>
      <c r="M366" s="37" t="str">
        <f t="shared" si="1344"/>
        <v>#REF!</v>
      </c>
      <c r="N366" s="37">
        <v>0.0</v>
      </c>
      <c r="O366" s="37" t="str">
        <f t="shared" si="1345"/>
        <v>#REF!</v>
      </c>
      <c r="P366" s="37" t="str">
        <f t="shared" si="1346"/>
        <v>#REF!</v>
      </c>
      <c r="Q366" s="37" t="str">
        <f t="shared" si="1347"/>
        <v>#REF!</v>
      </c>
      <c r="R366" s="37" t="str">
        <f t="shared" si="1348"/>
        <v>#REF!</v>
      </c>
      <c r="S366" s="37" t="str">
        <f t="shared" si="1349"/>
        <v>#REF!</v>
      </c>
      <c r="T366" s="37" t="str">
        <f t="shared" si="1350"/>
        <v>#REF!</v>
      </c>
      <c r="U366" s="37"/>
      <c r="V366" s="37"/>
      <c r="W366" s="37"/>
      <c r="X366" s="37"/>
      <c r="Y366" s="37"/>
      <c r="Z366" s="37"/>
      <c r="AA366" s="37"/>
    </row>
    <row r="367" ht="15.75" customHeight="1" outlineLevel="2">
      <c r="A367" s="20" t="s">
        <v>236</v>
      </c>
      <c r="B367" s="19" t="s">
        <v>28</v>
      </c>
      <c r="C367" s="20" t="s">
        <v>29</v>
      </c>
      <c r="D367" s="37">
        <v>0.0</v>
      </c>
      <c r="E367" s="37">
        <v>0.0</v>
      </c>
      <c r="F367" s="37" t="b">
        <f t="shared" si="1351"/>
        <v>1</v>
      </c>
      <c r="G367" s="37">
        <f>+D367/D368</f>
        <v>0</v>
      </c>
      <c r="H367" s="37" t="str">
        <f t="shared" si="1340"/>
        <v>#REF!</v>
      </c>
      <c r="I367" s="37" t="str">
        <f t="shared" si="1341"/>
        <v>#REF!</v>
      </c>
      <c r="J367" s="37" t="str">
        <f t="shared" si="1342"/>
        <v>#REF!</v>
      </c>
      <c r="K367" s="37" t="str">
        <f t="shared" si="1343"/>
        <v>#REF!</v>
      </c>
      <c r="L367" s="37">
        <v>0.0</v>
      </c>
      <c r="M367" s="37" t="str">
        <f t="shared" si="1344"/>
        <v>#REF!</v>
      </c>
      <c r="N367" s="37">
        <v>0.0</v>
      </c>
      <c r="O367" s="37" t="str">
        <f t="shared" si="1345"/>
        <v>#REF!</v>
      </c>
      <c r="P367" s="37" t="str">
        <f t="shared" si="1346"/>
        <v>#REF!</v>
      </c>
      <c r="Q367" s="37" t="str">
        <f t="shared" si="1347"/>
        <v>#REF!</v>
      </c>
      <c r="R367" s="37" t="str">
        <f t="shared" si="1348"/>
        <v>#REF!</v>
      </c>
      <c r="S367" s="37" t="str">
        <f t="shared" si="1349"/>
        <v>#REF!</v>
      </c>
      <c r="T367" s="37" t="str">
        <f t="shared" si="1350"/>
        <v>#REF!</v>
      </c>
      <c r="U367" s="37"/>
      <c r="V367" s="37"/>
      <c r="W367" s="37"/>
      <c r="X367" s="37"/>
      <c r="Y367" s="37"/>
      <c r="Z367" s="37"/>
      <c r="AA367" s="37"/>
    </row>
    <row r="368" ht="15.75" customHeight="1" outlineLevel="1">
      <c r="A368" s="38" t="s">
        <v>413</v>
      </c>
      <c r="B368" s="39"/>
      <c r="C368" s="38"/>
      <c r="D368" s="40">
        <f t="shared" ref="D368:E368" si="1352">SUBTOTAL(9,D364:D367)</f>
        <v>112562810</v>
      </c>
      <c r="E368" s="40">
        <f t="shared" si="1352"/>
        <v>7133588</v>
      </c>
      <c r="F368" s="40"/>
      <c r="G368" s="40">
        <f>SUBTOTAL(9,G364:G367)</f>
        <v>1</v>
      </c>
      <c r="H368" s="40"/>
      <c r="I368" s="40"/>
      <c r="J368" s="40"/>
      <c r="K368" s="40" t="str">
        <f t="shared" ref="K368:L368" si="1353">SUBTOTAL(9,K364:K367)</f>
        <v>#REF!</v>
      </c>
      <c r="L368" s="40">
        <f t="shared" si="1353"/>
        <v>0</v>
      </c>
      <c r="M368" s="40"/>
      <c r="N368" s="40"/>
      <c r="O368" s="40"/>
      <c r="P368" s="40" t="str">
        <f t="shared" ref="P368:T368" si="1354">SUBTOTAL(9,P364:P367)</f>
        <v>#REF!</v>
      </c>
      <c r="Q368" s="40" t="str">
        <f t="shared" si="1354"/>
        <v>#REF!</v>
      </c>
      <c r="R368" s="40" t="str">
        <f t="shared" si="1354"/>
        <v>#REF!</v>
      </c>
      <c r="S368" s="40" t="str">
        <f t="shared" si="1354"/>
        <v>#REF!</v>
      </c>
      <c r="T368" s="40" t="str">
        <f t="shared" si="1354"/>
        <v>#REF!</v>
      </c>
      <c r="U368" s="40"/>
      <c r="V368" s="40"/>
      <c r="W368" s="40"/>
      <c r="X368" s="40"/>
      <c r="Y368" s="40"/>
      <c r="Z368" s="40"/>
      <c r="AA368" s="40"/>
    </row>
    <row r="369" ht="15.75" customHeight="1" outlineLevel="2">
      <c r="A369" s="20" t="s">
        <v>238</v>
      </c>
      <c r="B369" s="19" t="s">
        <v>20</v>
      </c>
      <c r="C369" s="20" t="s">
        <v>21</v>
      </c>
      <c r="D369" s="37">
        <v>3.568078865E7</v>
      </c>
      <c r="E369" s="37">
        <v>1.018681424E7</v>
      </c>
      <c r="F369" s="37" t="b">
        <f>+A369=A367</f>
        <v>0</v>
      </c>
      <c r="G369" s="37">
        <f>+D369/D371</f>
        <v>0.9261142656</v>
      </c>
      <c r="H369" s="37" t="str">
        <f t="shared" ref="H369:H370" si="1355">VLOOKUP(A369,'[1]Hoja1'!$B$2:$F$126,3,0)</f>
        <v>#REF!</v>
      </c>
      <c r="I369" s="37" t="str">
        <f t="shared" ref="I369:I370" si="1356">VLOOKUP(A369,'[1]Hoja1'!$B$2:$F$126,2,0)</f>
        <v>#REF!</v>
      </c>
      <c r="J369" s="37" t="str">
        <f t="shared" ref="J369:J370" si="1357">+H369/11</f>
        <v>#REF!</v>
      </c>
      <c r="K369" s="37" t="str">
        <f t="shared" ref="K369:K370" si="1358">+G369*J369</f>
        <v>#REF!</v>
      </c>
      <c r="L369" s="37">
        <v>0.0</v>
      </c>
      <c r="M369" s="37" t="str">
        <f t="shared" ref="M369:M370" si="1359">VLOOKUP(A369,'[1]Hoja1'!$B$2:$F$126,5,0)</f>
        <v>#REF!</v>
      </c>
      <c r="N369" s="37">
        <v>0.0</v>
      </c>
      <c r="O369" s="37" t="str">
        <f t="shared" ref="O369:O370" si="1360">+M369/11</f>
        <v>#REF!</v>
      </c>
      <c r="P369" s="37" t="str">
        <f t="shared" ref="P369:P370" si="1361">+D369-K369</f>
        <v>#REF!</v>
      </c>
      <c r="Q369" s="37" t="str">
        <f t="shared" ref="Q369:Q370" si="1362">+ROUND(P369,0)</f>
        <v>#REF!</v>
      </c>
      <c r="R369" s="37" t="str">
        <f t="shared" ref="R369:R370" si="1363">+L369+Q369</f>
        <v>#REF!</v>
      </c>
      <c r="S369" s="37" t="str">
        <f t="shared" ref="S369:S370" si="1364">IF(D369-L369-Q369&gt;1,D369-L369-Q369,0)</f>
        <v>#REF!</v>
      </c>
      <c r="T369" s="37" t="str">
        <f t="shared" ref="T369:T370" si="1365">+R369</f>
        <v>#REF!</v>
      </c>
      <c r="U369" s="37"/>
      <c r="V369" s="37"/>
      <c r="W369" s="37"/>
      <c r="X369" s="37"/>
      <c r="Y369" s="37"/>
      <c r="Z369" s="37"/>
      <c r="AA369" s="37"/>
    </row>
    <row r="370" ht="15.75" customHeight="1" outlineLevel="2">
      <c r="A370" s="20" t="s">
        <v>238</v>
      </c>
      <c r="B370" s="19" t="s">
        <v>48</v>
      </c>
      <c r="C370" s="20" t="s">
        <v>49</v>
      </c>
      <c r="D370" s="37">
        <v>2846626.35</v>
      </c>
      <c r="E370" s="37">
        <v>812707.76</v>
      </c>
      <c r="F370" s="37" t="b">
        <f>+A370=A369</f>
        <v>1</v>
      </c>
      <c r="G370" s="37">
        <f>+D370/D371</f>
        <v>0.07388573435</v>
      </c>
      <c r="H370" s="37" t="str">
        <f t="shared" si="1355"/>
        <v>#REF!</v>
      </c>
      <c r="I370" s="37" t="str">
        <f t="shared" si="1356"/>
        <v>#REF!</v>
      </c>
      <c r="J370" s="37" t="str">
        <f t="shared" si="1357"/>
        <v>#REF!</v>
      </c>
      <c r="K370" s="37" t="str">
        <f t="shared" si="1358"/>
        <v>#REF!</v>
      </c>
      <c r="L370" s="37">
        <v>0.0</v>
      </c>
      <c r="M370" s="37" t="str">
        <f t="shared" si="1359"/>
        <v>#REF!</v>
      </c>
      <c r="N370" s="37">
        <v>0.0</v>
      </c>
      <c r="O370" s="37" t="str">
        <f t="shared" si="1360"/>
        <v>#REF!</v>
      </c>
      <c r="P370" s="37" t="str">
        <f t="shared" si="1361"/>
        <v>#REF!</v>
      </c>
      <c r="Q370" s="37" t="str">
        <f t="shared" si="1362"/>
        <v>#REF!</v>
      </c>
      <c r="R370" s="37" t="str">
        <f t="shared" si="1363"/>
        <v>#REF!</v>
      </c>
      <c r="S370" s="37" t="str">
        <f t="shared" si="1364"/>
        <v>#REF!</v>
      </c>
      <c r="T370" s="37" t="str">
        <f t="shared" si="1365"/>
        <v>#REF!</v>
      </c>
      <c r="U370" s="37"/>
      <c r="V370" s="37"/>
      <c r="W370" s="37"/>
      <c r="X370" s="37"/>
      <c r="Y370" s="37"/>
      <c r="Z370" s="37"/>
      <c r="AA370" s="37"/>
    </row>
    <row r="371" ht="15.75" customHeight="1" outlineLevel="1">
      <c r="A371" s="38" t="s">
        <v>414</v>
      </c>
      <c r="B371" s="39"/>
      <c r="C371" s="38"/>
      <c r="D371" s="40">
        <f t="shared" ref="D371:E371" si="1366">SUBTOTAL(9,D369:D370)</f>
        <v>38527415</v>
      </c>
      <c r="E371" s="40">
        <f t="shared" si="1366"/>
        <v>10999522</v>
      </c>
      <c r="F371" s="40"/>
      <c r="G371" s="40">
        <f>SUBTOTAL(9,G369:G370)</f>
        <v>1</v>
      </c>
      <c r="H371" s="40"/>
      <c r="I371" s="40"/>
      <c r="J371" s="40"/>
      <c r="K371" s="40" t="str">
        <f t="shared" ref="K371:L371" si="1367">SUBTOTAL(9,K369:K370)</f>
        <v>#REF!</v>
      </c>
      <c r="L371" s="40">
        <f t="shared" si="1367"/>
        <v>0</v>
      </c>
      <c r="M371" s="40"/>
      <c r="N371" s="40"/>
      <c r="O371" s="40"/>
      <c r="P371" s="40" t="str">
        <f t="shared" ref="P371:T371" si="1368">SUBTOTAL(9,P369:P370)</f>
        <v>#REF!</v>
      </c>
      <c r="Q371" s="40" t="str">
        <f t="shared" si="1368"/>
        <v>#REF!</v>
      </c>
      <c r="R371" s="40" t="str">
        <f t="shared" si="1368"/>
        <v>#REF!</v>
      </c>
      <c r="S371" s="40" t="str">
        <f t="shared" si="1368"/>
        <v>#REF!</v>
      </c>
      <c r="T371" s="40" t="str">
        <f t="shared" si="1368"/>
        <v>#REF!</v>
      </c>
      <c r="U371" s="40"/>
      <c r="V371" s="40"/>
      <c r="W371" s="40"/>
      <c r="X371" s="40"/>
      <c r="Y371" s="40"/>
      <c r="Z371" s="40"/>
      <c r="AA371" s="40"/>
    </row>
    <row r="372" ht="15.75" customHeight="1" outlineLevel="2">
      <c r="A372" s="20" t="s">
        <v>240</v>
      </c>
      <c r="B372" s="19" t="s">
        <v>20</v>
      </c>
      <c r="C372" s="20" t="s">
        <v>21</v>
      </c>
      <c r="D372" s="37">
        <v>7.062304259E7</v>
      </c>
      <c r="E372" s="37">
        <v>9433420.34</v>
      </c>
      <c r="F372" s="37" t="b">
        <f>+A372=A370</f>
        <v>0</v>
      </c>
      <c r="G372" s="37">
        <f>+D372/D377</f>
        <v>0.9979075167</v>
      </c>
      <c r="H372" s="37" t="str">
        <f t="shared" ref="H372:H376" si="1369">VLOOKUP(A372,'[1]Hoja1'!$B$2:$F$126,3,0)</f>
        <v>#REF!</v>
      </c>
      <c r="I372" s="37" t="str">
        <f t="shared" ref="I372:I376" si="1370">VLOOKUP(A372,'[1]Hoja1'!$B$2:$F$126,2,0)</f>
        <v>#REF!</v>
      </c>
      <c r="J372" s="37" t="str">
        <f t="shared" ref="J372:J376" si="1371">+H372/11</f>
        <v>#REF!</v>
      </c>
      <c r="K372" s="37" t="str">
        <f t="shared" ref="K372:K376" si="1372">+G372*J372</f>
        <v>#REF!</v>
      </c>
      <c r="L372" s="37">
        <f t="shared" ref="L372:L376" si="1373">+D372-Q372</f>
        <v>13583078.59</v>
      </c>
      <c r="M372" s="37" t="str">
        <f t="shared" ref="M372:M376" si="1374">VLOOKUP(A372,'[1]Hoja1'!$B$2:$F$126,5,0)</f>
        <v>#REF!</v>
      </c>
      <c r="N372" s="37">
        <v>0.0</v>
      </c>
      <c r="O372" s="37" t="str">
        <f t="shared" ref="O372:O376" si="1375">+M372/11</f>
        <v>#REF!</v>
      </c>
      <c r="P372" s="37">
        <v>5.703996418181819E7</v>
      </c>
      <c r="Q372" s="37">
        <f t="shared" ref="Q372:Q376" si="1376">+ROUND(P372,0)</f>
        <v>57039964</v>
      </c>
      <c r="R372" s="37">
        <f t="shared" ref="R372:R376" si="1377">+L372+Q372</f>
        <v>70623042.59</v>
      </c>
      <c r="S372" s="37">
        <f t="shared" ref="S372:S376" si="1378">IF(D372-L372-Q372&gt;1,D372-L372-Q372,0)</f>
        <v>0</v>
      </c>
      <c r="T372" s="37">
        <f t="shared" ref="T372:T376" si="1379">+R372</f>
        <v>70623042.59</v>
      </c>
      <c r="U372" s="37"/>
      <c r="V372" s="37"/>
      <c r="W372" s="37"/>
      <c r="X372" s="37"/>
      <c r="Y372" s="37"/>
      <c r="Z372" s="37"/>
      <c r="AA372" s="37"/>
    </row>
    <row r="373" ht="15.75" customHeight="1" outlineLevel="2">
      <c r="A373" s="20" t="s">
        <v>240</v>
      </c>
      <c r="B373" s="19" t="s">
        <v>32</v>
      </c>
      <c r="C373" s="20" t="s">
        <v>33</v>
      </c>
      <c r="D373" s="37">
        <v>148087.41</v>
      </c>
      <c r="E373" s="37">
        <v>19780.66</v>
      </c>
      <c r="F373" s="37" t="b">
        <f t="shared" ref="F373:F376" si="1380">+A373=A372</f>
        <v>1</v>
      </c>
      <c r="G373" s="37">
        <f>+D373/D377</f>
        <v>0.002092483333</v>
      </c>
      <c r="H373" s="37" t="str">
        <f t="shared" si="1369"/>
        <v>#REF!</v>
      </c>
      <c r="I373" s="37" t="str">
        <f t="shared" si="1370"/>
        <v>#REF!</v>
      </c>
      <c r="J373" s="37" t="str">
        <f t="shared" si="1371"/>
        <v>#REF!</v>
      </c>
      <c r="K373" s="37" t="str">
        <f t="shared" si="1372"/>
        <v>#REF!</v>
      </c>
      <c r="L373" s="37">
        <f t="shared" si="1373"/>
        <v>148087.41</v>
      </c>
      <c r="M373" s="37" t="str">
        <f t="shared" si="1374"/>
        <v>#REF!</v>
      </c>
      <c r="N373" s="37">
        <v>0.0</v>
      </c>
      <c r="O373" s="37" t="str">
        <f t="shared" si="1375"/>
        <v>#REF!</v>
      </c>
      <c r="P373" s="37">
        <v>0.0</v>
      </c>
      <c r="Q373" s="37">
        <f t="shared" si="1376"/>
        <v>0</v>
      </c>
      <c r="R373" s="37">
        <f t="shared" si="1377"/>
        <v>148087.41</v>
      </c>
      <c r="S373" s="37">
        <f t="shared" si="1378"/>
        <v>0</v>
      </c>
      <c r="T373" s="37">
        <f t="shared" si="1379"/>
        <v>148087.41</v>
      </c>
      <c r="U373" s="37"/>
      <c r="V373" s="37"/>
      <c r="W373" s="37"/>
      <c r="X373" s="37"/>
      <c r="Y373" s="37"/>
      <c r="Z373" s="37"/>
      <c r="AA373" s="37"/>
    </row>
    <row r="374" ht="15.75" customHeight="1" outlineLevel="2">
      <c r="A374" s="20" t="s">
        <v>240</v>
      </c>
      <c r="B374" s="19" t="s">
        <v>42</v>
      </c>
      <c r="C374" s="20" t="s">
        <v>43</v>
      </c>
      <c r="D374" s="37">
        <v>0.0</v>
      </c>
      <c r="E374" s="37">
        <v>0.0</v>
      </c>
      <c r="F374" s="37" t="b">
        <f t="shared" si="1380"/>
        <v>1</v>
      </c>
      <c r="G374" s="37">
        <f>+D374/D377</f>
        <v>0</v>
      </c>
      <c r="H374" s="37" t="str">
        <f t="shared" si="1369"/>
        <v>#REF!</v>
      </c>
      <c r="I374" s="37" t="str">
        <f t="shared" si="1370"/>
        <v>#REF!</v>
      </c>
      <c r="J374" s="37" t="str">
        <f t="shared" si="1371"/>
        <v>#REF!</v>
      </c>
      <c r="K374" s="37" t="str">
        <f t="shared" si="1372"/>
        <v>#REF!</v>
      </c>
      <c r="L374" s="37" t="str">
        <f t="shared" si="1373"/>
        <v>#REF!</v>
      </c>
      <c r="M374" s="37" t="str">
        <f t="shared" si="1374"/>
        <v>#REF!</v>
      </c>
      <c r="N374" s="37">
        <v>0.0</v>
      </c>
      <c r="O374" s="37" t="str">
        <f t="shared" si="1375"/>
        <v>#REF!</v>
      </c>
      <c r="P374" s="37" t="str">
        <f t="shared" ref="P374:P376" si="1381">+D374-K374</f>
        <v>#REF!</v>
      </c>
      <c r="Q374" s="37" t="str">
        <f t="shared" si="1376"/>
        <v>#REF!</v>
      </c>
      <c r="R374" s="37" t="str">
        <f t="shared" si="1377"/>
        <v>#REF!</v>
      </c>
      <c r="S374" s="37" t="str">
        <f t="shared" si="1378"/>
        <v>#REF!</v>
      </c>
      <c r="T374" s="37" t="str">
        <f t="shared" si="1379"/>
        <v>#REF!</v>
      </c>
      <c r="U374" s="37"/>
      <c r="V374" s="37"/>
      <c r="W374" s="37"/>
      <c r="X374" s="37"/>
      <c r="Y374" s="37"/>
      <c r="Z374" s="37"/>
      <c r="AA374" s="37"/>
    </row>
    <row r="375" ht="15.75" customHeight="1" outlineLevel="2">
      <c r="A375" s="20" t="s">
        <v>240</v>
      </c>
      <c r="B375" s="19" t="s">
        <v>28</v>
      </c>
      <c r="C375" s="20" t="s">
        <v>29</v>
      </c>
      <c r="D375" s="37">
        <v>0.0</v>
      </c>
      <c r="E375" s="37">
        <v>0.0</v>
      </c>
      <c r="F375" s="37" t="b">
        <f t="shared" si="1380"/>
        <v>1</v>
      </c>
      <c r="G375" s="37">
        <f>+D375/D377</f>
        <v>0</v>
      </c>
      <c r="H375" s="37" t="str">
        <f t="shared" si="1369"/>
        <v>#REF!</v>
      </c>
      <c r="I375" s="37" t="str">
        <f t="shared" si="1370"/>
        <v>#REF!</v>
      </c>
      <c r="J375" s="37" t="str">
        <f t="shared" si="1371"/>
        <v>#REF!</v>
      </c>
      <c r="K375" s="37" t="str">
        <f t="shared" si="1372"/>
        <v>#REF!</v>
      </c>
      <c r="L375" s="37" t="str">
        <f t="shared" si="1373"/>
        <v>#REF!</v>
      </c>
      <c r="M375" s="37" t="str">
        <f t="shared" si="1374"/>
        <v>#REF!</v>
      </c>
      <c r="N375" s="37">
        <v>0.0</v>
      </c>
      <c r="O375" s="37" t="str">
        <f t="shared" si="1375"/>
        <v>#REF!</v>
      </c>
      <c r="P375" s="37" t="str">
        <f t="shared" si="1381"/>
        <v>#REF!</v>
      </c>
      <c r="Q375" s="37" t="str">
        <f t="shared" si="1376"/>
        <v>#REF!</v>
      </c>
      <c r="R375" s="37" t="str">
        <f t="shared" si="1377"/>
        <v>#REF!</v>
      </c>
      <c r="S375" s="37" t="str">
        <f t="shared" si="1378"/>
        <v>#REF!</v>
      </c>
      <c r="T375" s="37" t="str">
        <f t="shared" si="1379"/>
        <v>#REF!</v>
      </c>
      <c r="U375" s="37"/>
      <c r="V375" s="37"/>
      <c r="W375" s="37"/>
      <c r="X375" s="37"/>
      <c r="Y375" s="37"/>
      <c r="Z375" s="37"/>
      <c r="AA375" s="37"/>
    </row>
    <row r="376" ht="15.75" customHeight="1" outlineLevel="2">
      <c r="A376" s="20" t="s">
        <v>240</v>
      </c>
      <c r="B376" s="19" t="s">
        <v>67</v>
      </c>
      <c r="C376" s="20" t="s">
        <v>68</v>
      </c>
      <c r="D376" s="37">
        <v>0.0</v>
      </c>
      <c r="E376" s="37">
        <v>0.0</v>
      </c>
      <c r="F376" s="37" t="b">
        <f t="shared" si="1380"/>
        <v>1</v>
      </c>
      <c r="G376" s="37">
        <f>+D376/D377</f>
        <v>0</v>
      </c>
      <c r="H376" s="37" t="str">
        <f t="shared" si="1369"/>
        <v>#REF!</v>
      </c>
      <c r="I376" s="37" t="str">
        <f t="shared" si="1370"/>
        <v>#REF!</v>
      </c>
      <c r="J376" s="37" t="str">
        <f t="shared" si="1371"/>
        <v>#REF!</v>
      </c>
      <c r="K376" s="37" t="str">
        <f t="shared" si="1372"/>
        <v>#REF!</v>
      </c>
      <c r="L376" s="37" t="str">
        <f t="shared" si="1373"/>
        <v>#REF!</v>
      </c>
      <c r="M376" s="37" t="str">
        <f t="shared" si="1374"/>
        <v>#REF!</v>
      </c>
      <c r="N376" s="37">
        <v>0.0</v>
      </c>
      <c r="O376" s="37" t="str">
        <f t="shared" si="1375"/>
        <v>#REF!</v>
      </c>
      <c r="P376" s="37" t="str">
        <f t="shared" si="1381"/>
        <v>#REF!</v>
      </c>
      <c r="Q376" s="37" t="str">
        <f t="shared" si="1376"/>
        <v>#REF!</v>
      </c>
      <c r="R376" s="37" t="str">
        <f t="shared" si="1377"/>
        <v>#REF!</v>
      </c>
      <c r="S376" s="37" t="str">
        <f t="shared" si="1378"/>
        <v>#REF!</v>
      </c>
      <c r="T376" s="37" t="str">
        <f t="shared" si="1379"/>
        <v>#REF!</v>
      </c>
      <c r="U376" s="37"/>
      <c r="V376" s="37"/>
      <c r="W376" s="37"/>
      <c r="X376" s="37"/>
      <c r="Y376" s="37"/>
      <c r="Z376" s="37"/>
      <c r="AA376" s="37"/>
    </row>
    <row r="377" ht="15.75" customHeight="1" outlineLevel="1">
      <c r="A377" s="38" t="s">
        <v>415</v>
      </c>
      <c r="B377" s="39"/>
      <c r="C377" s="38"/>
      <c r="D377" s="40">
        <f t="shared" ref="D377:E377" si="1382">SUBTOTAL(9,D372:D376)</f>
        <v>70771130</v>
      </c>
      <c r="E377" s="40">
        <f t="shared" si="1382"/>
        <v>9453201</v>
      </c>
      <c r="F377" s="40"/>
      <c r="G377" s="40">
        <f>SUBTOTAL(9,G372:G376)</f>
        <v>1</v>
      </c>
      <c r="H377" s="40"/>
      <c r="I377" s="40"/>
      <c r="J377" s="40"/>
      <c r="K377" s="40" t="str">
        <f t="shared" ref="K377:L377" si="1383">SUBTOTAL(9,K372:K376)</f>
        <v>#REF!</v>
      </c>
      <c r="L377" s="40" t="str">
        <f t="shared" si="1383"/>
        <v>#REF!</v>
      </c>
      <c r="M377" s="40"/>
      <c r="N377" s="40"/>
      <c r="O377" s="40"/>
      <c r="P377" s="40" t="str">
        <f t="shared" ref="P377:T377" si="1384">SUBTOTAL(9,P372:P376)</f>
        <v>#REF!</v>
      </c>
      <c r="Q377" s="40" t="str">
        <f t="shared" si="1384"/>
        <v>#REF!</v>
      </c>
      <c r="R377" s="40" t="str">
        <f t="shared" si="1384"/>
        <v>#REF!</v>
      </c>
      <c r="S377" s="40" t="str">
        <f t="shared" si="1384"/>
        <v>#REF!</v>
      </c>
      <c r="T377" s="40" t="str">
        <f t="shared" si="1384"/>
        <v>#REF!</v>
      </c>
      <c r="U377" s="40"/>
      <c r="V377" s="40"/>
      <c r="W377" s="40"/>
      <c r="X377" s="40"/>
      <c r="Y377" s="40"/>
      <c r="Z377" s="40"/>
      <c r="AA377" s="40"/>
    </row>
    <row r="378" ht="15.75" customHeight="1" outlineLevel="2">
      <c r="A378" s="20" t="s">
        <v>242</v>
      </c>
      <c r="B378" s="19" t="s">
        <v>20</v>
      </c>
      <c r="C378" s="20" t="s">
        <v>21</v>
      </c>
      <c r="D378" s="37">
        <v>1.3443697074E8</v>
      </c>
      <c r="E378" s="37">
        <v>5229636.05</v>
      </c>
      <c r="F378" s="37" t="b">
        <f>+A378=A376</f>
        <v>0</v>
      </c>
      <c r="G378" s="37">
        <f>+D378/D381</f>
        <v>0.957873361</v>
      </c>
      <c r="H378" s="37" t="str">
        <f t="shared" ref="H378:H380" si="1385">VLOOKUP(A378,'[1]Hoja1'!$B$2:$F$126,3,0)</f>
        <v>#REF!</v>
      </c>
      <c r="I378" s="37" t="str">
        <f t="shared" ref="I378:I380" si="1386">VLOOKUP(A378,'[1]Hoja1'!$B$2:$F$126,2,0)</f>
        <v>#REF!</v>
      </c>
      <c r="J378" s="37" t="str">
        <f t="shared" ref="J378:J380" si="1387">+H378/11</f>
        <v>#REF!</v>
      </c>
      <c r="K378" s="37" t="str">
        <f t="shared" ref="K378:K380" si="1388">+G378*J378</f>
        <v>#REF!</v>
      </c>
      <c r="L378" s="37">
        <v>0.0</v>
      </c>
      <c r="M378" s="37" t="str">
        <f t="shared" ref="M378:M380" si="1389">VLOOKUP(A378,'[1]Hoja1'!$B$2:$F$126,5,0)</f>
        <v>#REF!</v>
      </c>
      <c r="N378" s="37">
        <v>0.0</v>
      </c>
      <c r="O378" s="37" t="str">
        <f t="shared" ref="O378:O380" si="1390">+M378/11</f>
        <v>#REF!</v>
      </c>
      <c r="P378" s="37" t="str">
        <f t="shared" ref="P378:P380" si="1391">+D378-K378</f>
        <v>#REF!</v>
      </c>
      <c r="Q378" s="37" t="str">
        <f t="shared" ref="Q378:Q380" si="1392">+ROUND(P378,0)</f>
        <v>#REF!</v>
      </c>
      <c r="R378" s="37" t="str">
        <f t="shared" ref="R378:R380" si="1393">+L378+Q378</f>
        <v>#REF!</v>
      </c>
      <c r="S378" s="37" t="str">
        <f t="shared" ref="S378:S380" si="1394">IF(D378-L378-Q378&gt;1,D378-L378-Q378,0)</f>
        <v>#REF!</v>
      </c>
      <c r="T378" s="37" t="str">
        <f t="shared" ref="T378:T380" si="1395">+R378</f>
        <v>#REF!</v>
      </c>
      <c r="U378" s="37"/>
      <c r="V378" s="37"/>
      <c r="W378" s="37"/>
      <c r="X378" s="37"/>
      <c r="Y378" s="37"/>
      <c r="Z378" s="37"/>
      <c r="AA378" s="37"/>
    </row>
    <row r="379" ht="15.75" customHeight="1" outlineLevel="2">
      <c r="A379" s="20" t="s">
        <v>242</v>
      </c>
      <c r="B379" s="19" t="s">
        <v>32</v>
      </c>
      <c r="C379" s="20" t="s">
        <v>33</v>
      </c>
      <c r="D379" s="37">
        <v>5912449.36</v>
      </c>
      <c r="E379" s="37">
        <v>229995.95</v>
      </c>
      <c r="F379" s="37" t="b">
        <f t="shared" ref="F379:F380" si="1396">+A379=A378</f>
        <v>1</v>
      </c>
      <c r="G379" s="37">
        <f>+D379/D381</f>
        <v>0.04212663904</v>
      </c>
      <c r="H379" s="37" t="str">
        <f t="shared" si="1385"/>
        <v>#REF!</v>
      </c>
      <c r="I379" s="37" t="str">
        <f t="shared" si="1386"/>
        <v>#REF!</v>
      </c>
      <c r="J379" s="37" t="str">
        <f t="shared" si="1387"/>
        <v>#REF!</v>
      </c>
      <c r="K379" s="37" t="str">
        <f t="shared" si="1388"/>
        <v>#REF!</v>
      </c>
      <c r="L379" s="37">
        <v>0.0</v>
      </c>
      <c r="M379" s="37" t="str">
        <f t="shared" si="1389"/>
        <v>#REF!</v>
      </c>
      <c r="N379" s="37">
        <v>0.0</v>
      </c>
      <c r="O379" s="37" t="str">
        <f t="shared" si="1390"/>
        <v>#REF!</v>
      </c>
      <c r="P379" s="37" t="str">
        <f t="shared" si="1391"/>
        <v>#REF!</v>
      </c>
      <c r="Q379" s="37" t="str">
        <f t="shared" si="1392"/>
        <v>#REF!</v>
      </c>
      <c r="R379" s="37" t="str">
        <f t="shared" si="1393"/>
        <v>#REF!</v>
      </c>
      <c r="S379" s="37" t="str">
        <f t="shared" si="1394"/>
        <v>#REF!</v>
      </c>
      <c r="T379" s="37" t="str">
        <f t="shared" si="1395"/>
        <v>#REF!</v>
      </c>
      <c r="U379" s="37"/>
      <c r="V379" s="37"/>
      <c r="W379" s="37"/>
      <c r="X379" s="37"/>
      <c r="Y379" s="37"/>
      <c r="Z379" s="37"/>
      <c r="AA379" s="37"/>
    </row>
    <row r="380" ht="15.75" customHeight="1" outlineLevel="2">
      <c r="A380" s="20" t="s">
        <v>242</v>
      </c>
      <c r="B380" s="19" t="s">
        <v>42</v>
      </c>
      <c r="C380" s="20" t="s">
        <v>43</v>
      </c>
      <c r="D380" s="37">
        <v>0.0</v>
      </c>
      <c r="E380" s="37">
        <v>0.0</v>
      </c>
      <c r="F380" s="37" t="b">
        <f t="shared" si="1396"/>
        <v>1</v>
      </c>
      <c r="G380" s="37">
        <v>0.0</v>
      </c>
      <c r="H380" s="37" t="str">
        <f t="shared" si="1385"/>
        <v>#REF!</v>
      </c>
      <c r="I380" s="37" t="str">
        <f t="shared" si="1386"/>
        <v>#REF!</v>
      </c>
      <c r="J380" s="37" t="str">
        <f t="shared" si="1387"/>
        <v>#REF!</v>
      </c>
      <c r="K380" s="37" t="str">
        <f t="shared" si="1388"/>
        <v>#REF!</v>
      </c>
      <c r="L380" s="37">
        <v>0.0</v>
      </c>
      <c r="M380" s="37" t="str">
        <f t="shared" si="1389"/>
        <v>#REF!</v>
      </c>
      <c r="N380" s="37">
        <v>0.0</v>
      </c>
      <c r="O380" s="37" t="str">
        <f t="shared" si="1390"/>
        <v>#REF!</v>
      </c>
      <c r="P380" s="37" t="str">
        <f t="shared" si="1391"/>
        <v>#REF!</v>
      </c>
      <c r="Q380" s="37" t="str">
        <f t="shared" si="1392"/>
        <v>#REF!</v>
      </c>
      <c r="R380" s="37" t="str">
        <f t="shared" si="1393"/>
        <v>#REF!</v>
      </c>
      <c r="S380" s="37" t="str">
        <f t="shared" si="1394"/>
        <v>#REF!</v>
      </c>
      <c r="T380" s="37" t="str">
        <f t="shared" si="1395"/>
        <v>#REF!</v>
      </c>
      <c r="U380" s="37"/>
      <c r="V380" s="37"/>
      <c r="W380" s="37"/>
      <c r="X380" s="37"/>
      <c r="Y380" s="37"/>
      <c r="Z380" s="37"/>
      <c r="AA380" s="37"/>
    </row>
    <row r="381" ht="15.75" customHeight="1" outlineLevel="1">
      <c r="A381" s="38" t="s">
        <v>416</v>
      </c>
      <c r="B381" s="39"/>
      <c r="C381" s="38"/>
      <c r="D381" s="40">
        <f t="shared" ref="D381:E381" si="1397">SUBTOTAL(9,D378:D380)</f>
        <v>140349420.1</v>
      </c>
      <c r="E381" s="40">
        <f t="shared" si="1397"/>
        <v>5459632</v>
      </c>
      <c r="F381" s="40"/>
      <c r="G381" s="40">
        <f>SUBTOTAL(9,G378:G380)</f>
        <v>1</v>
      </c>
      <c r="H381" s="40"/>
      <c r="I381" s="40"/>
      <c r="J381" s="40"/>
      <c r="K381" s="40" t="str">
        <f t="shared" ref="K381:L381" si="1398">SUBTOTAL(9,K378:K380)</f>
        <v>#REF!</v>
      </c>
      <c r="L381" s="40">
        <f t="shared" si="1398"/>
        <v>0</v>
      </c>
      <c r="M381" s="40"/>
      <c r="N381" s="40"/>
      <c r="O381" s="40"/>
      <c r="P381" s="40" t="str">
        <f t="shared" ref="P381:T381" si="1399">SUBTOTAL(9,P378:P380)</f>
        <v>#REF!</v>
      </c>
      <c r="Q381" s="40" t="str">
        <f t="shared" si="1399"/>
        <v>#REF!</v>
      </c>
      <c r="R381" s="40" t="str">
        <f t="shared" si="1399"/>
        <v>#REF!</v>
      </c>
      <c r="S381" s="40" t="str">
        <f t="shared" si="1399"/>
        <v>#REF!</v>
      </c>
      <c r="T381" s="40" t="str">
        <f t="shared" si="1399"/>
        <v>#REF!</v>
      </c>
      <c r="U381" s="40"/>
      <c r="V381" s="40"/>
      <c r="W381" s="40"/>
      <c r="X381" s="40"/>
      <c r="Y381" s="40"/>
      <c r="Z381" s="40"/>
      <c r="AA381" s="40"/>
    </row>
    <row r="382" ht="15.75" customHeight="1" outlineLevel="2">
      <c r="A382" s="20" t="s">
        <v>244</v>
      </c>
      <c r="B382" s="19" t="s">
        <v>20</v>
      </c>
      <c r="C382" s="20" t="s">
        <v>21</v>
      </c>
      <c r="D382" s="37">
        <v>4.996221586E7</v>
      </c>
      <c r="E382" s="37">
        <v>3400866.02</v>
      </c>
      <c r="F382" s="37" t="b">
        <f>+A382=A380</f>
        <v>0</v>
      </c>
      <c r="G382" s="37">
        <f>+D382/D385</f>
        <v>0.5776955585</v>
      </c>
      <c r="H382" s="37" t="str">
        <f t="shared" ref="H382:H384" si="1400">VLOOKUP(A382,'[1]Hoja1'!$B$2:$F$126,3,0)</f>
        <v>#REF!</v>
      </c>
      <c r="I382" s="37" t="str">
        <f t="shared" ref="I382:I384" si="1401">VLOOKUP(A382,'[1]Hoja1'!$B$2:$F$126,2,0)</f>
        <v>#REF!</v>
      </c>
      <c r="J382" s="37" t="str">
        <f t="shared" ref="J382:J384" si="1402">+H382/11</f>
        <v>#REF!</v>
      </c>
      <c r="K382" s="37" t="str">
        <f t="shared" ref="K382:K384" si="1403">+G382*J382</f>
        <v>#REF!</v>
      </c>
      <c r="L382" s="37">
        <v>0.0</v>
      </c>
      <c r="M382" s="37" t="str">
        <f t="shared" ref="M382:M384" si="1404">VLOOKUP(A382,'[1]Hoja1'!$B$2:$F$126,5,0)</f>
        <v>#REF!</v>
      </c>
      <c r="N382" s="37">
        <v>0.0</v>
      </c>
      <c r="O382" s="37" t="str">
        <f t="shared" ref="O382:O384" si="1405">+M382/11</f>
        <v>#REF!</v>
      </c>
      <c r="P382" s="37" t="str">
        <f t="shared" ref="P382:P384" si="1406">+D382-K382</f>
        <v>#REF!</v>
      </c>
      <c r="Q382" s="37" t="str">
        <f t="shared" ref="Q382:Q384" si="1407">+ROUND(P382,0)</f>
        <v>#REF!</v>
      </c>
      <c r="R382" s="37" t="str">
        <f t="shared" ref="R382:R384" si="1408">+L382+Q382</f>
        <v>#REF!</v>
      </c>
      <c r="S382" s="37" t="str">
        <f t="shared" ref="S382:S384" si="1409">IF(D382-L382-Q382&gt;1,D382-L382-Q382,0)</f>
        <v>#REF!</v>
      </c>
      <c r="T382" s="37" t="str">
        <f t="shared" ref="T382:T384" si="1410">+R382</f>
        <v>#REF!</v>
      </c>
      <c r="U382" s="37"/>
      <c r="V382" s="37"/>
      <c r="W382" s="37"/>
      <c r="X382" s="37"/>
      <c r="Y382" s="37"/>
      <c r="Z382" s="37"/>
      <c r="AA382" s="37"/>
    </row>
    <row r="383" ht="15.75" customHeight="1" outlineLevel="2">
      <c r="A383" s="20" t="s">
        <v>244</v>
      </c>
      <c r="B383" s="19" t="s">
        <v>34</v>
      </c>
      <c r="C383" s="20" t="s">
        <v>35</v>
      </c>
      <c r="D383" s="37">
        <v>2.851057089E7</v>
      </c>
      <c r="E383" s="37">
        <v>1940679.18</v>
      </c>
      <c r="F383" s="37" t="b">
        <f t="shared" ref="F383:F384" si="1411">+A383=A382</f>
        <v>1</v>
      </c>
      <c r="G383" s="37">
        <f>+D383/D385</f>
        <v>0.3296577202</v>
      </c>
      <c r="H383" s="37" t="str">
        <f t="shared" si="1400"/>
        <v>#REF!</v>
      </c>
      <c r="I383" s="37" t="str">
        <f t="shared" si="1401"/>
        <v>#REF!</v>
      </c>
      <c r="J383" s="37" t="str">
        <f t="shared" si="1402"/>
        <v>#REF!</v>
      </c>
      <c r="K383" s="37" t="str">
        <f t="shared" si="1403"/>
        <v>#REF!</v>
      </c>
      <c r="L383" s="37">
        <v>0.0</v>
      </c>
      <c r="M383" s="37" t="str">
        <f t="shared" si="1404"/>
        <v>#REF!</v>
      </c>
      <c r="N383" s="37">
        <v>0.0</v>
      </c>
      <c r="O383" s="37" t="str">
        <f t="shared" si="1405"/>
        <v>#REF!</v>
      </c>
      <c r="P383" s="37" t="str">
        <f t="shared" si="1406"/>
        <v>#REF!</v>
      </c>
      <c r="Q383" s="37" t="str">
        <f t="shared" si="1407"/>
        <v>#REF!</v>
      </c>
      <c r="R383" s="37" t="str">
        <f t="shared" si="1408"/>
        <v>#REF!</v>
      </c>
      <c r="S383" s="37" t="str">
        <f t="shared" si="1409"/>
        <v>#REF!</v>
      </c>
      <c r="T383" s="37" t="str">
        <f t="shared" si="1410"/>
        <v>#REF!</v>
      </c>
      <c r="U383" s="37"/>
      <c r="V383" s="37"/>
      <c r="W383" s="37"/>
      <c r="X383" s="37"/>
      <c r="Y383" s="37"/>
      <c r="Z383" s="37"/>
      <c r="AA383" s="37"/>
    </row>
    <row r="384" ht="15.75" customHeight="1" outlineLevel="2">
      <c r="A384" s="20" t="s">
        <v>244</v>
      </c>
      <c r="B384" s="19" t="s">
        <v>48</v>
      </c>
      <c r="C384" s="20" t="s">
        <v>49</v>
      </c>
      <c r="D384" s="37">
        <v>8012586.25</v>
      </c>
      <c r="E384" s="37">
        <v>545406.8</v>
      </c>
      <c r="F384" s="37" t="b">
        <f t="shared" si="1411"/>
        <v>1</v>
      </c>
      <c r="G384" s="37">
        <f>+D384/D385</f>
        <v>0.09264672131</v>
      </c>
      <c r="H384" s="37" t="str">
        <f t="shared" si="1400"/>
        <v>#REF!</v>
      </c>
      <c r="I384" s="37" t="str">
        <f t="shared" si="1401"/>
        <v>#REF!</v>
      </c>
      <c r="J384" s="37" t="str">
        <f t="shared" si="1402"/>
        <v>#REF!</v>
      </c>
      <c r="K384" s="37" t="str">
        <f t="shared" si="1403"/>
        <v>#REF!</v>
      </c>
      <c r="L384" s="37">
        <v>0.0</v>
      </c>
      <c r="M384" s="37" t="str">
        <f t="shared" si="1404"/>
        <v>#REF!</v>
      </c>
      <c r="N384" s="37">
        <v>0.0</v>
      </c>
      <c r="O384" s="37" t="str">
        <f t="shared" si="1405"/>
        <v>#REF!</v>
      </c>
      <c r="P384" s="37" t="str">
        <f t="shared" si="1406"/>
        <v>#REF!</v>
      </c>
      <c r="Q384" s="37" t="str">
        <f t="shared" si="1407"/>
        <v>#REF!</v>
      </c>
      <c r="R384" s="37" t="str">
        <f t="shared" si="1408"/>
        <v>#REF!</v>
      </c>
      <c r="S384" s="37" t="str">
        <f t="shared" si="1409"/>
        <v>#REF!</v>
      </c>
      <c r="T384" s="37" t="str">
        <f t="shared" si="1410"/>
        <v>#REF!</v>
      </c>
      <c r="U384" s="37"/>
      <c r="V384" s="37"/>
      <c r="W384" s="37"/>
      <c r="X384" s="37"/>
      <c r="Y384" s="37"/>
      <c r="Z384" s="37"/>
      <c r="AA384" s="37"/>
    </row>
    <row r="385" ht="15.75" customHeight="1" outlineLevel="1">
      <c r="A385" s="38" t="s">
        <v>417</v>
      </c>
      <c r="B385" s="39"/>
      <c r="C385" s="38"/>
      <c r="D385" s="40">
        <f t="shared" ref="D385:E385" si="1412">SUBTOTAL(9,D382:D384)</f>
        <v>86485373</v>
      </c>
      <c r="E385" s="40">
        <f t="shared" si="1412"/>
        <v>5886952</v>
      </c>
      <c r="F385" s="40"/>
      <c r="G385" s="40">
        <f>SUBTOTAL(9,G382:G384)</f>
        <v>1</v>
      </c>
      <c r="H385" s="40"/>
      <c r="I385" s="40"/>
      <c r="J385" s="40"/>
      <c r="K385" s="40" t="str">
        <f t="shared" ref="K385:L385" si="1413">SUBTOTAL(9,K382:K384)</f>
        <v>#REF!</v>
      </c>
      <c r="L385" s="40">
        <f t="shared" si="1413"/>
        <v>0</v>
      </c>
      <c r="M385" s="40"/>
      <c r="N385" s="40"/>
      <c r="O385" s="40"/>
      <c r="P385" s="40" t="str">
        <f t="shared" ref="P385:T385" si="1414">SUBTOTAL(9,P382:P384)</f>
        <v>#REF!</v>
      </c>
      <c r="Q385" s="40" t="str">
        <f t="shared" si="1414"/>
        <v>#REF!</v>
      </c>
      <c r="R385" s="40" t="str">
        <f t="shared" si="1414"/>
        <v>#REF!</v>
      </c>
      <c r="S385" s="40" t="str">
        <f t="shared" si="1414"/>
        <v>#REF!</v>
      </c>
      <c r="T385" s="40" t="str">
        <f t="shared" si="1414"/>
        <v>#REF!</v>
      </c>
      <c r="U385" s="40"/>
      <c r="V385" s="40"/>
      <c r="W385" s="40"/>
      <c r="X385" s="40"/>
      <c r="Y385" s="40"/>
      <c r="Z385" s="40"/>
      <c r="AA385" s="40"/>
    </row>
    <row r="386" ht="15.75" customHeight="1" outlineLevel="2">
      <c r="A386" s="20" t="s">
        <v>246</v>
      </c>
      <c r="B386" s="19" t="s">
        <v>20</v>
      </c>
      <c r="C386" s="20" t="s">
        <v>21</v>
      </c>
      <c r="D386" s="37">
        <v>1.0529825776E8</v>
      </c>
      <c r="E386" s="37">
        <v>1.936692164E7</v>
      </c>
      <c r="F386" s="37" t="b">
        <f>+A386=A384</f>
        <v>0</v>
      </c>
      <c r="G386" s="37">
        <f>+D386/D389</f>
        <v>0.9938637831</v>
      </c>
      <c r="H386" s="37" t="str">
        <f t="shared" ref="H386:H388" si="1415">VLOOKUP(A386,'[1]Hoja1'!$B$2:$F$126,3,0)</f>
        <v>#REF!</v>
      </c>
      <c r="I386" s="37" t="str">
        <f t="shared" ref="I386:I388" si="1416">VLOOKUP(A386,'[1]Hoja1'!$B$2:$F$126,2,0)</f>
        <v>#REF!</v>
      </c>
      <c r="J386" s="37" t="str">
        <f t="shared" ref="J386:J388" si="1417">+H386/11</f>
        <v>#REF!</v>
      </c>
      <c r="K386" s="37" t="str">
        <f t="shared" ref="K386:K388" si="1418">+G386*J386</f>
        <v>#REF!</v>
      </c>
      <c r="L386" s="37">
        <v>0.0</v>
      </c>
      <c r="M386" s="37" t="str">
        <f t="shared" ref="M386:M388" si="1419">VLOOKUP(A386,'[1]Hoja1'!$B$2:$F$126,5,0)</f>
        <v>#REF!</v>
      </c>
      <c r="N386" s="37">
        <v>0.0</v>
      </c>
      <c r="O386" s="37" t="str">
        <f t="shared" ref="O386:O388" si="1420">+M386/11</f>
        <v>#REF!</v>
      </c>
      <c r="P386" s="37" t="str">
        <f t="shared" ref="P386:P388" si="1421">+D386-K386</f>
        <v>#REF!</v>
      </c>
      <c r="Q386" s="37" t="str">
        <f t="shared" ref="Q386:Q388" si="1422">+ROUND(P386,0)</f>
        <v>#REF!</v>
      </c>
      <c r="R386" s="37" t="str">
        <f t="shared" ref="R386:R388" si="1423">+L386+Q386</f>
        <v>#REF!</v>
      </c>
      <c r="S386" s="37" t="str">
        <f t="shared" ref="S386:S388" si="1424">IF(D386-L386-Q386&gt;1,D386-L386-Q386,0)</f>
        <v>#REF!</v>
      </c>
      <c r="T386" s="37" t="str">
        <f t="shared" ref="T386:T388" si="1425">+R386</f>
        <v>#REF!</v>
      </c>
      <c r="U386" s="37"/>
      <c r="V386" s="37"/>
      <c r="W386" s="37"/>
      <c r="X386" s="37"/>
      <c r="Y386" s="37"/>
      <c r="Z386" s="37"/>
      <c r="AA386" s="37"/>
    </row>
    <row r="387" ht="15.75" customHeight="1" outlineLevel="2">
      <c r="A387" s="20" t="s">
        <v>246</v>
      </c>
      <c r="B387" s="19" t="s">
        <v>32</v>
      </c>
      <c r="C387" s="20" t="s">
        <v>33</v>
      </c>
      <c r="D387" s="37">
        <v>650122.24</v>
      </c>
      <c r="E387" s="37">
        <v>119573.36</v>
      </c>
      <c r="F387" s="37" t="b">
        <f t="shared" ref="F387:F388" si="1426">+A387=A386</f>
        <v>1</v>
      </c>
      <c r="G387" s="37">
        <f>+D387/D389</f>
        <v>0.006136216901</v>
      </c>
      <c r="H387" s="37" t="str">
        <f t="shared" si="1415"/>
        <v>#REF!</v>
      </c>
      <c r="I387" s="37" t="str">
        <f t="shared" si="1416"/>
        <v>#REF!</v>
      </c>
      <c r="J387" s="37" t="str">
        <f t="shared" si="1417"/>
        <v>#REF!</v>
      </c>
      <c r="K387" s="37" t="str">
        <f t="shared" si="1418"/>
        <v>#REF!</v>
      </c>
      <c r="L387" s="37">
        <v>0.0</v>
      </c>
      <c r="M387" s="37" t="str">
        <f t="shared" si="1419"/>
        <v>#REF!</v>
      </c>
      <c r="N387" s="37">
        <v>0.0</v>
      </c>
      <c r="O387" s="37" t="str">
        <f t="shared" si="1420"/>
        <v>#REF!</v>
      </c>
      <c r="P387" s="37" t="str">
        <f t="shared" si="1421"/>
        <v>#REF!</v>
      </c>
      <c r="Q387" s="37" t="str">
        <f t="shared" si="1422"/>
        <v>#REF!</v>
      </c>
      <c r="R387" s="37" t="str">
        <f t="shared" si="1423"/>
        <v>#REF!</v>
      </c>
      <c r="S387" s="37" t="str">
        <f t="shared" si="1424"/>
        <v>#REF!</v>
      </c>
      <c r="T387" s="37" t="str">
        <f t="shared" si="1425"/>
        <v>#REF!</v>
      </c>
      <c r="U387" s="37"/>
      <c r="V387" s="37"/>
      <c r="W387" s="37"/>
      <c r="X387" s="37"/>
      <c r="Y387" s="37"/>
      <c r="Z387" s="37"/>
      <c r="AA387" s="37"/>
    </row>
    <row r="388" ht="15.75" customHeight="1" outlineLevel="2">
      <c r="A388" s="20" t="s">
        <v>246</v>
      </c>
      <c r="B388" s="19" t="s">
        <v>42</v>
      </c>
      <c r="C388" s="20" t="s">
        <v>43</v>
      </c>
      <c r="D388" s="37">
        <v>0.0</v>
      </c>
      <c r="E388" s="37">
        <v>0.0</v>
      </c>
      <c r="F388" s="37" t="b">
        <f t="shared" si="1426"/>
        <v>1</v>
      </c>
      <c r="G388" s="37">
        <f>+D388/D389</f>
        <v>0</v>
      </c>
      <c r="H388" s="37" t="str">
        <f t="shared" si="1415"/>
        <v>#REF!</v>
      </c>
      <c r="I388" s="37" t="str">
        <f t="shared" si="1416"/>
        <v>#REF!</v>
      </c>
      <c r="J388" s="37" t="str">
        <f t="shared" si="1417"/>
        <v>#REF!</v>
      </c>
      <c r="K388" s="37" t="str">
        <f t="shared" si="1418"/>
        <v>#REF!</v>
      </c>
      <c r="L388" s="37">
        <v>0.0</v>
      </c>
      <c r="M388" s="37" t="str">
        <f t="shared" si="1419"/>
        <v>#REF!</v>
      </c>
      <c r="N388" s="37">
        <v>0.0</v>
      </c>
      <c r="O388" s="37" t="str">
        <f t="shared" si="1420"/>
        <v>#REF!</v>
      </c>
      <c r="P388" s="37" t="str">
        <f t="shared" si="1421"/>
        <v>#REF!</v>
      </c>
      <c r="Q388" s="37" t="str">
        <f t="shared" si="1422"/>
        <v>#REF!</v>
      </c>
      <c r="R388" s="37" t="str">
        <f t="shared" si="1423"/>
        <v>#REF!</v>
      </c>
      <c r="S388" s="37" t="str">
        <f t="shared" si="1424"/>
        <v>#REF!</v>
      </c>
      <c r="T388" s="37" t="str">
        <f t="shared" si="1425"/>
        <v>#REF!</v>
      </c>
      <c r="U388" s="37"/>
      <c r="V388" s="37"/>
      <c r="W388" s="37"/>
      <c r="X388" s="37"/>
      <c r="Y388" s="37"/>
      <c r="Z388" s="37"/>
      <c r="AA388" s="37"/>
    </row>
    <row r="389" ht="15.75" customHeight="1" outlineLevel="1">
      <c r="A389" s="38" t="s">
        <v>418</v>
      </c>
      <c r="B389" s="39"/>
      <c r="C389" s="38"/>
      <c r="D389" s="40">
        <f t="shared" ref="D389:E389" si="1427">SUBTOTAL(9,D386:D388)</f>
        <v>105948380</v>
      </c>
      <c r="E389" s="40">
        <f t="shared" si="1427"/>
        <v>19486495</v>
      </c>
      <c r="F389" s="40"/>
      <c r="G389" s="40">
        <f>SUBTOTAL(9,G386:G388)</f>
        <v>1</v>
      </c>
      <c r="H389" s="40"/>
      <c r="I389" s="40"/>
      <c r="J389" s="40"/>
      <c r="K389" s="40" t="str">
        <f t="shared" ref="K389:L389" si="1428">SUBTOTAL(9,K386:K388)</f>
        <v>#REF!</v>
      </c>
      <c r="L389" s="40">
        <f t="shared" si="1428"/>
        <v>0</v>
      </c>
      <c r="M389" s="40"/>
      <c r="N389" s="40"/>
      <c r="O389" s="40"/>
      <c r="P389" s="40" t="str">
        <f t="shared" ref="P389:T389" si="1429">SUBTOTAL(9,P386:P388)</f>
        <v>#REF!</v>
      </c>
      <c r="Q389" s="40" t="str">
        <f t="shared" si="1429"/>
        <v>#REF!</v>
      </c>
      <c r="R389" s="40" t="str">
        <f t="shared" si="1429"/>
        <v>#REF!</v>
      </c>
      <c r="S389" s="40" t="str">
        <f t="shared" si="1429"/>
        <v>#REF!</v>
      </c>
      <c r="T389" s="40" t="str">
        <f t="shared" si="1429"/>
        <v>#REF!</v>
      </c>
      <c r="U389" s="40"/>
      <c r="V389" s="40"/>
      <c r="W389" s="40"/>
      <c r="X389" s="40"/>
      <c r="Y389" s="40"/>
      <c r="Z389" s="40"/>
      <c r="AA389" s="40"/>
    </row>
    <row r="390" ht="15.75" customHeight="1" outlineLevel="2">
      <c r="A390" s="20" t="s">
        <v>248</v>
      </c>
      <c r="B390" s="19" t="s">
        <v>20</v>
      </c>
      <c r="C390" s="20" t="s">
        <v>21</v>
      </c>
      <c r="D390" s="37">
        <v>6.23840507E7</v>
      </c>
      <c r="E390" s="37">
        <v>5437838.07</v>
      </c>
      <c r="F390" s="37" t="b">
        <f>+A390=A388</f>
        <v>0</v>
      </c>
      <c r="G390" s="37">
        <f>+D390/D393</f>
        <v>0.9998167021</v>
      </c>
      <c r="H390" s="37" t="str">
        <f t="shared" ref="H390:H392" si="1430">VLOOKUP(A390,'[1]Hoja1'!$B$2:$F$126,3,0)</f>
        <v>#REF!</v>
      </c>
      <c r="I390" s="37" t="str">
        <f t="shared" ref="I390:I392" si="1431">VLOOKUP(A390,'[1]Hoja1'!$B$2:$F$126,2,0)</f>
        <v>#REF!</v>
      </c>
      <c r="J390" s="37" t="str">
        <f t="shared" ref="J390:J392" si="1432">+H390/11</f>
        <v>#REF!</v>
      </c>
      <c r="K390" s="37" t="str">
        <f t="shared" ref="K390:K392" si="1433">+G390*J390</f>
        <v>#REF!</v>
      </c>
      <c r="L390" s="37">
        <v>0.0</v>
      </c>
      <c r="M390" s="37" t="str">
        <f t="shared" ref="M390:M392" si="1434">VLOOKUP(A390,'[1]Hoja1'!$B$2:$F$126,5,0)</f>
        <v>#REF!</v>
      </c>
      <c r="N390" s="37">
        <v>0.0</v>
      </c>
      <c r="O390" s="37" t="str">
        <f t="shared" ref="O390:O392" si="1435">+M390/11</f>
        <v>#REF!</v>
      </c>
      <c r="P390" s="37" t="str">
        <f>+D390-K390</f>
        <v>#REF!</v>
      </c>
      <c r="Q390" s="37" t="str">
        <f t="shared" ref="Q390:Q392" si="1436">+ROUND(P390,0)</f>
        <v>#REF!</v>
      </c>
      <c r="R390" s="37" t="str">
        <f t="shared" ref="R390:R392" si="1437">+L390+Q390</f>
        <v>#REF!</v>
      </c>
      <c r="S390" s="37" t="str">
        <f t="shared" ref="S390:S392" si="1438">IF(D390-L390-Q390&gt;1,D390-L390-Q390,0)</f>
        <v>#REF!</v>
      </c>
      <c r="T390" s="37" t="str">
        <f t="shared" ref="T390:T392" si="1439">+R390</f>
        <v>#REF!</v>
      </c>
      <c r="U390" s="37"/>
      <c r="V390" s="37"/>
      <c r="W390" s="37"/>
      <c r="X390" s="37"/>
      <c r="Y390" s="37"/>
      <c r="Z390" s="37"/>
      <c r="AA390" s="37"/>
    </row>
    <row r="391" ht="15.75" customHeight="1" outlineLevel="2">
      <c r="A391" s="20" t="s">
        <v>248</v>
      </c>
      <c r="B391" s="19" t="s">
        <v>32</v>
      </c>
      <c r="C391" s="20" t="s">
        <v>33</v>
      </c>
      <c r="D391" s="37">
        <v>11436.96</v>
      </c>
      <c r="E391" s="37">
        <v>996.93</v>
      </c>
      <c r="F391" s="37" t="b">
        <f t="shared" ref="F391:F392" si="1440">+A391=A390</f>
        <v>1</v>
      </c>
      <c r="G391" s="37">
        <f>+D391/D393</f>
        <v>0.0001832978702</v>
      </c>
      <c r="H391" s="37" t="str">
        <f t="shared" si="1430"/>
        <v>#REF!</v>
      </c>
      <c r="I391" s="37" t="str">
        <f t="shared" si="1431"/>
        <v>#REF!</v>
      </c>
      <c r="J391" s="37" t="str">
        <f t="shared" si="1432"/>
        <v>#REF!</v>
      </c>
      <c r="K391" s="37" t="str">
        <f t="shared" si="1433"/>
        <v>#REF!</v>
      </c>
      <c r="L391" s="37">
        <v>0.0</v>
      </c>
      <c r="M391" s="37" t="str">
        <f t="shared" si="1434"/>
        <v>#REF!</v>
      </c>
      <c r="N391" s="37">
        <v>0.0</v>
      </c>
      <c r="O391" s="37" t="str">
        <f t="shared" si="1435"/>
        <v>#REF!</v>
      </c>
      <c r="P391" s="41">
        <v>0.0</v>
      </c>
      <c r="Q391" s="37">
        <f t="shared" si="1436"/>
        <v>0</v>
      </c>
      <c r="R391" s="37">
        <f t="shared" si="1437"/>
        <v>0</v>
      </c>
      <c r="S391" s="37">
        <f t="shared" si="1438"/>
        <v>11436.96</v>
      </c>
      <c r="T391" s="37">
        <f t="shared" si="1439"/>
        <v>0</v>
      </c>
      <c r="U391" s="37"/>
      <c r="V391" s="37"/>
      <c r="W391" s="37"/>
      <c r="X391" s="37"/>
      <c r="Y391" s="37"/>
      <c r="Z391" s="37"/>
      <c r="AA391" s="37"/>
    </row>
    <row r="392" ht="15.75" customHeight="1" outlineLevel="2">
      <c r="A392" s="20" t="s">
        <v>248</v>
      </c>
      <c r="B392" s="19" t="s">
        <v>42</v>
      </c>
      <c r="C392" s="20" t="s">
        <v>43</v>
      </c>
      <c r="D392" s="37">
        <v>0.0</v>
      </c>
      <c r="E392" s="37">
        <v>0.0</v>
      </c>
      <c r="F392" s="37" t="b">
        <f t="shared" si="1440"/>
        <v>1</v>
      </c>
      <c r="G392" s="37">
        <f>+D392/D393</f>
        <v>0</v>
      </c>
      <c r="H392" s="37" t="str">
        <f t="shared" si="1430"/>
        <v>#REF!</v>
      </c>
      <c r="I392" s="37" t="str">
        <f t="shared" si="1431"/>
        <v>#REF!</v>
      </c>
      <c r="J392" s="37" t="str">
        <f t="shared" si="1432"/>
        <v>#REF!</v>
      </c>
      <c r="K392" s="37" t="str">
        <f t="shared" si="1433"/>
        <v>#REF!</v>
      </c>
      <c r="L392" s="37">
        <v>0.0</v>
      </c>
      <c r="M392" s="37" t="str">
        <f t="shared" si="1434"/>
        <v>#REF!</v>
      </c>
      <c r="N392" s="37">
        <v>0.0</v>
      </c>
      <c r="O392" s="37" t="str">
        <f t="shared" si="1435"/>
        <v>#REF!</v>
      </c>
      <c r="P392" s="37" t="str">
        <f>+D392-K392</f>
        <v>#REF!</v>
      </c>
      <c r="Q392" s="37" t="str">
        <f t="shared" si="1436"/>
        <v>#REF!</v>
      </c>
      <c r="R392" s="37" t="str">
        <f t="shared" si="1437"/>
        <v>#REF!</v>
      </c>
      <c r="S392" s="37" t="str">
        <f t="shared" si="1438"/>
        <v>#REF!</v>
      </c>
      <c r="T392" s="37" t="str">
        <f t="shared" si="1439"/>
        <v>#REF!</v>
      </c>
      <c r="U392" s="37"/>
      <c r="V392" s="37"/>
      <c r="W392" s="37"/>
      <c r="X392" s="37"/>
      <c r="Y392" s="37"/>
      <c r="Z392" s="37"/>
      <c r="AA392" s="37"/>
    </row>
    <row r="393" ht="15.75" customHeight="1" outlineLevel="1">
      <c r="A393" s="38" t="s">
        <v>419</v>
      </c>
      <c r="B393" s="39"/>
      <c r="C393" s="38"/>
      <c r="D393" s="40">
        <f t="shared" ref="D393:E393" si="1441">SUBTOTAL(9,D390:D392)</f>
        <v>62395487.66</v>
      </c>
      <c r="E393" s="40">
        <f t="shared" si="1441"/>
        <v>5438835</v>
      </c>
      <c r="F393" s="40"/>
      <c r="G393" s="40">
        <f>SUBTOTAL(9,G390:G392)</f>
        <v>1</v>
      </c>
      <c r="H393" s="40"/>
      <c r="I393" s="40"/>
      <c r="J393" s="40"/>
      <c r="K393" s="40" t="str">
        <f t="shared" ref="K393:L393" si="1442">SUBTOTAL(9,K390:K392)</f>
        <v>#REF!</v>
      </c>
      <c r="L393" s="40">
        <f t="shared" si="1442"/>
        <v>0</v>
      </c>
      <c r="M393" s="40"/>
      <c r="N393" s="40"/>
      <c r="O393" s="40"/>
      <c r="P393" s="40" t="str">
        <f t="shared" ref="P393:T393" si="1443">SUBTOTAL(9,P390:P392)</f>
        <v>#REF!</v>
      </c>
      <c r="Q393" s="40" t="str">
        <f t="shared" si="1443"/>
        <v>#REF!</v>
      </c>
      <c r="R393" s="40" t="str">
        <f t="shared" si="1443"/>
        <v>#REF!</v>
      </c>
      <c r="S393" s="40" t="str">
        <f t="shared" si="1443"/>
        <v>#REF!</v>
      </c>
      <c r="T393" s="40" t="str">
        <f t="shared" si="1443"/>
        <v>#REF!</v>
      </c>
      <c r="U393" s="40"/>
      <c r="V393" s="40"/>
      <c r="W393" s="40"/>
      <c r="X393" s="40"/>
      <c r="Y393" s="40"/>
      <c r="Z393" s="40"/>
      <c r="AA393" s="40"/>
    </row>
    <row r="394" ht="15.75" customHeight="1" outlineLevel="2">
      <c r="A394" s="20" t="s">
        <v>250</v>
      </c>
      <c r="B394" s="19" t="s">
        <v>20</v>
      </c>
      <c r="C394" s="20" t="s">
        <v>21</v>
      </c>
      <c r="D394" s="37">
        <v>4.521985554E7</v>
      </c>
      <c r="E394" s="37">
        <v>3059544.74</v>
      </c>
      <c r="F394" s="37" t="b">
        <f>+A394=A392</f>
        <v>0</v>
      </c>
      <c r="G394" s="37">
        <f>+D394/D397</f>
        <v>0.8299116292</v>
      </c>
      <c r="H394" s="37" t="str">
        <f t="shared" ref="H394:H396" si="1444">VLOOKUP(A394,'[1]Hoja1'!$B$2:$F$126,3,0)</f>
        <v>#REF!</v>
      </c>
      <c r="I394" s="37" t="str">
        <f t="shared" ref="I394:I396" si="1445">VLOOKUP(A394,'[1]Hoja1'!$B$2:$F$126,2,0)</f>
        <v>#REF!</v>
      </c>
      <c r="J394" s="37" t="str">
        <f t="shared" ref="J394:J396" si="1446">+H394/11</f>
        <v>#REF!</v>
      </c>
      <c r="K394" s="37" t="str">
        <f t="shared" ref="K394:K396" si="1447">+G394*J394</f>
        <v>#REF!</v>
      </c>
      <c r="L394" s="37">
        <v>0.0</v>
      </c>
      <c r="M394" s="37" t="str">
        <f t="shared" ref="M394:M396" si="1448">VLOOKUP(A394,'[1]Hoja1'!$B$2:$F$126,5,0)</f>
        <v>#REF!</v>
      </c>
      <c r="N394" s="37">
        <v>0.0</v>
      </c>
      <c r="O394" s="37" t="str">
        <f t="shared" ref="O394:O396" si="1449">+M394/11</f>
        <v>#REF!</v>
      </c>
      <c r="P394" s="37" t="str">
        <f t="shared" ref="P394:P396" si="1450">+D394-K394</f>
        <v>#REF!</v>
      </c>
      <c r="Q394" s="37" t="str">
        <f t="shared" ref="Q394:Q396" si="1451">+ROUND(P394,0)</f>
        <v>#REF!</v>
      </c>
      <c r="R394" s="37" t="str">
        <f t="shared" ref="R394:R396" si="1452">+L394+Q394</f>
        <v>#REF!</v>
      </c>
      <c r="S394" s="37" t="str">
        <f t="shared" ref="S394:S396" si="1453">IF(D394-L394-Q394&gt;1,D394-L394-Q394,0)</f>
        <v>#REF!</v>
      </c>
      <c r="T394" s="37" t="str">
        <f t="shared" ref="T394:T396" si="1454">+R394</f>
        <v>#REF!</v>
      </c>
      <c r="U394" s="37"/>
      <c r="V394" s="37"/>
      <c r="W394" s="37"/>
      <c r="X394" s="37"/>
      <c r="Y394" s="37"/>
      <c r="Z394" s="37"/>
      <c r="AA394" s="37"/>
    </row>
    <row r="395" ht="15.75" customHeight="1" outlineLevel="2">
      <c r="A395" s="20" t="s">
        <v>250</v>
      </c>
      <c r="B395" s="19" t="s">
        <v>32</v>
      </c>
      <c r="C395" s="20" t="s">
        <v>33</v>
      </c>
      <c r="D395" s="37">
        <v>9267699.46</v>
      </c>
      <c r="E395" s="37">
        <v>627046.26</v>
      </c>
      <c r="F395" s="37" t="b">
        <f t="shared" ref="F395:F396" si="1455">+A395=A394</f>
        <v>1</v>
      </c>
      <c r="G395" s="37">
        <f>+D395/D397</f>
        <v>0.1700883708</v>
      </c>
      <c r="H395" s="37" t="str">
        <f t="shared" si="1444"/>
        <v>#REF!</v>
      </c>
      <c r="I395" s="37" t="str">
        <f t="shared" si="1445"/>
        <v>#REF!</v>
      </c>
      <c r="J395" s="37" t="str">
        <f t="shared" si="1446"/>
        <v>#REF!</v>
      </c>
      <c r="K395" s="37" t="str">
        <f t="shared" si="1447"/>
        <v>#REF!</v>
      </c>
      <c r="L395" s="37">
        <v>0.0</v>
      </c>
      <c r="M395" s="37" t="str">
        <f t="shared" si="1448"/>
        <v>#REF!</v>
      </c>
      <c r="N395" s="37">
        <v>0.0</v>
      </c>
      <c r="O395" s="37" t="str">
        <f t="shared" si="1449"/>
        <v>#REF!</v>
      </c>
      <c r="P395" s="37" t="str">
        <f t="shared" si="1450"/>
        <v>#REF!</v>
      </c>
      <c r="Q395" s="37" t="str">
        <f t="shared" si="1451"/>
        <v>#REF!</v>
      </c>
      <c r="R395" s="37" t="str">
        <f t="shared" si="1452"/>
        <v>#REF!</v>
      </c>
      <c r="S395" s="37" t="str">
        <f t="shared" si="1453"/>
        <v>#REF!</v>
      </c>
      <c r="T395" s="37" t="str">
        <f t="shared" si="1454"/>
        <v>#REF!</v>
      </c>
      <c r="U395" s="37"/>
      <c r="V395" s="37"/>
      <c r="W395" s="37"/>
      <c r="X395" s="37"/>
      <c r="Y395" s="37"/>
      <c r="Z395" s="37"/>
      <c r="AA395" s="37"/>
    </row>
    <row r="396" ht="15.75" customHeight="1" outlineLevel="2">
      <c r="A396" s="20" t="s">
        <v>250</v>
      </c>
      <c r="B396" s="19" t="s">
        <v>42</v>
      </c>
      <c r="C396" s="20" t="s">
        <v>43</v>
      </c>
      <c r="D396" s="37">
        <v>0.0</v>
      </c>
      <c r="E396" s="37">
        <v>0.0</v>
      </c>
      <c r="F396" s="37" t="b">
        <f t="shared" si="1455"/>
        <v>1</v>
      </c>
      <c r="G396" s="37">
        <f>+D396/D397</f>
        <v>0</v>
      </c>
      <c r="H396" s="37" t="str">
        <f t="shared" si="1444"/>
        <v>#REF!</v>
      </c>
      <c r="I396" s="37" t="str">
        <f t="shared" si="1445"/>
        <v>#REF!</v>
      </c>
      <c r="J396" s="37" t="str">
        <f t="shared" si="1446"/>
        <v>#REF!</v>
      </c>
      <c r="K396" s="37" t="str">
        <f t="shared" si="1447"/>
        <v>#REF!</v>
      </c>
      <c r="L396" s="37" t="str">
        <f>+D396-Q396</f>
        <v>#REF!</v>
      </c>
      <c r="M396" s="37" t="str">
        <f t="shared" si="1448"/>
        <v>#REF!</v>
      </c>
      <c r="N396" s="37">
        <v>0.0</v>
      </c>
      <c r="O396" s="37" t="str">
        <f t="shared" si="1449"/>
        <v>#REF!</v>
      </c>
      <c r="P396" s="37" t="str">
        <f t="shared" si="1450"/>
        <v>#REF!</v>
      </c>
      <c r="Q396" s="37" t="str">
        <f t="shared" si="1451"/>
        <v>#REF!</v>
      </c>
      <c r="R396" s="37" t="str">
        <f t="shared" si="1452"/>
        <v>#REF!</v>
      </c>
      <c r="S396" s="37" t="str">
        <f t="shared" si="1453"/>
        <v>#REF!</v>
      </c>
      <c r="T396" s="37" t="str">
        <f t="shared" si="1454"/>
        <v>#REF!</v>
      </c>
      <c r="U396" s="37"/>
      <c r="V396" s="37"/>
      <c r="W396" s="37"/>
      <c r="X396" s="37"/>
      <c r="Y396" s="37"/>
      <c r="Z396" s="37"/>
      <c r="AA396" s="37"/>
    </row>
    <row r="397" ht="15.75" customHeight="1" outlineLevel="1">
      <c r="A397" s="38" t="s">
        <v>420</v>
      </c>
      <c r="B397" s="39"/>
      <c r="C397" s="38"/>
      <c r="D397" s="40">
        <f t="shared" ref="D397:E397" si="1456">SUBTOTAL(9,D394:D396)</f>
        <v>54487555</v>
      </c>
      <c r="E397" s="40">
        <f t="shared" si="1456"/>
        <v>3686591</v>
      </c>
      <c r="F397" s="40"/>
      <c r="G397" s="40">
        <f>SUBTOTAL(9,G394:G396)</f>
        <v>1</v>
      </c>
      <c r="H397" s="40"/>
      <c r="I397" s="40"/>
      <c r="J397" s="40"/>
      <c r="K397" s="40" t="str">
        <f t="shared" ref="K397:L397" si="1457">SUBTOTAL(9,K394:K396)</f>
        <v>#REF!</v>
      </c>
      <c r="L397" s="40" t="str">
        <f t="shared" si="1457"/>
        <v>#REF!</v>
      </c>
      <c r="M397" s="40"/>
      <c r="N397" s="40"/>
      <c r="O397" s="40"/>
      <c r="P397" s="40" t="str">
        <f t="shared" ref="P397:T397" si="1458">SUBTOTAL(9,P394:P396)</f>
        <v>#REF!</v>
      </c>
      <c r="Q397" s="40" t="str">
        <f t="shared" si="1458"/>
        <v>#REF!</v>
      </c>
      <c r="R397" s="40" t="str">
        <f t="shared" si="1458"/>
        <v>#REF!</v>
      </c>
      <c r="S397" s="40" t="str">
        <f t="shared" si="1458"/>
        <v>#REF!</v>
      </c>
      <c r="T397" s="40" t="str">
        <f t="shared" si="1458"/>
        <v>#REF!</v>
      </c>
      <c r="U397" s="40"/>
      <c r="V397" s="40"/>
      <c r="W397" s="40"/>
      <c r="X397" s="40"/>
      <c r="Y397" s="40"/>
      <c r="Z397" s="40"/>
      <c r="AA397" s="40"/>
    </row>
    <row r="398" ht="15.75" customHeight="1" outlineLevel="2">
      <c r="A398" s="20" t="s">
        <v>252</v>
      </c>
      <c r="B398" s="19" t="s">
        <v>20</v>
      </c>
      <c r="C398" s="20" t="s">
        <v>21</v>
      </c>
      <c r="D398" s="37">
        <v>5.535140324E7</v>
      </c>
      <c r="E398" s="37">
        <v>1134012.45</v>
      </c>
      <c r="F398" s="37" t="b">
        <f>+A398=A396</f>
        <v>0</v>
      </c>
      <c r="G398" s="37">
        <f>+D398/D403</f>
        <v>0.2068950107</v>
      </c>
      <c r="H398" s="37" t="str">
        <f t="shared" ref="H398:H402" si="1459">VLOOKUP(A398,'[1]Hoja1'!$B$2:$F$126,3,0)</f>
        <v>#REF!</v>
      </c>
      <c r="I398" s="37" t="str">
        <f t="shared" ref="I398:I402" si="1460">VLOOKUP(A398,'[1]Hoja1'!$B$2:$F$126,2,0)</f>
        <v>#REF!</v>
      </c>
      <c r="J398" s="37" t="str">
        <f t="shared" ref="J398:J402" si="1461">+H398/11</f>
        <v>#REF!</v>
      </c>
      <c r="K398" s="37" t="str">
        <f t="shared" ref="K398:K402" si="1462">+G398*J398</f>
        <v>#REF!</v>
      </c>
      <c r="L398" s="37" t="str">
        <f t="shared" ref="L398:L402" si="1463">+D398-Q398</f>
        <v>#REF!</v>
      </c>
      <c r="M398" s="37" t="str">
        <f t="shared" ref="M398:M402" si="1464">VLOOKUP(A398,'[1]Hoja1'!$B$2:$F$126,5,0)</f>
        <v>#REF!</v>
      </c>
      <c r="N398" s="37">
        <v>0.0</v>
      </c>
      <c r="O398" s="37" t="str">
        <f t="shared" ref="O398:O402" si="1465">+M398/11</f>
        <v>#REF!</v>
      </c>
      <c r="P398" s="37" t="str">
        <f t="shared" ref="P398:P402" si="1466">+D398-K398</f>
        <v>#REF!</v>
      </c>
      <c r="Q398" s="37" t="str">
        <f t="shared" ref="Q398:Q402" si="1467">+ROUND(P398,0)</f>
        <v>#REF!</v>
      </c>
      <c r="R398" s="37" t="str">
        <f t="shared" ref="R398:R402" si="1468">+L398+Q398</f>
        <v>#REF!</v>
      </c>
      <c r="S398" s="37" t="str">
        <f t="shared" ref="S398:S402" si="1469">IF(D398-L398-Q398&gt;1,D398-L398-Q398,0)</f>
        <v>#REF!</v>
      </c>
      <c r="T398" s="37" t="str">
        <f t="shared" ref="T398:T402" si="1470">+R398</f>
        <v>#REF!</v>
      </c>
      <c r="U398" s="37"/>
      <c r="V398" s="37"/>
      <c r="W398" s="37"/>
      <c r="X398" s="37"/>
      <c r="Y398" s="37"/>
      <c r="Z398" s="37"/>
      <c r="AA398" s="37"/>
    </row>
    <row r="399" ht="15.75" customHeight="1" outlineLevel="2">
      <c r="A399" s="20" t="s">
        <v>252</v>
      </c>
      <c r="B399" s="19" t="s">
        <v>32</v>
      </c>
      <c r="C399" s="20" t="s">
        <v>33</v>
      </c>
      <c r="D399" s="37">
        <v>9.593315778E7</v>
      </c>
      <c r="E399" s="37">
        <v>1965431.57</v>
      </c>
      <c r="F399" s="37" t="b">
        <f t="shared" ref="F399:F402" si="1471">+A399=A398</f>
        <v>1</v>
      </c>
      <c r="G399" s="37">
        <f>+D399/D403</f>
        <v>0.3585833519</v>
      </c>
      <c r="H399" s="37" t="str">
        <f t="shared" si="1459"/>
        <v>#REF!</v>
      </c>
      <c r="I399" s="37" t="str">
        <f t="shared" si="1460"/>
        <v>#REF!</v>
      </c>
      <c r="J399" s="37" t="str">
        <f t="shared" si="1461"/>
        <v>#REF!</v>
      </c>
      <c r="K399" s="37" t="str">
        <f t="shared" si="1462"/>
        <v>#REF!</v>
      </c>
      <c r="L399" s="37" t="str">
        <f t="shared" si="1463"/>
        <v>#REF!</v>
      </c>
      <c r="M399" s="37" t="str">
        <f t="shared" si="1464"/>
        <v>#REF!</v>
      </c>
      <c r="N399" s="37">
        <v>0.0</v>
      </c>
      <c r="O399" s="37" t="str">
        <f t="shared" si="1465"/>
        <v>#REF!</v>
      </c>
      <c r="P399" s="37" t="str">
        <f t="shared" si="1466"/>
        <v>#REF!</v>
      </c>
      <c r="Q399" s="37" t="str">
        <f t="shared" si="1467"/>
        <v>#REF!</v>
      </c>
      <c r="R399" s="37" t="str">
        <f t="shared" si="1468"/>
        <v>#REF!</v>
      </c>
      <c r="S399" s="37" t="str">
        <f t="shared" si="1469"/>
        <v>#REF!</v>
      </c>
      <c r="T399" s="37" t="str">
        <f t="shared" si="1470"/>
        <v>#REF!</v>
      </c>
      <c r="U399" s="37"/>
      <c r="V399" s="37"/>
      <c r="W399" s="37"/>
      <c r="X399" s="37"/>
      <c r="Y399" s="37"/>
      <c r="Z399" s="37"/>
      <c r="AA399" s="37"/>
    </row>
    <row r="400" ht="15.75" customHeight="1" outlineLevel="2">
      <c r="A400" s="20" t="s">
        <v>252</v>
      </c>
      <c r="B400" s="19" t="s">
        <v>61</v>
      </c>
      <c r="C400" s="20" t="s">
        <v>62</v>
      </c>
      <c r="D400" s="37">
        <v>7904889.67</v>
      </c>
      <c r="E400" s="37">
        <v>161951.51</v>
      </c>
      <c r="F400" s="37" t="b">
        <f t="shared" si="1471"/>
        <v>1</v>
      </c>
      <c r="G400" s="37">
        <f>+D400/D403</f>
        <v>0.02954725873</v>
      </c>
      <c r="H400" s="37" t="str">
        <f t="shared" si="1459"/>
        <v>#REF!</v>
      </c>
      <c r="I400" s="37" t="str">
        <f t="shared" si="1460"/>
        <v>#REF!</v>
      </c>
      <c r="J400" s="37" t="str">
        <f t="shared" si="1461"/>
        <v>#REF!</v>
      </c>
      <c r="K400" s="37" t="str">
        <f t="shared" si="1462"/>
        <v>#REF!</v>
      </c>
      <c r="L400" s="37" t="str">
        <f t="shared" si="1463"/>
        <v>#REF!</v>
      </c>
      <c r="M400" s="37" t="str">
        <f t="shared" si="1464"/>
        <v>#REF!</v>
      </c>
      <c r="N400" s="37">
        <v>0.0</v>
      </c>
      <c r="O400" s="37" t="str">
        <f t="shared" si="1465"/>
        <v>#REF!</v>
      </c>
      <c r="P400" s="37" t="str">
        <f t="shared" si="1466"/>
        <v>#REF!</v>
      </c>
      <c r="Q400" s="37" t="str">
        <f t="shared" si="1467"/>
        <v>#REF!</v>
      </c>
      <c r="R400" s="37" t="str">
        <f t="shared" si="1468"/>
        <v>#REF!</v>
      </c>
      <c r="S400" s="37" t="str">
        <f t="shared" si="1469"/>
        <v>#REF!</v>
      </c>
      <c r="T400" s="37" t="str">
        <f t="shared" si="1470"/>
        <v>#REF!</v>
      </c>
      <c r="U400" s="37"/>
      <c r="V400" s="37"/>
      <c r="W400" s="37"/>
      <c r="X400" s="37"/>
      <c r="Y400" s="37"/>
      <c r="Z400" s="37"/>
      <c r="AA400" s="37"/>
    </row>
    <row r="401" ht="15.75" customHeight="1" outlineLevel="2">
      <c r="A401" s="20" t="s">
        <v>252</v>
      </c>
      <c r="B401" s="19" t="s">
        <v>42</v>
      </c>
      <c r="C401" s="20" t="s">
        <v>43</v>
      </c>
      <c r="D401" s="37">
        <v>0.0</v>
      </c>
      <c r="E401" s="37">
        <v>0.0</v>
      </c>
      <c r="F401" s="37" t="b">
        <f t="shared" si="1471"/>
        <v>1</v>
      </c>
      <c r="G401" s="37">
        <f>+D401/D403</f>
        <v>0</v>
      </c>
      <c r="H401" s="37" t="str">
        <f t="shared" si="1459"/>
        <v>#REF!</v>
      </c>
      <c r="I401" s="37" t="str">
        <f t="shared" si="1460"/>
        <v>#REF!</v>
      </c>
      <c r="J401" s="37" t="str">
        <f t="shared" si="1461"/>
        <v>#REF!</v>
      </c>
      <c r="K401" s="37" t="str">
        <f t="shared" si="1462"/>
        <v>#REF!</v>
      </c>
      <c r="L401" s="37" t="str">
        <f t="shared" si="1463"/>
        <v>#REF!</v>
      </c>
      <c r="M401" s="37" t="str">
        <f t="shared" si="1464"/>
        <v>#REF!</v>
      </c>
      <c r="N401" s="37">
        <v>0.0</v>
      </c>
      <c r="O401" s="37" t="str">
        <f t="shared" si="1465"/>
        <v>#REF!</v>
      </c>
      <c r="P401" s="37" t="str">
        <f t="shared" si="1466"/>
        <v>#REF!</v>
      </c>
      <c r="Q401" s="37" t="str">
        <f t="shared" si="1467"/>
        <v>#REF!</v>
      </c>
      <c r="R401" s="37" t="str">
        <f t="shared" si="1468"/>
        <v>#REF!</v>
      </c>
      <c r="S401" s="37" t="str">
        <f t="shared" si="1469"/>
        <v>#REF!</v>
      </c>
      <c r="T401" s="37" t="str">
        <f t="shared" si="1470"/>
        <v>#REF!</v>
      </c>
      <c r="U401" s="37"/>
      <c r="V401" s="37"/>
      <c r="W401" s="37"/>
      <c r="X401" s="37"/>
      <c r="Y401" s="37"/>
      <c r="Z401" s="37"/>
      <c r="AA401" s="37"/>
    </row>
    <row r="402" ht="15.75" customHeight="1" outlineLevel="2">
      <c r="A402" s="20" t="s">
        <v>252</v>
      </c>
      <c r="B402" s="19" t="s">
        <v>34</v>
      </c>
      <c r="C402" s="20" t="s">
        <v>35</v>
      </c>
      <c r="D402" s="37">
        <v>1.0834432433E8</v>
      </c>
      <c r="E402" s="37">
        <v>2219705.47</v>
      </c>
      <c r="F402" s="37" t="b">
        <f t="shared" si="1471"/>
        <v>1</v>
      </c>
      <c r="G402" s="37">
        <f>+D402/D403</f>
        <v>0.4049743787</v>
      </c>
      <c r="H402" s="37" t="str">
        <f t="shared" si="1459"/>
        <v>#REF!</v>
      </c>
      <c r="I402" s="37" t="str">
        <f t="shared" si="1460"/>
        <v>#REF!</v>
      </c>
      <c r="J402" s="37" t="str">
        <f t="shared" si="1461"/>
        <v>#REF!</v>
      </c>
      <c r="K402" s="37" t="str">
        <f t="shared" si="1462"/>
        <v>#REF!</v>
      </c>
      <c r="L402" s="37" t="str">
        <f t="shared" si="1463"/>
        <v>#REF!</v>
      </c>
      <c r="M402" s="37" t="str">
        <f t="shared" si="1464"/>
        <v>#REF!</v>
      </c>
      <c r="N402" s="37">
        <v>0.0</v>
      </c>
      <c r="O402" s="37" t="str">
        <f t="shared" si="1465"/>
        <v>#REF!</v>
      </c>
      <c r="P402" s="37" t="str">
        <f t="shared" si="1466"/>
        <v>#REF!</v>
      </c>
      <c r="Q402" s="37" t="str">
        <f t="shared" si="1467"/>
        <v>#REF!</v>
      </c>
      <c r="R402" s="37" t="str">
        <f t="shared" si="1468"/>
        <v>#REF!</v>
      </c>
      <c r="S402" s="37" t="str">
        <f t="shared" si="1469"/>
        <v>#REF!</v>
      </c>
      <c r="T402" s="37" t="str">
        <f t="shared" si="1470"/>
        <v>#REF!</v>
      </c>
      <c r="U402" s="37"/>
      <c r="V402" s="37"/>
      <c r="W402" s="37"/>
      <c r="X402" s="37"/>
      <c r="Y402" s="37"/>
      <c r="Z402" s="37"/>
      <c r="AA402" s="37"/>
    </row>
    <row r="403" ht="15.75" customHeight="1" outlineLevel="1">
      <c r="A403" s="38" t="s">
        <v>421</v>
      </c>
      <c r="B403" s="39"/>
      <c r="C403" s="38"/>
      <c r="D403" s="40">
        <f t="shared" ref="D403:E403" si="1472">SUBTOTAL(9,D398:D402)</f>
        <v>267533775</v>
      </c>
      <c r="E403" s="40">
        <f t="shared" si="1472"/>
        <v>5481101</v>
      </c>
      <c r="F403" s="40"/>
      <c r="G403" s="40">
        <f>SUBTOTAL(9,G398:G402)</f>
        <v>1</v>
      </c>
      <c r="H403" s="40"/>
      <c r="I403" s="40"/>
      <c r="J403" s="40"/>
      <c r="K403" s="40" t="str">
        <f t="shared" ref="K403:L403" si="1473">SUBTOTAL(9,K398:K402)</f>
        <v>#REF!</v>
      </c>
      <c r="L403" s="40" t="str">
        <f t="shared" si="1473"/>
        <v>#REF!</v>
      </c>
      <c r="M403" s="40"/>
      <c r="N403" s="40"/>
      <c r="O403" s="40"/>
      <c r="P403" s="40" t="str">
        <f t="shared" ref="P403:T403" si="1474">SUBTOTAL(9,P398:P402)</f>
        <v>#REF!</v>
      </c>
      <c r="Q403" s="40" t="str">
        <f t="shared" si="1474"/>
        <v>#REF!</v>
      </c>
      <c r="R403" s="40" t="str">
        <f t="shared" si="1474"/>
        <v>#REF!</v>
      </c>
      <c r="S403" s="40" t="str">
        <f t="shared" si="1474"/>
        <v>#REF!</v>
      </c>
      <c r="T403" s="40" t="str">
        <f t="shared" si="1474"/>
        <v>#REF!</v>
      </c>
      <c r="U403" s="40"/>
      <c r="V403" s="40"/>
      <c r="W403" s="40"/>
      <c r="X403" s="40"/>
      <c r="Y403" s="40"/>
      <c r="Z403" s="40"/>
      <c r="AA403" s="40"/>
    </row>
    <row r="404" ht="15.75" customHeight="1" outlineLevel="2">
      <c r="A404" s="20" t="s">
        <v>254</v>
      </c>
      <c r="B404" s="19" t="s">
        <v>20</v>
      </c>
      <c r="C404" s="20" t="s">
        <v>21</v>
      </c>
      <c r="D404" s="37">
        <v>1.6084182902E8</v>
      </c>
      <c r="E404" s="37">
        <v>1.459502351E7</v>
      </c>
      <c r="F404" s="37" t="b">
        <f>+A404=A402</f>
        <v>0</v>
      </c>
      <c r="G404" s="37">
        <f>+D404/D408</f>
        <v>0.8800775793</v>
      </c>
      <c r="H404" s="37" t="str">
        <f t="shared" ref="H404:H407" si="1475">VLOOKUP(A404,'[1]Hoja1'!$B$2:$F$126,3,0)</f>
        <v>#REF!</v>
      </c>
      <c r="I404" s="37" t="str">
        <f t="shared" ref="I404:I407" si="1476">VLOOKUP(A404,'[1]Hoja1'!$B$2:$F$126,2,0)</f>
        <v>#REF!</v>
      </c>
      <c r="J404" s="37" t="str">
        <f t="shared" ref="J404:J407" si="1477">+H404/11</f>
        <v>#REF!</v>
      </c>
      <c r="K404" s="37" t="str">
        <f t="shared" ref="K404:K407" si="1478">+G404*J404</f>
        <v>#REF!</v>
      </c>
      <c r="L404" s="37" t="str">
        <f t="shared" ref="L404:L407" si="1479">+D404-Q404</f>
        <v>#REF!</v>
      </c>
      <c r="M404" s="37" t="str">
        <f t="shared" ref="M404:M407" si="1480">VLOOKUP(A404,'[1]Hoja1'!$B$2:$F$126,5,0)</f>
        <v>#REF!</v>
      </c>
      <c r="N404" s="37">
        <v>0.0</v>
      </c>
      <c r="O404" s="37" t="str">
        <f t="shared" ref="O404:O407" si="1481">+M404/11</f>
        <v>#REF!</v>
      </c>
      <c r="P404" s="37" t="str">
        <f t="shared" ref="P404:P405" si="1482">+D404-K404</f>
        <v>#REF!</v>
      </c>
      <c r="Q404" s="37" t="str">
        <f t="shared" ref="Q404:Q407" si="1483">+ROUND(P404,0)</f>
        <v>#REF!</v>
      </c>
      <c r="R404" s="37" t="str">
        <f t="shared" ref="R404:R407" si="1484">+L404+Q404</f>
        <v>#REF!</v>
      </c>
      <c r="S404" s="37" t="str">
        <f t="shared" ref="S404:S407" si="1485">IF(D404-L404-Q404&gt;1,D404-L404-Q404,0)</f>
        <v>#REF!</v>
      </c>
      <c r="T404" s="37" t="str">
        <f t="shared" ref="T404:T407" si="1486">+R404</f>
        <v>#REF!</v>
      </c>
      <c r="U404" s="37"/>
      <c r="V404" s="37"/>
      <c r="W404" s="37"/>
      <c r="X404" s="37"/>
      <c r="Y404" s="37"/>
      <c r="Z404" s="37"/>
      <c r="AA404" s="37"/>
    </row>
    <row r="405" ht="15.75" customHeight="1" outlineLevel="2">
      <c r="A405" s="20" t="s">
        <v>254</v>
      </c>
      <c r="B405" s="19" t="s">
        <v>32</v>
      </c>
      <c r="C405" s="20" t="s">
        <v>33</v>
      </c>
      <c r="D405" s="37">
        <v>1.785869017E7</v>
      </c>
      <c r="E405" s="37">
        <v>1620523.75</v>
      </c>
      <c r="F405" s="37" t="b">
        <f t="shared" ref="F405:F407" si="1487">+A405=A404</f>
        <v>1</v>
      </c>
      <c r="G405" s="37">
        <f>+D405/D408</f>
        <v>0.09771732211</v>
      </c>
      <c r="H405" s="37" t="str">
        <f t="shared" si="1475"/>
        <v>#REF!</v>
      </c>
      <c r="I405" s="37" t="str">
        <f t="shared" si="1476"/>
        <v>#REF!</v>
      </c>
      <c r="J405" s="37" t="str">
        <f t="shared" si="1477"/>
        <v>#REF!</v>
      </c>
      <c r="K405" s="37" t="str">
        <f t="shared" si="1478"/>
        <v>#REF!</v>
      </c>
      <c r="L405" s="37" t="str">
        <f t="shared" si="1479"/>
        <v>#REF!</v>
      </c>
      <c r="M405" s="37" t="str">
        <f t="shared" si="1480"/>
        <v>#REF!</v>
      </c>
      <c r="N405" s="37">
        <v>0.0</v>
      </c>
      <c r="O405" s="37" t="str">
        <f t="shared" si="1481"/>
        <v>#REF!</v>
      </c>
      <c r="P405" s="37" t="str">
        <f t="shared" si="1482"/>
        <v>#REF!</v>
      </c>
      <c r="Q405" s="37" t="str">
        <f t="shared" si="1483"/>
        <v>#REF!</v>
      </c>
      <c r="R405" s="37" t="str">
        <f t="shared" si="1484"/>
        <v>#REF!</v>
      </c>
      <c r="S405" s="37" t="str">
        <f t="shared" si="1485"/>
        <v>#REF!</v>
      </c>
      <c r="T405" s="37" t="str">
        <f t="shared" si="1486"/>
        <v>#REF!</v>
      </c>
      <c r="U405" s="37"/>
      <c r="V405" s="37"/>
      <c r="W405" s="37"/>
      <c r="X405" s="37"/>
      <c r="Y405" s="37"/>
      <c r="Z405" s="37"/>
      <c r="AA405" s="37"/>
    </row>
    <row r="406" ht="15.75" customHeight="1" outlineLevel="2">
      <c r="A406" s="20" t="s">
        <v>254</v>
      </c>
      <c r="B406" s="19" t="s">
        <v>67</v>
      </c>
      <c r="C406" s="20" t="s">
        <v>68</v>
      </c>
      <c r="D406" s="37">
        <v>285545.37</v>
      </c>
      <c r="E406" s="37">
        <v>25910.81</v>
      </c>
      <c r="F406" s="37" t="b">
        <f t="shared" si="1487"/>
        <v>1</v>
      </c>
      <c r="G406" s="37">
        <f>+D406/D408</f>
        <v>0.001562417436</v>
      </c>
      <c r="H406" s="37" t="str">
        <f t="shared" si="1475"/>
        <v>#REF!</v>
      </c>
      <c r="I406" s="37" t="str">
        <f t="shared" si="1476"/>
        <v>#REF!</v>
      </c>
      <c r="J406" s="37" t="str">
        <f t="shared" si="1477"/>
        <v>#REF!</v>
      </c>
      <c r="K406" s="37" t="str">
        <f t="shared" si="1478"/>
        <v>#REF!</v>
      </c>
      <c r="L406" s="37">
        <f t="shared" si="1479"/>
        <v>285545.37</v>
      </c>
      <c r="M406" s="37" t="str">
        <f t="shared" si="1480"/>
        <v>#REF!</v>
      </c>
      <c r="N406" s="37">
        <v>0.0</v>
      </c>
      <c r="O406" s="37" t="str">
        <f t="shared" si="1481"/>
        <v>#REF!</v>
      </c>
      <c r="P406" s="37">
        <v>0.0</v>
      </c>
      <c r="Q406" s="37">
        <f t="shared" si="1483"/>
        <v>0</v>
      </c>
      <c r="R406" s="37">
        <f t="shared" si="1484"/>
        <v>285545.37</v>
      </c>
      <c r="S406" s="37">
        <f t="shared" si="1485"/>
        <v>0</v>
      </c>
      <c r="T406" s="37">
        <f t="shared" si="1486"/>
        <v>285545.37</v>
      </c>
      <c r="U406" s="37"/>
      <c r="V406" s="37"/>
      <c r="W406" s="37"/>
      <c r="X406" s="37"/>
      <c r="Y406" s="37"/>
      <c r="Z406" s="37"/>
      <c r="AA406" s="37"/>
    </row>
    <row r="407" ht="15.75" customHeight="1" outlineLevel="2">
      <c r="A407" s="20" t="s">
        <v>254</v>
      </c>
      <c r="B407" s="19" t="s">
        <v>48</v>
      </c>
      <c r="C407" s="20" t="s">
        <v>49</v>
      </c>
      <c r="D407" s="37">
        <v>3772629.44</v>
      </c>
      <c r="E407" s="37">
        <v>342333.93</v>
      </c>
      <c r="F407" s="37" t="b">
        <f t="shared" si="1487"/>
        <v>1</v>
      </c>
      <c r="G407" s="37">
        <f>+D407/D408</f>
        <v>0.02064268111</v>
      </c>
      <c r="H407" s="37" t="str">
        <f t="shared" si="1475"/>
        <v>#REF!</v>
      </c>
      <c r="I407" s="37" t="str">
        <f t="shared" si="1476"/>
        <v>#REF!</v>
      </c>
      <c r="J407" s="37" t="str">
        <f t="shared" si="1477"/>
        <v>#REF!</v>
      </c>
      <c r="K407" s="37" t="str">
        <f t="shared" si="1478"/>
        <v>#REF!</v>
      </c>
      <c r="L407" s="37">
        <f t="shared" si="1479"/>
        <v>651633.44</v>
      </c>
      <c r="M407" s="37" t="str">
        <f t="shared" si="1480"/>
        <v>#REF!</v>
      </c>
      <c r="N407" s="37">
        <v>0.0</v>
      </c>
      <c r="O407" s="37" t="str">
        <f t="shared" si="1481"/>
        <v>#REF!</v>
      </c>
      <c r="P407" s="37">
        <v>3120995.5855115694</v>
      </c>
      <c r="Q407" s="37">
        <f t="shared" si="1483"/>
        <v>3120996</v>
      </c>
      <c r="R407" s="37">
        <f t="shared" si="1484"/>
        <v>3772629.44</v>
      </c>
      <c r="S407" s="37">
        <f t="shared" si="1485"/>
        <v>0</v>
      </c>
      <c r="T407" s="37">
        <f t="shared" si="1486"/>
        <v>3772629.44</v>
      </c>
      <c r="U407" s="37"/>
      <c r="V407" s="37"/>
      <c r="W407" s="37"/>
      <c r="X407" s="37"/>
      <c r="Y407" s="37"/>
      <c r="Z407" s="37"/>
      <c r="AA407" s="37"/>
    </row>
    <row r="408" ht="15.75" customHeight="1" outlineLevel="1">
      <c r="A408" s="38" t="s">
        <v>422</v>
      </c>
      <c r="B408" s="39"/>
      <c r="C408" s="38"/>
      <c r="D408" s="40">
        <f t="shared" ref="D408:E408" si="1488">SUBTOTAL(9,D404:D407)</f>
        <v>182758694</v>
      </c>
      <c r="E408" s="40">
        <f t="shared" si="1488"/>
        <v>16583792</v>
      </c>
      <c r="F408" s="40"/>
      <c r="G408" s="40">
        <f>SUBTOTAL(9,G404:G407)</f>
        <v>1</v>
      </c>
      <c r="H408" s="40"/>
      <c r="I408" s="40"/>
      <c r="J408" s="40"/>
      <c r="K408" s="40" t="str">
        <f t="shared" ref="K408:L408" si="1489">SUBTOTAL(9,K404:K407)</f>
        <v>#REF!</v>
      </c>
      <c r="L408" s="40" t="str">
        <f t="shared" si="1489"/>
        <v>#REF!</v>
      </c>
      <c r="M408" s="40"/>
      <c r="N408" s="40"/>
      <c r="O408" s="40"/>
      <c r="P408" s="40" t="str">
        <f t="shared" ref="P408:T408" si="1490">SUBTOTAL(9,P404:P407)</f>
        <v>#REF!</v>
      </c>
      <c r="Q408" s="40" t="str">
        <f t="shared" si="1490"/>
        <v>#REF!</v>
      </c>
      <c r="R408" s="40" t="str">
        <f t="shared" si="1490"/>
        <v>#REF!</v>
      </c>
      <c r="S408" s="40" t="str">
        <f t="shared" si="1490"/>
        <v>#REF!</v>
      </c>
      <c r="T408" s="40" t="str">
        <f t="shared" si="1490"/>
        <v>#REF!</v>
      </c>
      <c r="U408" s="40"/>
      <c r="V408" s="40"/>
      <c r="W408" s="40"/>
      <c r="X408" s="40"/>
      <c r="Y408" s="40"/>
      <c r="Z408" s="40"/>
      <c r="AA408" s="40"/>
    </row>
    <row r="409" ht="15.75" customHeight="1" outlineLevel="2">
      <c r="A409" s="20" t="s">
        <v>256</v>
      </c>
      <c r="B409" s="19" t="s">
        <v>20</v>
      </c>
      <c r="C409" s="20" t="s">
        <v>21</v>
      </c>
      <c r="D409" s="37">
        <v>1.2094022E8</v>
      </c>
      <c r="E409" s="37">
        <v>2173288.08</v>
      </c>
      <c r="F409" s="37" t="b">
        <f>+A409=A407</f>
        <v>0</v>
      </c>
      <c r="G409" s="37">
        <f>+D409/D412</f>
        <v>0.5597197095</v>
      </c>
      <c r="H409" s="37" t="str">
        <f t="shared" ref="H409:H411" si="1491">VLOOKUP(A409,'[1]Hoja1'!$B$2:$F$126,3,0)</f>
        <v>#REF!</v>
      </c>
      <c r="I409" s="37" t="str">
        <f t="shared" ref="I409:I411" si="1492">VLOOKUP(A409,'[1]Hoja1'!$B$2:$F$126,2,0)</f>
        <v>#REF!</v>
      </c>
      <c r="J409" s="37" t="str">
        <f t="shared" ref="J409:J411" si="1493">+H409/11</f>
        <v>#REF!</v>
      </c>
      <c r="K409" s="37" t="str">
        <f t="shared" ref="K409:K411" si="1494">+G409*J409</f>
        <v>#REF!</v>
      </c>
      <c r="L409" s="37" t="str">
        <f>+D409-Q409</f>
        <v>#REF!</v>
      </c>
      <c r="M409" s="37" t="str">
        <f t="shared" ref="M409:M411" si="1495">VLOOKUP(A409,'[1]Hoja1'!$B$2:$F$126,5,0)</f>
        <v>#REF!</v>
      </c>
      <c r="N409" s="37">
        <v>0.0</v>
      </c>
      <c r="O409" s="37" t="str">
        <f t="shared" ref="O409:O411" si="1496">+M409/11</f>
        <v>#REF!</v>
      </c>
      <c r="P409" s="37" t="str">
        <f t="shared" ref="P409:P411" si="1497">+D409-K409</f>
        <v>#REF!</v>
      </c>
      <c r="Q409" s="37" t="str">
        <f t="shared" ref="Q409:Q411" si="1498">+ROUND(P409,0)</f>
        <v>#REF!</v>
      </c>
      <c r="R409" s="37" t="str">
        <f t="shared" ref="R409:R411" si="1499">+L409+Q409</f>
        <v>#REF!</v>
      </c>
      <c r="S409" s="37" t="str">
        <f t="shared" ref="S409:S411" si="1500">IF(D409-L409-Q409&gt;1,D409-L409-Q409,0)</f>
        <v>#REF!</v>
      </c>
      <c r="T409" s="37" t="str">
        <f t="shared" ref="T409:T411" si="1501">+R409</f>
        <v>#REF!</v>
      </c>
      <c r="U409" s="37"/>
      <c r="V409" s="37"/>
      <c r="W409" s="37"/>
      <c r="X409" s="37"/>
      <c r="Y409" s="37"/>
      <c r="Z409" s="37"/>
      <c r="AA409" s="37"/>
    </row>
    <row r="410" ht="15.75" customHeight="1" outlineLevel="2">
      <c r="A410" s="20" t="s">
        <v>256</v>
      </c>
      <c r="B410" s="19" t="s">
        <v>32</v>
      </c>
      <c r="C410" s="20" t="s">
        <v>33</v>
      </c>
      <c r="D410" s="37">
        <v>9.513260707E7</v>
      </c>
      <c r="E410" s="37">
        <v>1709526.92</v>
      </c>
      <c r="F410" s="37" t="b">
        <f t="shared" ref="F410:F411" si="1502">+A410=A409</f>
        <v>1</v>
      </c>
      <c r="G410" s="37">
        <f>+D410/D412</f>
        <v>0.4402802905</v>
      </c>
      <c r="H410" s="37" t="str">
        <f t="shared" si="1491"/>
        <v>#REF!</v>
      </c>
      <c r="I410" s="37" t="str">
        <f t="shared" si="1492"/>
        <v>#REF!</v>
      </c>
      <c r="J410" s="37" t="str">
        <f t="shared" si="1493"/>
        <v>#REF!</v>
      </c>
      <c r="K410" s="37" t="str">
        <f t="shared" si="1494"/>
        <v>#REF!</v>
      </c>
      <c r="L410" s="37">
        <v>0.0</v>
      </c>
      <c r="M410" s="37" t="str">
        <f t="shared" si="1495"/>
        <v>#REF!</v>
      </c>
      <c r="N410" s="37">
        <v>0.0</v>
      </c>
      <c r="O410" s="37" t="str">
        <f t="shared" si="1496"/>
        <v>#REF!</v>
      </c>
      <c r="P410" s="37" t="str">
        <f t="shared" si="1497"/>
        <v>#REF!</v>
      </c>
      <c r="Q410" s="37" t="str">
        <f t="shared" si="1498"/>
        <v>#REF!</v>
      </c>
      <c r="R410" s="37" t="str">
        <f t="shared" si="1499"/>
        <v>#REF!</v>
      </c>
      <c r="S410" s="37" t="str">
        <f t="shared" si="1500"/>
        <v>#REF!</v>
      </c>
      <c r="T410" s="37" t="str">
        <f t="shared" si="1501"/>
        <v>#REF!</v>
      </c>
      <c r="U410" s="37"/>
      <c r="V410" s="37"/>
      <c r="W410" s="37"/>
      <c r="X410" s="37"/>
      <c r="Y410" s="37"/>
      <c r="Z410" s="37"/>
      <c r="AA410" s="37"/>
    </row>
    <row r="411" ht="15.75" customHeight="1" outlineLevel="2">
      <c r="A411" s="20" t="s">
        <v>256</v>
      </c>
      <c r="B411" s="19" t="s">
        <v>89</v>
      </c>
      <c r="C411" s="20" t="s">
        <v>90</v>
      </c>
      <c r="D411" s="37">
        <v>0.0</v>
      </c>
      <c r="E411" s="37">
        <v>0.0</v>
      </c>
      <c r="F411" s="37" t="b">
        <f t="shared" si="1502"/>
        <v>1</v>
      </c>
      <c r="G411" s="37">
        <f>+D411/D412</f>
        <v>0</v>
      </c>
      <c r="H411" s="37" t="str">
        <f t="shared" si="1491"/>
        <v>#REF!</v>
      </c>
      <c r="I411" s="37" t="str">
        <f t="shared" si="1492"/>
        <v>#REF!</v>
      </c>
      <c r="J411" s="37" t="str">
        <f t="shared" si="1493"/>
        <v>#REF!</v>
      </c>
      <c r="K411" s="37" t="str">
        <f t="shared" si="1494"/>
        <v>#REF!</v>
      </c>
      <c r="L411" s="37" t="str">
        <f>+D411-Q411</f>
        <v>#REF!</v>
      </c>
      <c r="M411" s="37" t="str">
        <f t="shared" si="1495"/>
        <v>#REF!</v>
      </c>
      <c r="N411" s="37">
        <v>0.0</v>
      </c>
      <c r="O411" s="37" t="str">
        <f t="shared" si="1496"/>
        <v>#REF!</v>
      </c>
      <c r="P411" s="37" t="str">
        <f t="shared" si="1497"/>
        <v>#REF!</v>
      </c>
      <c r="Q411" s="37" t="str">
        <f t="shared" si="1498"/>
        <v>#REF!</v>
      </c>
      <c r="R411" s="37" t="str">
        <f t="shared" si="1499"/>
        <v>#REF!</v>
      </c>
      <c r="S411" s="37" t="str">
        <f t="shared" si="1500"/>
        <v>#REF!</v>
      </c>
      <c r="T411" s="37" t="str">
        <f t="shared" si="1501"/>
        <v>#REF!</v>
      </c>
      <c r="U411" s="37"/>
      <c r="V411" s="37"/>
      <c r="W411" s="37"/>
      <c r="X411" s="37"/>
      <c r="Y411" s="37"/>
      <c r="Z411" s="37"/>
      <c r="AA411" s="37"/>
    </row>
    <row r="412" ht="15.75" customHeight="1" outlineLevel="1">
      <c r="A412" s="38" t="s">
        <v>423</v>
      </c>
      <c r="B412" s="39"/>
      <c r="C412" s="38"/>
      <c r="D412" s="40">
        <f t="shared" ref="D412:E412" si="1503">SUBTOTAL(9,D409:D411)</f>
        <v>216072827.1</v>
      </c>
      <c r="E412" s="40">
        <f t="shared" si="1503"/>
        <v>3882815</v>
      </c>
      <c r="F412" s="40"/>
      <c r="G412" s="40">
        <f>SUBTOTAL(9,G409:G411)</f>
        <v>1</v>
      </c>
      <c r="H412" s="40"/>
      <c r="I412" s="40"/>
      <c r="J412" s="40"/>
      <c r="K412" s="40" t="str">
        <f t="shared" ref="K412:L412" si="1504">SUBTOTAL(9,K409:K411)</f>
        <v>#REF!</v>
      </c>
      <c r="L412" s="40" t="str">
        <f t="shared" si="1504"/>
        <v>#REF!</v>
      </c>
      <c r="M412" s="40"/>
      <c r="N412" s="40"/>
      <c r="O412" s="40"/>
      <c r="P412" s="40" t="str">
        <f t="shared" ref="P412:T412" si="1505">SUBTOTAL(9,P409:P411)</f>
        <v>#REF!</v>
      </c>
      <c r="Q412" s="40" t="str">
        <f t="shared" si="1505"/>
        <v>#REF!</v>
      </c>
      <c r="R412" s="40" t="str">
        <f t="shared" si="1505"/>
        <v>#REF!</v>
      </c>
      <c r="S412" s="40" t="str">
        <f t="shared" si="1505"/>
        <v>#REF!</v>
      </c>
      <c r="T412" s="40" t="str">
        <f t="shared" si="1505"/>
        <v>#REF!</v>
      </c>
      <c r="U412" s="40"/>
      <c r="V412" s="40"/>
      <c r="W412" s="40"/>
      <c r="X412" s="40"/>
      <c r="Y412" s="40"/>
      <c r="Z412" s="40"/>
      <c r="AA412" s="40"/>
    </row>
    <row r="413" ht="15.75" customHeight="1" outlineLevel="2">
      <c r="A413" s="20" t="s">
        <v>258</v>
      </c>
      <c r="B413" s="19" t="s">
        <v>20</v>
      </c>
      <c r="C413" s="20" t="s">
        <v>21</v>
      </c>
      <c r="D413" s="37">
        <v>4796181.24</v>
      </c>
      <c r="E413" s="37">
        <v>749170.48</v>
      </c>
      <c r="F413" s="37" t="b">
        <f>+A413=A411</f>
        <v>0</v>
      </c>
      <c r="G413" s="37">
        <f>+D413/D415</f>
        <v>0.08853023635</v>
      </c>
      <c r="H413" s="37" t="str">
        <f t="shared" ref="H413:H414" si="1506">VLOOKUP(A413,'[1]Hoja1'!$B$2:$F$126,3,0)</f>
        <v>#REF!</v>
      </c>
      <c r="I413" s="37" t="str">
        <f t="shared" ref="I413:I414" si="1507">VLOOKUP(A413,'[1]Hoja1'!$B$2:$F$126,2,0)</f>
        <v>#REF!</v>
      </c>
      <c r="J413" s="37" t="str">
        <f t="shared" ref="J413:J414" si="1508">+H413/11</f>
        <v>#REF!</v>
      </c>
      <c r="K413" s="37" t="str">
        <f t="shared" ref="K413:K414" si="1509">+G413*J413</f>
        <v>#REF!</v>
      </c>
      <c r="L413" s="37">
        <v>0.0</v>
      </c>
      <c r="M413" s="37" t="str">
        <f t="shared" ref="M413:M414" si="1510">VLOOKUP(A413,'[1]Hoja1'!$B$2:$F$126,5,0)</f>
        <v>#REF!</v>
      </c>
      <c r="N413" s="37">
        <v>0.0</v>
      </c>
      <c r="O413" s="37" t="str">
        <f t="shared" ref="O413:O414" si="1511">+M413/11</f>
        <v>#REF!</v>
      </c>
      <c r="P413" s="37" t="str">
        <f t="shared" ref="P413:P414" si="1512">+D413-K413</f>
        <v>#REF!</v>
      </c>
      <c r="Q413" s="37" t="str">
        <f t="shared" ref="Q413:Q414" si="1513">+ROUND(P413,0)</f>
        <v>#REF!</v>
      </c>
      <c r="R413" s="37" t="str">
        <f t="shared" ref="R413:R414" si="1514">+L413+Q413</f>
        <v>#REF!</v>
      </c>
      <c r="S413" s="37" t="str">
        <f t="shared" ref="S413:S414" si="1515">IF(D413-L413-Q413&gt;1,D413-L413-Q413,0)</f>
        <v>#REF!</v>
      </c>
      <c r="T413" s="37" t="str">
        <f t="shared" ref="T413:T414" si="1516">+R413</f>
        <v>#REF!</v>
      </c>
      <c r="U413" s="37"/>
      <c r="V413" s="37"/>
      <c r="W413" s="37"/>
      <c r="X413" s="37"/>
      <c r="Y413" s="37"/>
      <c r="Z413" s="37"/>
      <c r="AA413" s="37"/>
    </row>
    <row r="414" ht="15.75" customHeight="1" outlineLevel="2">
      <c r="A414" s="20" t="s">
        <v>258</v>
      </c>
      <c r="B414" s="19" t="s">
        <v>34</v>
      </c>
      <c r="C414" s="20" t="s">
        <v>35</v>
      </c>
      <c r="D414" s="37">
        <v>4.937944776E7</v>
      </c>
      <c r="E414" s="37">
        <v>7713141.52</v>
      </c>
      <c r="F414" s="37" t="b">
        <f>+A414=A413</f>
        <v>1</v>
      </c>
      <c r="G414" s="37">
        <f>+D414/D415</f>
        <v>0.9114697636</v>
      </c>
      <c r="H414" s="37" t="str">
        <f t="shared" si="1506"/>
        <v>#REF!</v>
      </c>
      <c r="I414" s="37" t="str">
        <f t="shared" si="1507"/>
        <v>#REF!</v>
      </c>
      <c r="J414" s="37" t="str">
        <f t="shared" si="1508"/>
        <v>#REF!</v>
      </c>
      <c r="K414" s="37" t="str">
        <f t="shared" si="1509"/>
        <v>#REF!</v>
      </c>
      <c r="L414" s="37">
        <v>0.0</v>
      </c>
      <c r="M414" s="37" t="str">
        <f t="shared" si="1510"/>
        <v>#REF!</v>
      </c>
      <c r="N414" s="37">
        <v>0.0</v>
      </c>
      <c r="O414" s="37" t="str">
        <f t="shared" si="1511"/>
        <v>#REF!</v>
      </c>
      <c r="P414" s="37" t="str">
        <f t="shared" si="1512"/>
        <v>#REF!</v>
      </c>
      <c r="Q414" s="37" t="str">
        <f t="shared" si="1513"/>
        <v>#REF!</v>
      </c>
      <c r="R414" s="37" t="str">
        <f t="shared" si="1514"/>
        <v>#REF!</v>
      </c>
      <c r="S414" s="37" t="str">
        <f t="shared" si="1515"/>
        <v>#REF!</v>
      </c>
      <c r="T414" s="37" t="str">
        <f t="shared" si="1516"/>
        <v>#REF!</v>
      </c>
      <c r="U414" s="37"/>
      <c r="V414" s="37"/>
      <c r="W414" s="37"/>
      <c r="X414" s="37"/>
      <c r="Y414" s="37"/>
      <c r="Z414" s="37"/>
      <c r="AA414" s="37"/>
    </row>
    <row r="415" ht="15.75" customHeight="1" outlineLevel="1">
      <c r="A415" s="38" t="s">
        <v>424</v>
      </c>
      <c r="B415" s="39"/>
      <c r="C415" s="38"/>
      <c r="D415" s="40">
        <f t="shared" ref="D415:E415" si="1517">SUBTOTAL(9,D413:D414)</f>
        <v>54175629</v>
      </c>
      <c r="E415" s="40">
        <f t="shared" si="1517"/>
        <v>8462312</v>
      </c>
      <c r="F415" s="40"/>
      <c r="G415" s="40">
        <f>SUBTOTAL(9,G413:G414)</f>
        <v>1</v>
      </c>
      <c r="H415" s="40"/>
      <c r="I415" s="40"/>
      <c r="J415" s="40"/>
      <c r="K415" s="40" t="str">
        <f t="shared" ref="K415:L415" si="1518">SUBTOTAL(9,K413:K414)</f>
        <v>#REF!</v>
      </c>
      <c r="L415" s="40">
        <f t="shared" si="1518"/>
        <v>0</v>
      </c>
      <c r="M415" s="40"/>
      <c r="N415" s="40"/>
      <c r="O415" s="40"/>
      <c r="P415" s="40" t="str">
        <f t="shared" ref="P415:T415" si="1519">SUBTOTAL(9,P413:P414)</f>
        <v>#REF!</v>
      </c>
      <c r="Q415" s="40" t="str">
        <f t="shared" si="1519"/>
        <v>#REF!</v>
      </c>
      <c r="R415" s="40" t="str">
        <f t="shared" si="1519"/>
        <v>#REF!</v>
      </c>
      <c r="S415" s="40" t="str">
        <f t="shared" si="1519"/>
        <v>#REF!</v>
      </c>
      <c r="T415" s="40" t="str">
        <f t="shared" si="1519"/>
        <v>#REF!</v>
      </c>
      <c r="U415" s="40"/>
      <c r="V415" s="40"/>
      <c r="W415" s="40"/>
      <c r="X415" s="40"/>
      <c r="Y415" s="40"/>
      <c r="Z415" s="40"/>
      <c r="AA415" s="40"/>
    </row>
    <row r="416" ht="15.75" customHeight="1" outlineLevel="2">
      <c r="A416" s="20" t="s">
        <v>260</v>
      </c>
      <c r="B416" s="19" t="s">
        <v>20</v>
      </c>
      <c r="C416" s="20" t="s">
        <v>21</v>
      </c>
      <c r="D416" s="37">
        <v>2.1132659479E8</v>
      </c>
      <c r="E416" s="37">
        <v>2351253.08</v>
      </c>
      <c r="F416" s="37" t="b">
        <f>+A416=A414</f>
        <v>0</v>
      </c>
      <c r="G416" s="37">
        <f>+D416/D419</f>
        <v>0.2661384475</v>
      </c>
      <c r="H416" s="37" t="str">
        <f t="shared" ref="H416:H418" si="1520">VLOOKUP(A416,'[1]Hoja1'!$B$2:$F$126,3,0)</f>
        <v>#REF!</v>
      </c>
      <c r="I416" s="37" t="str">
        <f t="shared" ref="I416:I418" si="1521">VLOOKUP(A416,'[1]Hoja1'!$B$2:$F$126,2,0)</f>
        <v>#REF!</v>
      </c>
      <c r="J416" s="37" t="str">
        <f t="shared" ref="J416:J418" si="1522">+H416/11</f>
        <v>#REF!</v>
      </c>
      <c r="K416" s="37" t="str">
        <f t="shared" ref="K416:K418" si="1523">+G416*J416</f>
        <v>#REF!</v>
      </c>
      <c r="L416" s="37" t="str">
        <f t="shared" ref="L416:L418" si="1524">+D416-Q416</f>
        <v>#REF!</v>
      </c>
      <c r="M416" s="37" t="str">
        <f t="shared" ref="M416:M418" si="1525">VLOOKUP(A416,'[1]Hoja1'!$B$2:$F$126,5,0)</f>
        <v>#REF!</v>
      </c>
      <c r="N416" s="37">
        <v>0.0</v>
      </c>
      <c r="O416" s="37" t="str">
        <f t="shared" ref="O416:O418" si="1526">+M416/11</f>
        <v>#REF!</v>
      </c>
      <c r="P416" s="37" t="str">
        <f t="shared" ref="P416:P418" si="1527">+D416-K416</f>
        <v>#REF!</v>
      </c>
      <c r="Q416" s="37" t="str">
        <f t="shared" ref="Q416:Q418" si="1528">+ROUND(P416,0)</f>
        <v>#REF!</v>
      </c>
      <c r="R416" s="37" t="str">
        <f t="shared" ref="R416:R418" si="1529">+L416+Q416</f>
        <v>#REF!</v>
      </c>
      <c r="S416" s="37" t="str">
        <f t="shared" ref="S416:S418" si="1530">IF(D416-L416-Q416&gt;1,D416-L416-Q416,0)</f>
        <v>#REF!</v>
      </c>
      <c r="T416" s="37" t="str">
        <f t="shared" ref="T416:T418" si="1531">+R416</f>
        <v>#REF!</v>
      </c>
      <c r="U416" s="37"/>
      <c r="V416" s="37"/>
      <c r="W416" s="37"/>
      <c r="X416" s="37"/>
      <c r="Y416" s="37"/>
      <c r="Z416" s="37"/>
      <c r="AA416" s="37"/>
    </row>
    <row r="417" ht="15.75" customHeight="1" outlineLevel="2">
      <c r="A417" s="20" t="s">
        <v>260</v>
      </c>
      <c r="B417" s="19" t="s">
        <v>32</v>
      </c>
      <c r="C417" s="20" t="s">
        <v>33</v>
      </c>
      <c r="D417" s="37">
        <v>2721592.93</v>
      </c>
      <c r="E417" s="37">
        <v>30280.87</v>
      </c>
      <c r="F417" s="37" t="b">
        <f t="shared" ref="F417:F418" si="1532">+A417=A416</f>
        <v>1</v>
      </c>
      <c r="G417" s="37">
        <f>+D417/D419</f>
        <v>0.003427493439</v>
      </c>
      <c r="H417" s="37" t="str">
        <f t="shared" si="1520"/>
        <v>#REF!</v>
      </c>
      <c r="I417" s="37" t="str">
        <f t="shared" si="1521"/>
        <v>#REF!</v>
      </c>
      <c r="J417" s="37" t="str">
        <f t="shared" si="1522"/>
        <v>#REF!</v>
      </c>
      <c r="K417" s="37" t="str">
        <f t="shared" si="1523"/>
        <v>#REF!</v>
      </c>
      <c r="L417" s="37" t="str">
        <f t="shared" si="1524"/>
        <v>#REF!</v>
      </c>
      <c r="M417" s="37" t="str">
        <f t="shared" si="1525"/>
        <v>#REF!</v>
      </c>
      <c r="N417" s="37">
        <v>0.0</v>
      </c>
      <c r="O417" s="37" t="str">
        <f t="shared" si="1526"/>
        <v>#REF!</v>
      </c>
      <c r="P417" s="37" t="str">
        <f t="shared" si="1527"/>
        <v>#REF!</v>
      </c>
      <c r="Q417" s="37" t="str">
        <f t="shared" si="1528"/>
        <v>#REF!</v>
      </c>
      <c r="R417" s="37" t="str">
        <f t="shared" si="1529"/>
        <v>#REF!</v>
      </c>
      <c r="S417" s="37" t="str">
        <f t="shared" si="1530"/>
        <v>#REF!</v>
      </c>
      <c r="T417" s="37" t="str">
        <f t="shared" si="1531"/>
        <v>#REF!</v>
      </c>
      <c r="U417" s="37"/>
      <c r="V417" s="37"/>
      <c r="W417" s="37"/>
      <c r="X417" s="37"/>
      <c r="Y417" s="37"/>
      <c r="Z417" s="37"/>
      <c r="AA417" s="37"/>
    </row>
    <row r="418" ht="15.75" customHeight="1" outlineLevel="2">
      <c r="A418" s="20" t="s">
        <v>260</v>
      </c>
      <c r="B418" s="19" t="s">
        <v>34</v>
      </c>
      <c r="C418" s="20" t="s">
        <v>35</v>
      </c>
      <c r="D418" s="37">
        <v>5.7999940969E8</v>
      </c>
      <c r="E418" s="37">
        <v>6453165.05</v>
      </c>
      <c r="F418" s="37" t="b">
        <f t="shared" si="1532"/>
        <v>1</v>
      </c>
      <c r="G418" s="37">
        <f>+D418/D419</f>
        <v>0.7304340591</v>
      </c>
      <c r="H418" s="37" t="str">
        <f t="shared" si="1520"/>
        <v>#REF!</v>
      </c>
      <c r="I418" s="37" t="str">
        <f t="shared" si="1521"/>
        <v>#REF!</v>
      </c>
      <c r="J418" s="37" t="str">
        <f t="shared" si="1522"/>
        <v>#REF!</v>
      </c>
      <c r="K418" s="37" t="str">
        <f t="shared" si="1523"/>
        <v>#REF!</v>
      </c>
      <c r="L418" s="37" t="str">
        <f t="shared" si="1524"/>
        <v>#REF!</v>
      </c>
      <c r="M418" s="37" t="str">
        <f t="shared" si="1525"/>
        <v>#REF!</v>
      </c>
      <c r="N418" s="37">
        <v>0.0</v>
      </c>
      <c r="O418" s="37" t="str">
        <f t="shared" si="1526"/>
        <v>#REF!</v>
      </c>
      <c r="P418" s="37" t="str">
        <f t="shared" si="1527"/>
        <v>#REF!</v>
      </c>
      <c r="Q418" s="37" t="str">
        <f t="shared" si="1528"/>
        <v>#REF!</v>
      </c>
      <c r="R418" s="37" t="str">
        <f t="shared" si="1529"/>
        <v>#REF!</v>
      </c>
      <c r="S418" s="37" t="str">
        <f t="shared" si="1530"/>
        <v>#REF!</v>
      </c>
      <c r="T418" s="37" t="str">
        <f t="shared" si="1531"/>
        <v>#REF!</v>
      </c>
      <c r="U418" s="37"/>
      <c r="V418" s="37"/>
      <c r="W418" s="37"/>
      <c r="X418" s="37"/>
      <c r="Y418" s="37"/>
      <c r="Z418" s="37"/>
      <c r="AA418" s="37"/>
    </row>
    <row r="419" ht="15.75" customHeight="1" outlineLevel="1">
      <c r="A419" s="38" t="s">
        <v>425</v>
      </c>
      <c r="B419" s="39"/>
      <c r="C419" s="38"/>
      <c r="D419" s="40">
        <f t="shared" ref="D419:E419" si="1533">SUBTOTAL(9,D416:D418)</f>
        <v>794047597.4</v>
      </c>
      <c r="E419" s="40">
        <f t="shared" si="1533"/>
        <v>8834699</v>
      </c>
      <c r="F419" s="40"/>
      <c r="G419" s="40">
        <f>SUBTOTAL(9,G416:G418)</f>
        <v>1</v>
      </c>
      <c r="H419" s="40"/>
      <c r="I419" s="40"/>
      <c r="J419" s="40"/>
      <c r="K419" s="40" t="str">
        <f t="shared" ref="K419:L419" si="1534">SUBTOTAL(9,K416:K418)</f>
        <v>#REF!</v>
      </c>
      <c r="L419" s="40" t="str">
        <f t="shared" si="1534"/>
        <v>#REF!</v>
      </c>
      <c r="M419" s="40"/>
      <c r="N419" s="40"/>
      <c r="O419" s="40"/>
      <c r="P419" s="40" t="str">
        <f t="shared" ref="P419:T419" si="1535">SUBTOTAL(9,P416:P418)</f>
        <v>#REF!</v>
      </c>
      <c r="Q419" s="40" t="str">
        <f t="shared" si="1535"/>
        <v>#REF!</v>
      </c>
      <c r="R419" s="40" t="str">
        <f t="shared" si="1535"/>
        <v>#REF!</v>
      </c>
      <c r="S419" s="40" t="str">
        <f t="shared" si="1535"/>
        <v>#REF!</v>
      </c>
      <c r="T419" s="40" t="str">
        <f t="shared" si="1535"/>
        <v>#REF!</v>
      </c>
      <c r="U419" s="40"/>
      <c r="V419" s="40"/>
      <c r="W419" s="40"/>
      <c r="X419" s="40"/>
      <c r="Y419" s="40"/>
      <c r="Z419" s="40"/>
      <c r="AA419" s="40"/>
    </row>
    <row r="420" ht="15.75" customHeight="1" outlineLevel="2">
      <c r="A420" s="20" t="s">
        <v>262</v>
      </c>
      <c r="B420" s="19" t="s">
        <v>20</v>
      </c>
      <c r="C420" s="20" t="s">
        <v>21</v>
      </c>
      <c r="D420" s="37">
        <v>1.3013826E7</v>
      </c>
      <c r="E420" s="37">
        <v>906902.0</v>
      </c>
      <c r="F420" s="37" t="b">
        <f>+A420=A418</f>
        <v>0</v>
      </c>
      <c r="G420" s="37">
        <f>+D420/D422</f>
        <v>1</v>
      </c>
      <c r="H420" s="37" t="str">
        <f t="shared" ref="H420:H421" si="1536">VLOOKUP(A420,'[1]Hoja1'!$B$2:$F$126,3,0)</f>
        <v>#REF!</v>
      </c>
      <c r="I420" s="37" t="str">
        <f t="shared" ref="I420:I421" si="1537">VLOOKUP(A420,'[1]Hoja1'!$B$2:$F$126,2,0)</f>
        <v>#REF!</v>
      </c>
      <c r="J420" s="37" t="str">
        <f t="shared" ref="J420:J421" si="1538">+H420/11</f>
        <v>#REF!</v>
      </c>
      <c r="K420" s="37" t="str">
        <f t="shared" ref="K420:K421" si="1539">+G420*J420</f>
        <v>#REF!</v>
      </c>
      <c r="L420" s="37" t="str">
        <f t="shared" ref="L420:L421" si="1540">+D420-Q420</f>
        <v>#REF!</v>
      </c>
      <c r="M420" s="37" t="str">
        <f t="shared" ref="M420:M421" si="1541">VLOOKUP(A420,'[1]Hoja1'!$B$2:$F$126,5,0)</f>
        <v>#REF!</v>
      </c>
      <c r="N420" s="37">
        <v>0.0</v>
      </c>
      <c r="O420" s="37" t="str">
        <f t="shared" ref="O420:O421" si="1542">+M420/11</f>
        <v>#REF!</v>
      </c>
      <c r="P420" s="37" t="str">
        <f t="shared" ref="P420:P421" si="1543">+D420-K420</f>
        <v>#REF!</v>
      </c>
      <c r="Q420" s="37" t="str">
        <f t="shared" ref="Q420:Q421" si="1544">+ROUND(P420,0)</f>
        <v>#REF!</v>
      </c>
      <c r="R420" s="37" t="str">
        <f t="shared" ref="R420:R421" si="1545">+L420+Q420</f>
        <v>#REF!</v>
      </c>
      <c r="S420" s="37" t="str">
        <f t="shared" ref="S420:S421" si="1546">IF(D420-L420-Q420&gt;1,D420-L420-Q420,0)</f>
        <v>#REF!</v>
      </c>
      <c r="T420" s="37" t="str">
        <f t="shared" ref="T420:T421" si="1547">+R420</f>
        <v>#REF!</v>
      </c>
      <c r="U420" s="37"/>
      <c r="V420" s="37"/>
      <c r="W420" s="37"/>
      <c r="X420" s="37"/>
      <c r="Y420" s="37"/>
      <c r="Z420" s="37"/>
      <c r="AA420" s="37"/>
    </row>
    <row r="421" ht="15.75" customHeight="1" outlineLevel="2">
      <c r="A421" s="20" t="s">
        <v>262</v>
      </c>
      <c r="B421" s="19" t="s">
        <v>42</v>
      </c>
      <c r="C421" s="20" t="s">
        <v>43</v>
      </c>
      <c r="D421" s="37">
        <v>0.0</v>
      </c>
      <c r="E421" s="37">
        <v>0.0</v>
      </c>
      <c r="F421" s="37" t="b">
        <f>+A421=A420</f>
        <v>1</v>
      </c>
      <c r="G421" s="37">
        <f>+D421/D422</f>
        <v>0</v>
      </c>
      <c r="H421" s="37" t="str">
        <f t="shared" si="1536"/>
        <v>#REF!</v>
      </c>
      <c r="I421" s="37" t="str">
        <f t="shared" si="1537"/>
        <v>#REF!</v>
      </c>
      <c r="J421" s="37" t="str">
        <f t="shared" si="1538"/>
        <v>#REF!</v>
      </c>
      <c r="K421" s="37" t="str">
        <f t="shared" si="1539"/>
        <v>#REF!</v>
      </c>
      <c r="L421" s="37" t="str">
        <f t="shared" si="1540"/>
        <v>#REF!</v>
      </c>
      <c r="M421" s="37" t="str">
        <f t="shared" si="1541"/>
        <v>#REF!</v>
      </c>
      <c r="N421" s="37">
        <v>0.0</v>
      </c>
      <c r="O421" s="37" t="str">
        <f t="shared" si="1542"/>
        <v>#REF!</v>
      </c>
      <c r="P421" s="37" t="str">
        <f t="shared" si="1543"/>
        <v>#REF!</v>
      </c>
      <c r="Q421" s="37" t="str">
        <f t="shared" si="1544"/>
        <v>#REF!</v>
      </c>
      <c r="R421" s="37" t="str">
        <f t="shared" si="1545"/>
        <v>#REF!</v>
      </c>
      <c r="S421" s="37" t="str">
        <f t="shared" si="1546"/>
        <v>#REF!</v>
      </c>
      <c r="T421" s="37" t="str">
        <f t="shared" si="1547"/>
        <v>#REF!</v>
      </c>
      <c r="U421" s="37"/>
      <c r="V421" s="37"/>
      <c r="W421" s="37"/>
      <c r="X421" s="37"/>
      <c r="Y421" s="37"/>
      <c r="Z421" s="37"/>
      <c r="AA421" s="37"/>
    </row>
    <row r="422" ht="15.75" customHeight="1" outlineLevel="1">
      <c r="A422" s="38" t="s">
        <v>426</v>
      </c>
      <c r="B422" s="39"/>
      <c r="C422" s="38"/>
      <c r="D422" s="40">
        <f t="shared" ref="D422:E422" si="1548">SUBTOTAL(9,D420:D421)</f>
        <v>13013826</v>
      </c>
      <c r="E422" s="40">
        <f t="shared" si="1548"/>
        <v>906902</v>
      </c>
      <c r="F422" s="40"/>
      <c r="G422" s="40">
        <f>SUBTOTAL(9,G420:G421)</f>
        <v>1</v>
      </c>
      <c r="H422" s="40"/>
      <c r="I422" s="40"/>
      <c r="J422" s="40"/>
      <c r="K422" s="40" t="str">
        <f t="shared" ref="K422:L422" si="1549">SUBTOTAL(9,K420:K421)</f>
        <v>#REF!</v>
      </c>
      <c r="L422" s="40" t="str">
        <f t="shared" si="1549"/>
        <v>#REF!</v>
      </c>
      <c r="M422" s="40"/>
      <c r="N422" s="40"/>
      <c r="O422" s="40"/>
      <c r="P422" s="40" t="str">
        <f t="shared" ref="P422:T422" si="1550">SUBTOTAL(9,P420:P421)</f>
        <v>#REF!</v>
      </c>
      <c r="Q422" s="40" t="str">
        <f t="shared" si="1550"/>
        <v>#REF!</v>
      </c>
      <c r="R422" s="40" t="str">
        <f t="shared" si="1550"/>
        <v>#REF!</v>
      </c>
      <c r="S422" s="40" t="str">
        <f t="shared" si="1550"/>
        <v>#REF!</v>
      </c>
      <c r="T422" s="40" t="str">
        <f t="shared" si="1550"/>
        <v>#REF!</v>
      </c>
      <c r="U422" s="40"/>
      <c r="V422" s="40"/>
      <c r="W422" s="40"/>
      <c r="X422" s="40"/>
      <c r="Y422" s="40"/>
      <c r="Z422" s="40"/>
      <c r="AA422" s="40"/>
    </row>
    <row r="423" ht="15.75" customHeight="1" outlineLevel="2">
      <c r="A423" s="20" t="s">
        <v>264</v>
      </c>
      <c r="B423" s="19" t="s">
        <v>20</v>
      </c>
      <c r="C423" s="20" t="s">
        <v>21</v>
      </c>
      <c r="D423" s="37">
        <v>5380886.35</v>
      </c>
      <c r="E423" s="37">
        <v>5110208.77</v>
      </c>
      <c r="F423" s="37" t="b">
        <f>+A423=A421</f>
        <v>0</v>
      </c>
      <c r="G423" s="37">
        <f>+D423/D426</f>
        <v>0.8546004075</v>
      </c>
      <c r="H423" s="37" t="str">
        <f t="shared" ref="H423:H425" si="1551">VLOOKUP(A423,'[1]Hoja1'!$B$2:$F$126,3,0)</f>
        <v>#REF!</v>
      </c>
      <c r="I423" s="37" t="str">
        <f t="shared" ref="I423:I425" si="1552">VLOOKUP(A423,'[1]Hoja1'!$B$2:$F$126,2,0)</f>
        <v>#REF!</v>
      </c>
      <c r="J423" s="37" t="str">
        <f t="shared" ref="J423:J425" si="1553">+H423/11</f>
        <v>#REF!</v>
      </c>
      <c r="K423" s="37" t="str">
        <f t="shared" ref="K423:K425" si="1554">+G423*J423</f>
        <v>#REF!</v>
      </c>
      <c r="L423" s="37">
        <v>0.0</v>
      </c>
      <c r="M423" s="37" t="str">
        <f t="shared" ref="M423:M425" si="1555">VLOOKUP(A423,'[1]Hoja1'!$B$2:$F$126,5,0)</f>
        <v>#REF!</v>
      </c>
      <c r="N423" s="37">
        <v>0.0</v>
      </c>
      <c r="O423" s="37" t="str">
        <f t="shared" ref="O423:O425" si="1556">+M423/11</f>
        <v>#REF!</v>
      </c>
      <c r="P423" s="37" t="str">
        <f t="shared" ref="P423:P425" si="1557">+D423-K423</f>
        <v>#REF!</v>
      </c>
      <c r="Q423" s="37" t="str">
        <f t="shared" ref="Q423:Q425" si="1558">+ROUND(P423,0)</f>
        <v>#REF!</v>
      </c>
      <c r="R423" s="37" t="str">
        <f t="shared" ref="R423:R425" si="1559">+L423+Q423</f>
        <v>#REF!</v>
      </c>
      <c r="S423" s="37" t="str">
        <f t="shared" ref="S423:S425" si="1560">IF(D423-L423-Q423&gt;1,D423-L423-Q423,0)</f>
        <v>#REF!</v>
      </c>
      <c r="T423" s="37" t="str">
        <f t="shared" ref="T423:T425" si="1561">+R423</f>
        <v>#REF!</v>
      </c>
      <c r="U423" s="37"/>
      <c r="V423" s="37"/>
      <c r="W423" s="37"/>
      <c r="X423" s="37"/>
      <c r="Y423" s="37"/>
      <c r="Z423" s="37"/>
      <c r="AA423" s="37"/>
    </row>
    <row r="424" ht="15.75" customHeight="1" outlineLevel="2">
      <c r="A424" s="20" t="s">
        <v>264</v>
      </c>
      <c r="B424" s="19" t="s">
        <v>32</v>
      </c>
      <c r="C424" s="20" t="s">
        <v>33</v>
      </c>
      <c r="D424" s="37">
        <v>915490.65</v>
      </c>
      <c r="E424" s="37">
        <v>869438.23</v>
      </c>
      <c r="F424" s="37" t="b">
        <f t="shared" ref="F424:F425" si="1562">+A424=A423</f>
        <v>1</v>
      </c>
      <c r="G424" s="37">
        <f>+D424/D426</f>
        <v>0.1453995925</v>
      </c>
      <c r="H424" s="37" t="str">
        <f t="shared" si="1551"/>
        <v>#REF!</v>
      </c>
      <c r="I424" s="37" t="str">
        <f t="shared" si="1552"/>
        <v>#REF!</v>
      </c>
      <c r="J424" s="37" t="str">
        <f t="shared" si="1553"/>
        <v>#REF!</v>
      </c>
      <c r="K424" s="37" t="str">
        <f t="shared" si="1554"/>
        <v>#REF!</v>
      </c>
      <c r="L424" s="37">
        <v>0.0</v>
      </c>
      <c r="M424" s="37" t="str">
        <f t="shared" si="1555"/>
        <v>#REF!</v>
      </c>
      <c r="N424" s="37">
        <v>0.0</v>
      </c>
      <c r="O424" s="37" t="str">
        <f t="shared" si="1556"/>
        <v>#REF!</v>
      </c>
      <c r="P424" s="37" t="str">
        <f t="shared" si="1557"/>
        <v>#REF!</v>
      </c>
      <c r="Q424" s="37" t="str">
        <f t="shared" si="1558"/>
        <v>#REF!</v>
      </c>
      <c r="R424" s="37" t="str">
        <f t="shared" si="1559"/>
        <v>#REF!</v>
      </c>
      <c r="S424" s="37" t="str">
        <f t="shared" si="1560"/>
        <v>#REF!</v>
      </c>
      <c r="T424" s="37" t="str">
        <f t="shared" si="1561"/>
        <v>#REF!</v>
      </c>
      <c r="U424" s="37"/>
      <c r="V424" s="37"/>
      <c r="W424" s="37"/>
      <c r="X424" s="37"/>
      <c r="Y424" s="37"/>
      <c r="Z424" s="37"/>
      <c r="AA424" s="37"/>
    </row>
    <row r="425" ht="15.75" customHeight="1" outlineLevel="2">
      <c r="A425" s="20" t="s">
        <v>264</v>
      </c>
      <c r="B425" s="19" t="s">
        <v>42</v>
      </c>
      <c r="C425" s="20" t="s">
        <v>43</v>
      </c>
      <c r="D425" s="37">
        <v>0.0</v>
      </c>
      <c r="E425" s="37">
        <v>0.0</v>
      </c>
      <c r="F425" s="37" t="b">
        <f t="shared" si="1562"/>
        <v>1</v>
      </c>
      <c r="G425" s="37">
        <f>+D425/D426</f>
        <v>0</v>
      </c>
      <c r="H425" s="37" t="str">
        <f t="shared" si="1551"/>
        <v>#REF!</v>
      </c>
      <c r="I425" s="37" t="str">
        <f t="shared" si="1552"/>
        <v>#REF!</v>
      </c>
      <c r="J425" s="37" t="str">
        <f t="shared" si="1553"/>
        <v>#REF!</v>
      </c>
      <c r="K425" s="37" t="str">
        <f t="shared" si="1554"/>
        <v>#REF!</v>
      </c>
      <c r="L425" s="37" t="str">
        <f>+D425-Q425</f>
        <v>#REF!</v>
      </c>
      <c r="M425" s="37" t="str">
        <f t="shared" si="1555"/>
        <v>#REF!</v>
      </c>
      <c r="N425" s="37">
        <v>0.0</v>
      </c>
      <c r="O425" s="37" t="str">
        <f t="shared" si="1556"/>
        <v>#REF!</v>
      </c>
      <c r="P425" s="37" t="str">
        <f t="shared" si="1557"/>
        <v>#REF!</v>
      </c>
      <c r="Q425" s="37" t="str">
        <f t="shared" si="1558"/>
        <v>#REF!</v>
      </c>
      <c r="R425" s="37" t="str">
        <f t="shared" si="1559"/>
        <v>#REF!</v>
      </c>
      <c r="S425" s="37" t="str">
        <f t="shared" si="1560"/>
        <v>#REF!</v>
      </c>
      <c r="T425" s="37" t="str">
        <f t="shared" si="1561"/>
        <v>#REF!</v>
      </c>
      <c r="U425" s="37"/>
      <c r="V425" s="37"/>
      <c r="W425" s="37"/>
      <c r="X425" s="37"/>
      <c r="Y425" s="37"/>
      <c r="Z425" s="37"/>
      <c r="AA425" s="37"/>
    </row>
    <row r="426" ht="15.75" customHeight="1" outlineLevel="1">
      <c r="A426" s="38" t="s">
        <v>427</v>
      </c>
      <c r="B426" s="39"/>
      <c r="C426" s="38"/>
      <c r="D426" s="40">
        <f t="shared" ref="D426:E426" si="1563">SUBTOTAL(9,D423:D425)</f>
        <v>6296377</v>
      </c>
      <c r="E426" s="40">
        <f t="shared" si="1563"/>
        <v>5979647</v>
      </c>
      <c r="F426" s="40"/>
      <c r="G426" s="40">
        <f>SUBTOTAL(9,G423:G425)</f>
        <v>1</v>
      </c>
      <c r="H426" s="40"/>
      <c r="I426" s="40"/>
      <c r="J426" s="40"/>
      <c r="K426" s="40" t="str">
        <f t="shared" ref="K426:L426" si="1564">SUBTOTAL(9,K423:K425)</f>
        <v>#REF!</v>
      </c>
      <c r="L426" s="40" t="str">
        <f t="shared" si="1564"/>
        <v>#REF!</v>
      </c>
      <c r="M426" s="40"/>
      <c r="N426" s="40"/>
      <c r="O426" s="40"/>
      <c r="P426" s="40" t="str">
        <f t="shared" ref="P426:T426" si="1565">SUBTOTAL(9,P423:P425)</f>
        <v>#REF!</v>
      </c>
      <c r="Q426" s="40" t="str">
        <f t="shared" si="1565"/>
        <v>#REF!</v>
      </c>
      <c r="R426" s="40" t="str">
        <f t="shared" si="1565"/>
        <v>#REF!</v>
      </c>
      <c r="S426" s="40" t="str">
        <f t="shared" si="1565"/>
        <v>#REF!</v>
      </c>
      <c r="T426" s="40" t="str">
        <f t="shared" si="1565"/>
        <v>#REF!</v>
      </c>
      <c r="U426" s="40"/>
      <c r="V426" s="40"/>
      <c r="W426" s="40"/>
      <c r="X426" s="40"/>
      <c r="Y426" s="40"/>
      <c r="Z426" s="40"/>
      <c r="AA426" s="40"/>
    </row>
    <row r="427" ht="15.75" customHeight="1" outlineLevel="2">
      <c r="A427" s="20" t="s">
        <v>266</v>
      </c>
      <c r="B427" s="19" t="s">
        <v>20</v>
      </c>
      <c r="C427" s="20" t="s">
        <v>21</v>
      </c>
      <c r="D427" s="37">
        <v>459533.04</v>
      </c>
      <c r="E427" s="37">
        <v>767262.33</v>
      </c>
      <c r="F427" s="37" t="b">
        <f>+A427=A425</f>
        <v>0</v>
      </c>
      <c r="G427" s="37">
        <f>+D427/D429</f>
        <v>0.7011072579</v>
      </c>
      <c r="H427" s="37" t="str">
        <f t="shared" ref="H427:H428" si="1566">VLOOKUP(A427,'[1]Hoja1'!$B$2:$F$126,3,0)</f>
        <v>#REF!</v>
      </c>
      <c r="I427" s="37" t="str">
        <f t="shared" ref="I427:I428" si="1567">VLOOKUP(A427,'[1]Hoja1'!$B$2:$F$126,2,0)</f>
        <v>#REF!</v>
      </c>
      <c r="J427" s="37" t="str">
        <f t="shared" ref="J427:J428" si="1568">+H427/11</f>
        <v>#REF!</v>
      </c>
      <c r="K427" s="37" t="str">
        <f t="shared" ref="K427:K428" si="1569">+G427*J427</f>
        <v>#REF!</v>
      </c>
      <c r="L427" s="37">
        <v>0.0</v>
      </c>
      <c r="M427" s="37" t="str">
        <f t="shared" ref="M427:M428" si="1570">VLOOKUP(A427,'[1]Hoja1'!$B$2:$F$126,5,0)</f>
        <v>#REF!</v>
      </c>
      <c r="N427" s="37">
        <v>0.0</v>
      </c>
      <c r="O427" s="37" t="str">
        <f t="shared" ref="O427:O428" si="1571">+M427/11</f>
        <v>#REF!</v>
      </c>
      <c r="P427" s="41">
        <v>0.0</v>
      </c>
      <c r="Q427" s="37">
        <f t="shared" ref="Q427:Q428" si="1572">+ROUND(P427,0)</f>
        <v>0</v>
      </c>
      <c r="R427" s="37">
        <f t="shared" ref="R427:R428" si="1573">+L427+Q427</f>
        <v>0</v>
      </c>
      <c r="S427" s="37">
        <f t="shared" ref="S427:S428" si="1574">IF(D427-L427-Q427&gt;1,D427-L427-Q427,0)</f>
        <v>459533.04</v>
      </c>
      <c r="T427" s="37">
        <f t="shared" ref="T427:T428" si="1575">+R427</f>
        <v>0</v>
      </c>
      <c r="U427" s="37"/>
      <c r="V427" s="37"/>
      <c r="W427" s="37"/>
      <c r="X427" s="37"/>
      <c r="Y427" s="37"/>
      <c r="Z427" s="37"/>
      <c r="AA427" s="37"/>
    </row>
    <row r="428" ht="15.75" customHeight="1" outlineLevel="2">
      <c r="A428" s="20" t="s">
        <v>266</v>
      </c>
      <c r="B428" s="19" t="s">
        <v>32</v>
      </c>
      <c r="C428" s="20" t="s">
        <v>33</v>
      </c>
      <c r="D428" s="37">
        <v>195905.96</v>
      </c>
      <c r="E428" s="37">
        <v>327095.67</v>
      </c>
      <c r="F428" s="37" t="b">
        <f>+A428=A427</f>
        <v>1</v>
      </c>
      <c r="G428" s="37">
        <f>+D428/D429</f>
        <v>0.2988927421</v>
      </c>
      <c r="H428" s="37" t="str">
        <f t="shared" si="1566"/>
        <v>#REF!</v>
      </c>
      <c r="I428" s="37" t="str">
        <f t="shared" si="1567"/>
        <v>#REF!</v>
      </c>
      <c r="J428" s="37" t="str">
        <f t="shared" si="1568"/>
        <v>#REF!</v>
      </c>
      <c r="K428" s="37" t="str">
        <f t="shared" si="1569"/>
        <v>#REF!</v>
      </c>
      <c r="L428" s="37">
        <v>0.0</v>
      </c>
      <c r="M428" s="37" t="str">
        <f t="shared" si="1570"/>
        <v>#REF!</v>
      </c>
      <c r="N428" s="37">
        <v>0.0</v>
      </c>
      <c r="O428" s="37" t="str">
        <f t="shared" si="1571"/>
        <v>#REF!</v>
      </c>
      <c r="P428" s="41">
        <v>0.0</v>
      </c>
      <c r="Q428" s="37">
        <f t="shared" si="1572"/>
        <v>0</v>
      </c>
      <c r="R428" s="37">
        <f t="shared" si="1573"/>
        <v>0</v>
      </c>
      <c r="S428" s="37">
        <f t="shared" si="1574"/>
        <v>195905.96</v>
      </c>
      <c r="T428" s="37">
        <f t="shared" si="1575"/>
        <v>0</v>
      </c>
      <c r="U428" s="37"/>
      <c r="V428" s="37"/>
      <c r="W428" s="37"/>
      <c r="X428" s="37"/>
      <c r="Y428" s="37"/>
      <c r="Z428" s="37"/>
      <c r="AA428" s="37"/>
    </row>
    <row r="429" ht="15.75" customHeight="1" outlineLevel="1">
      <c r="A429" s="38" t="s">
        <v>428</v>
      </c>
      <c r="B429" s="39"/>
      <c r="C429" s="38"/>
      <c r="D429" s="40">
        <f t="shared" ref="D429:E429" si="1576">SUBTOTAL(9,D427:D428)</f>
        <v>655439</v>
      </c>
      <c r="E429" s="40">
        <f t="shared" si="1576"/>
        <v>1094358</v>
      </c>
      <c r="F429" s="40"/>
      <c r="G429" s="40">
        <f>SUBTOTAL(9,G427:G428)</f>
        <v>1</v>
      </c>
      <c r="H429" s="40"/>
      <c r="I429" s="40"/>
      <c r="J429" s="40"/>
      <c r="K429" s="40" t="str">
        <f t="shared" ref="K429:L429" si="1577">SUBTOTAL(9,K427:K428)</f>
        <v>#REF!</v>
      </c>
      <c r="L429" s="40">
        <f t="shared" si="1577"/>
        <v>0</v>
      </c>
      <c r="M429" s="40"/>
      <c r="N429" s="40"/>
      <c r="O429" s="40"/>
      <c r="P429" s="40">
        <f t="shared" ref="P429:T429" si="1578">SUBTOTAL(9,P427:P428)</f>
        <v>0</v>
      </c>
      <c r="Q429" s="40">
        <f t="shared" si="1578"/>
        <v>0</v>
      </c>
      <c r="R429" s="40">
        <f t="shared" si="1578"/>
        <v>0</v>
      </c>
      <c r="S429" s="40">
        <f t="shared" si="1578"/>
        <v>655439</v>
      </c>
      <c r="T429" s="40">
        <f t="shared" si="1578"/>
        <v>0</v>
      </c>
      <c r="U429" s="40"/>
      <c r="V429" s="40"/>
      <c r="W429" s="40"/>
      <c r="X429" s="40"/>
      <c r="Y429" s="40"/>
      <c r="Z429" s="40"/>
      <c r="AA429" s="40"/>
    </row>
    <row r="430" ht="15.75" customHeight="1" outlineLevel="2">
      <c r="A430" s="20" t="s">
        <v>268</v>
      </c>
      <c r="B430" s="19" t="s">
        <v>20</v>
      </c>
      <c r="C430" s="20" t="s">
        <v>21</v>
      </c>
      <c r="D430" s="37">
        <v>1.6908792905E8</v>
      </c>
      <c r="E430" s="37">
        <v>1.153355857E7</v>
      </c>
      <c r="F430" s="37" t="b">
        <f>+A430=A428</f>
        <v>0</v>
      </c>
      <c r="G430" s="37">
        <f>+D430/D436</f>
        <v>0.4137562527</v>
      </c>
      <c r="H430" s="37" t="str">
        <f t="shared" ref="H430:H435" si="1579">VLOOKUP(A430,'[1]Hoja1'!$B$2:$F$126,3,0)</f>
        <v>#REF!</v>
      </c>
      <c r="I430" s="37" t="str">
        <f t="shared" ref="I430:I435" si="1580">VLOOKUP(A430,'[1]Hoja1'!$B$2:$F$126,2,0)</f>
        <v>#REF!</v>
      </c>
      <c r="J430" s="37" t="str">
        <f t="shared" ref="J430:J435" si="1581">+H430/11</f>
        <v>#REF!</v>
      </c>
      <c r="K430" s="37" t="str">
        <f t="shared" ref="K430:K435" si="1582">+G430*J430</f>
        <v>#REF!</v>
      </c>
      <c r="L430" s="37" t="str">
        <f t="shared" ref="L430:L435" si="1583">+D430-Q430</f>
        <v>#REF!</v>
      </c>
      <c r="M430" s="37" t="str">
        <f t="shared" ref="M430:M435" si="1584">VLOOKUP(A430,'[1]Hoja1'!$B$2:$F$126,5,0)</f>
        <v>#REF!</v>
      </c>
      <c r="N430" s="37">
        <v>0.0</v>
      </c>
      <c r="O430" s="37" t="str">
        <f t="shared" ref="O430:O435" si="1585">+M430/11</f>
        <v>#REF!</v>
      </c>
      <c r="P430" s="37" t="str">
        <f t="shared" ref="P430:P435" si="1586">+D430-K430</f>
        <v>#REF!</v>
      </c>
      <c r="Q430" s="37" t="str">
        <f t="shared" ref="Q430:Q435" si="1587">+ROUND(P430,0)</f>
        <v>#REF!</v>
      </c>
      <c r="R430" s="37" t="str">
        <f t="shared" ref="R430:R435" si="1588">+L430+Q430</f>
        <v>#REF!</v>
      </c>
      <c r="S430" s="37" t="str">
        <f t="shared" ref="S430:S435" si="1589">IF(D430-L430-Q430&gt;1,D430-L430-Q430,0)</f>
        <v>#REF!</v>
      </c>
      <c r="T430" s="37" t="str">
        <f t="shared" ref="T430:T435" si="1590">+R430</f>
        <v>#REF!</v>
      </c>
      <c r="U430" s="37"/>
      <c r="V430" s="37"/>
      <c r="W430" s="37"/>
      <c r="X430" s="37"/>
      <c r="Y430" s="37"/>
      <c r="Z430" s="37"/>
      <c r="AA430" s="37"/>
    </row>
    <row r="431" ht="15.75" customHeight="1" outlineLevel="2">
      <c r="A431" s="20" t="s">
        <v>268</v>
      </c>
      <c r="B431" s="19" t="s">
        <v>32</v>
      </c>
      <c r="C431" s="20" t="s">
        <v>33</v>
      </c>
      <c r="D431" s="37">
        <v>6.545063402E7</v>
      </c>
      <c r="E431" s="37">
        <v>4464415.2</v>
      </c>
      <c r="F431" s="37" t="b">
        <f t="shared" ref="F431:F435" si="1591">+A431=A430</f>
        <v>1</v>
      </c>
      <c r="G431" s="37">
        <f>+D431/D436</f>
        <v>0.1601569622</v>
      </c>
      <c r="H431" s="37" t="str">
        <f t="shared" si="1579"/>
        <v>#REF!</v>
      </c>
      <c r="I431" s="37" t="str">
        <f t="shared" si="1580"/>
        <v>#REF!</v>
      </c>
      <c r="J431" s="37" t="str">
        <f t="shared" si="1581"/>
        <v>#REF!</v>
      </c>
      <c r="K431" s="37" t="str">
        <f t="shared" si="1582"/>
        <v>#REF!</v>
      </c>
      <c r="L431" s="37" t="str">
        <f t="shared" si="1583"/>
        <v>#REF!</v>
      </c>
      <c r="M431" s="37" t="str">
        <f t="shared" si="1584"/>
        <v>#REF!</v>
      </c>
      <c r="N431" s="37">
        <v>0.0</v>
      </c>
      <c r="O431" s="37" t="str">
        <f t="shared" si="1585"/>
        <v>#REF!</v>
      </c>
      <c r="P431" s="37" t="str">
        <f t="shared" si="1586"/>
        <v>#REF!</v>
      </c>
      <c r="Q431" s="37" t="str">
        <f t="shared" si="1587"/>
        <v>#REF!</v>
      </c>
      <c r="R431" s="37" t="str">
        <f t="shared" si="1588"/>
        <v>#REF!</v>
      </c>
      <c r="S431" s="37" t="str">
        <f t="shared" si="1589"/>
        <v>#REF!</v>
      </c>
      <c r="T431" s="37" t="str">
        <f t="shared" si="1590"/>
        <v>#REF!</v>
      </c>
      <c r="U431" s="37"/>
      <c r="V431" s="37"/>
      <c r="W431" s="37"/>
      <c r="X431" s="37"/>
      <c r="Y431" s="37"/>
      <c r="Z431" s="37"/>
      <c r="AA431" s="37"/>
    </row>
    <row r="432" ht="15.75" customHeight="1" outlineLevel="2">
      <c r="A432" s="20" t="s">
        <v>268</v>
      </c>
      <c r="B432" s="19" t="s">
        <v>89</v>
      </c>
      <c r="C432" s="20" t="s">
        <v>90</v>
      </c>
      <c r="D432" s="37">
        <v>0.0</v>
      </c>
      <c r="E432" s="37">
        <v>0.0</v>
      </c>
      <c r="F432" s="37" t="b">
        <f t="shared" si="1591"/>
        <v>1</v>
      </c>
      <c r="G432" s="37">
        <f>+D432/D436</f>
        <v>0</v>
      </c>
      <c r="H432" s="37" t="str">
        <f t="shared" si="1579"/>
        <v>#REF!</v>
      </c>
      <c r="I432" s="37" t="str">
        <f t="shared" si="1580"/>
        <v>#REF!</v>
      </c>
      <c r="J432" s="37" t="str">
        <f t="shared" si="1581"/>
        <v>#REF!</v>
      </c>
      <c r="K432" s="37" t="str">
        <f t="shared" si="1582"/>
        <v>#REF!</v>
      </c>
      <c r="L432" s="37" t="str">
        <f t="shared" si="1583"/>
        <v>#REF!</v>
      </c>
      <c r="M432" s="37" t="str">
        <f t="shared" si="1584"/>
        <v>#REF!</v>
      </c>
      <c r="N432" s="37">
        <v>0.0</v>
      </c>
      <c r="O432" s="37" t="str">
        <f t="shared" si="1585"/>
        <v>#REF!</v>
      </c>
      <c r="P432" s="37" t="str">
        <f t="shared" si="1586"/>
        <v>#REF!</v>
      </c>
      <c r="Q432" s="37" t="str">
        <f t="shared" si="1587"/>
        <v>#REF!</v>
      </c>
      <c r="R432" s="37" t="str">
        <f t="shared" si="1588"/>
        <v>#REF!</v>
      </c>
      <c r="S432" s="37" t="str">
        <f t="shared" si="1589"/>
        <v>#REF!</v>
      </c>
      <c r="T432" s="37" t="str">
        <f t="shared" si="1590"/>
        <v>#REF!</v>
      </c>
      <c r="U432" s="37"/>
      <c r="V432" s="37"/>
      <c r="W432" s="37"/>
      <c r="X432" s="37"/>
      <c r="Y432" s="37"/>
      <c r="Z432" s="37"/>
      <c r="AA432" s="37"/>
    </row>
    <row r="433" ht="15.75" customHeight="1" outlineLevel="2">
      <c r="A433" s="20" t="s">
        <v>268</v>
      </c>
      <c r="B433" s="19" t="s">
        <v>113</v>
      </c>
      <c r="C433" s="20" t="s">
        <v>114</v>
      </c>
      <c r="D433" s="37">
        <v>0.0</v>
      </c>
      <c r="E433" s="37">
        <v>0.0</v>
      </c>
      <c r="F433" s="37" t="b">
        <f t="shared" si="1591"/>
        <v>1</v>
      </c>
      <c r="G433" s="37">
        <f>+D433/D436</f>
        <v>0</v>
      </c>
      <c r="H433" s="37" t="str">
        <f t="shared" si="1579"/>
        <v>#REF!</v>
      </c>
      <c r="I433" s="37" t="str">
        <f t="shared" si="1580"/>
        <v>#REF!</v>
      </c>
      <c r="J433" s="37" t="str">
        <f t="shared" si="1581"/>
        <v>#REF!</v>
      </c>
      <c r="K433" s="37" t="str">
        <f t="shared" si="1582"/>
        <v>#REF!</v>
      </c>
      <c r="L433" s="37" t="str">
        <f t="shared" si="1583"/>
        <v>#REF!</v>
      </c>
      <c r="M433" s="37" t="str">
        <f t="shared" si="1584"/>
        <v>#REF!</v>
      </c>
      <c r="N433" s="37">
        <v>0.0</v>
      </c>
      <c r="O433" s="37" t="str">
        <f t="shared" si="1585"/>
        <v>#REF!</v>
      </c>
      <c r="P433" s="37" t="str">
        <f t="shared" si="1586"/>
        <v>#REF!</v>
      </c>
      <c r="Q433" s="37" t="str">
        <f t="shared" si="1587"/>
        <v>#REF!</v>
      </c>
      <c r="R433" s="37" t="str">
        <f t="shared" si="1588"/>
        <v>#REF!</v>
      </c>
      <c r="S433" s="37" t="str">
        <f t="shared" si="1589"/>
        <v>#REF!</v>
      </c>
      <c r="T433" s="37" t="str">
        <f t="shared" si="1590"/>
        <v>#REF!</v>
      </c>
      <c r="U433" s="37"/>
      <c r="V433" s="37"/>
      <c r="W433" s="37"/>
      <c r="X433" s="37"/>
      <c r="Y433" s="37"/>
      <c r="Z433" s="37"/>
      <c r="AA433" s="37"/>
    </row>
    <row r="434" ht="15.75" customHeight="1" outlineLevel="2">
      <c r="A434" s="20" t="s">
        <v>268</v>
      </c>
      <c r="B434" s="19" t="s">
        <v>61</v>
      </c>
      <c r="C434" s="20" t="s">
        <v>62</v>
      </c>
      <c r="D434" s="37">
        <v>5692029.45</v>
      </c>
      <c r="E434" s="37">
        <v>388255.72</v>
      </c>
      <c r="F434" s="37" t="b">
        <f t="shared" si="1591"/>
        <v>1</v>
      </c>
      <c r="G434" s="37">
        <f>+D434/D436</f>
        <v>0.01392833178</v>
      </c>
      <c r="H434" s="37" t="str">
        <f t="shared" si="1579"/>
        <v>#REF!</v>
      </c>
      <c r="I434" s="37" t="str">
        <f t="shared" si="1580"/>
        <v>#REF!</v>
      </c>
      <c r="J434" s="37" t="str">
        <f t="shared" si="1581"/>
        <v>#REF!</v>
      </c>
      <c r="K434" s="37" t="str">
        <f t="shared" si="1582"/>
        <v>#REF!</v>
      </c>
      <c r="L434" s="37" t="str">
        <f t="shared" si="1583"/>
        <v>#REF!</v>
      </c>
      <c r="M434" s="37" t="str">
        <f t="shared" si="1584"/>
        <v>#REF!</v>
      </c>
      <c r="N434" s="37">
        <v>0.0</v>
      </c>
      <c r="O434" s="37" t="str">
        <f t="shared" si="1585"/>
        <v>#REF!</v>
      </c>
      <c r="P434" s="37" t="str">
        <f t="shared" si="1586"/>
        <v>#REF!</v>
      </c>
      <c r="Q434" s="37" t="str">
        <f t="shared" si="1587"/>
        <v>#REF!</v>
      </c>
      <c r="R434" s="37" t="str">
        <f t="shared" si="1588"/>
        <v>#REF!</v>
      </c>
      <c r="S434" s="37" t="str">
        <f t="shared" si="1589"/>
        <v>#REF!</v>
      </c>
      <c r="T434" s="37" t="str">
        <f t="shared" si="1590"/>
        <v>#REF!</v>
      </c>
      <c r="U434" s="37"/>
      <c r="V434" s="37"/>
      <c r="W434" s="37"/>
      <c r="X434" s="37"/>
      <c r="Y434" s="37"/>
      <c r="Z434" s="37"/>
      <c r="AA434" s="37"/>
    </row>
    <row r="435" ht="15.75" customHeight="1" outlineLevel="2">
      <c r="A435" s="20" t="s">
        <v>268</v>
      </c>
      <c r="B435" s="19" t="s">
        <v>28</v>
      </c>
      <c r="C435" s="20" t="s">
        <v>29</v>
      </c>
      <c r="D435" s="37">
        <v>1.6843496348E8</v>
      </c>
      <c r="E435" s="37">
        <v>1.148901951E7</v>
      </c>
      <c r="F435" s="37" t="b">
        <f t="shared" si="1591"/>
        <v>1</v>
      </c>
      <c r="G435" s="37">
        <f>+D435/D436</f>
        <v>0.4121584533</v>
      </c>
      <c r="H435" s="37" t="str">
        <f t="shared" si="1579"/>
        <v>#REF!</v>
      </c>
      <c r="I435" s="37" t="str">
        <f t="shared" si="1580"/>
        <v>#REF!</v>
      </c>
      <c r="J435" s="37" t="str">
        <f t="shared" si="1581"/>
        <v>#REF!</v>
      </c>
      <c r="K435" s="37" t="str">
        <f t="shared" si="1582"/>
        <v>#REF!</v>
      </c>
      <c r="L435" s="37" t="str">
        <f t="shared" si="1583"/>
        <v>#REF!</v>
      </c>
      <c r="M435" s="37" t="str">
        <f t="shared" si="1584"/>
        <v>#REF!</v>
      </c>
      <c r="N435" s="37">
        <v>0.0</v>
      </c>
      <c r="O435" s="37" t="str">
        <f t="shared" si="1585"/>
        <v>#REF!</v>
      </c>
      <c r="P435" s="37" t="str">
        <f t="shared" si="1586"/>
        <v>#REF!</v>
      </c>
      <c r="Q435" s="37" t="str">
        <f t="shared" si="1587"/>
        <v>#REF!</v>
      </c>
      <c r="R435" s="37" t="str">
        <f t="shared" si="1588"/>
        <v>#REF!</v>
      </c>
      <c r="S435" s="37" t="str">
        <f t="shared" si="1589"/>
        <v>#REF!</v>
      </c>
      <c r="T435" s="37" t="str">
        <f t="shared" si="1590"/>
        <v>#REF!</v>
      </c>
      <c r="U435" s="37"/>
      <c r="V435" s="37"/>
      <c r="W435" s="37"/>
      <c r="X435" s="37"/>
      <c r="Y435" s="37"/>
      <c r="Z435" s="37"/>
      <c r="AA435" s="37"/>
    </row>
    <row r="436" ht="15.75" customHeight="1" outlineLevel="1">
      <c r="A436" s="38" t="s">
        <v>429</v>
      </c>
      <c r="B436" s="39"/>
      <c r="C436" s="38"/>
      <c r="D436" s="40">
        <f t="shared" ref="D436:E436" si="1592">SUBTOTAL(9,D430:D435)</f>
        <v>408665556</v>
      </c>
      <c r="E436" s="40">
        <f t="shared" si="1592"/>
        <v>27875249</v>
      </c>
      <c r="F436" s="40"/>
      <c r="G436" s="40">
        <f>SUBTOTAL(9,G430:G435)</f>
        <v>1</v>
      </c>
      <c r="H436" s="40"/>
      <c r="I436" s="40"/>
      <c r="J436" s="40"/>
      <c r="K436" s="40" t="str">
        <f t="shared" ref="K436:L436" si="1593">SUBTOTAL(9,K430:K435)</f>
        <v>#REF!</v>
      </c>
      <c r="L436" s="40" t="str">
        <f t="shared" si="1593"/>
        <v>#REF!</v>
      </c>
      <c r="M436" s="40"/>
      <c r="N436" s="40"/>
      <c r="O436" s="40"/>
      <c r="P436" s="40" t="str">
        <f t="shared" ref="P436:T436" si="1594">SUBTOTAL(9,P430:P435)</f>
        <v>#REF!</v>
      </c>
      <c r="Q436" s="40" t="str">
        <f t="shared" si="1594"/>
        <v>#REF!</v>
      </c>
      <c r="R436" s="40" t="str">
        <f t="shared" si="1594"/>
        <v>#REF!</v>
      </c>
      <c r="S436" s="40" t="str">
        <f t="shared" si="1594"/>
        <v>#REF!</v>
      </c>
      <c r="T436" s="40" t="str">
        <f t="shared" si="1594"/>
        <v>#REF!</v>
      </c>
      <c r="U436" s="40"/>
      <c r="V436" s="40"/>
      <c r="W436" s="40"/>
      <c r="X436" s="40"/>
      <c r="Y436" s="40"/>
      <c r="Z436" s="40"/>
      <c r="AA436" s="40"/>
    </row>
    <row r="437" ht="15.75" customHeight="1" outlineLevel="2">
      <c r="A437" s="20" t="s">
        <v>270</v>
      </c>
      <c r="B437" s="19" t="s">
        <v>32</v>
      </c>
      <c r="C437" s="20" t="s">
        <v>33</v>
      </c>
      <c r="D437" s="37">
        <v>399045.07</v>
      </c>
      <c r="E437" s="37">
        <v>16009.15</v>
      </c>
      <c r="F437" s="37" t="b">
        <f>+A437=A435</f>
        <v>0</v>
      </c>
      <c r="G437" s="37">
        <f>+D437/D441</f>
        <v>0.01176187071</v>
      </c>
      <c r="H437" s="37" t="str">
        <f t="shared" ref="H437:H440" si="1595">VLOOKUP(A437,'[1]Hoja1'!$B$2:$F$126,3,0)</f>
        <v>#REF!</v>
      </c>
      <c r="I437" s="37" t="str">
        <f t="shared" ref="I437:I440" si="1596">VLOOKUP(A437,'[1]Hoja1'!$B$2:$F$126,2,0)</f>
        <v>#REF!</v>
      </c>
      <c r="J437" s="37" t="str">
        <f t="shared" ref="J437:J440" si="1597">+H437/11</f>
        <v>#REF!</v>
      </c>
      <c r="K437" s="37" t="str">
        <f t="shared" ref="K437:K440" si="1598">+G437*J437</f>
        <v>#REF!</v>
      </c>
      <c r="L437" s="37">
        <f t="shared" ref="L437:L440" si="1599">+D437-Q437</f>
        <v>399045.07</v>
      </c>
      <c r="M437" s="37" t="str">
        <f t="shared" ref="M437:M440" si="1600">VLOOKUP(A437,'[1]Hoja1'!$B$2:$F$126,5,0)</f>
        <v>#REF!</v>
      </c>
      <c r="N437" s="37">
        <v>0.0</v>
      </c>
      <c r="O437" s="37" t="str">
        <f t="shared" ref="O437:O440" si="1601">+M437/11</f>
        <v>#REF!</v>
      </c>
      <c r="P437" s="37">
        <v>0.0</v>
      </c>
      <c r="Q437" s="37">
        <f t="shared" ref="Q437:Q440" si="1602">+ROUND(P437,0)</f>
        <v>0</v>
      </c>
      <c r="R437" s="37">
        <f t="shared" ref="R437:R440" si="1603">+L437+Q437</f>
        <v>399045.07</v>
      </c>
      <c r="S437" s="37">
        <f t="shared" ref="S437:S440" si="1604">IF(D437-L437-Q437&gt;1,D437-L437-Q437,0)</f>
        <v>0</v>
      </c>
      <c r="T437" s="37">
        <f t="shared" ref="T437:T440" si="1605">+R437</f>
        <v>399045.07</v>
      </c>
      <c r="U437" s="37"/>
      <c r="V437" s="37"/>
      <c r="W437" s="37"/>
      <c r="X437" s="37"/>
      <c r="Y437" s="37"/>
      <c r="Z437" s="37"/>
      <c r="AA437" s="37"/>
    </row>
    <row r="438" ht="15.75" customHeight="1" outlineLevel="2">
      <c r="A438" s="20" t="s">
        <v>270</v>
      </c>
      <c r="B438" s="19" t="s">
        <v>61</v>
      </c>
      <c r="C438" s="20" t="s">
        <v>62</v>
      </c>
      <c r="D438" s="37">
        <v>576914.58</v>
      </c>
      <c r="E438" s="37">
        <v>23145.04</v>
      </c>
      <c r="F438" s="37" t="b">
        <f t="shared" ref="F438:F440" si="1606">+A438=A437</f>
        <v>1</v>
      </c>
      <c r="G438" s="37">
        <f>+D438/D441</f>
        <v>0.01700458222</v>
      </c>
      <c r="H438" s="37" t="str">
        <f t="shared" si="1595"/>
        <v>#REF!</v>
      </c>
      <c r="I438" s="37" t="str">
        <f t="shared" si="1596"/>
        <v>#REF!</v>
      </c>
      <c r="J438" s="37" t="str">
        <f t="shared" si="1597"/>
        <v>#REF!</v>
      </c>
      <c r="K438" s="37" t="str">
        <f t="shared" si="1598"/>
        <v>#REF!</v>
      </c>
      <c r="L438" s="37">
        <f t="shared" si="1599"/>
        <v>576914.58</v>
      </c>
      <c r="M438" s="37" t="str">
        <f t="shared" si="1600"/>
        <v>#REF!</v>
      </c>
      <c r="N438" s="37">
        <v>0.0</v>
      </c>
      <c r="O438" s="37" t="str">
        <f t="shared" si="1601"/>
        <v>#REF!</v>
      </c>
      <c r="P438" s="37">
        <v>0.0</v>
      </c>
      <c r="Q438" s="37">
        <f t="shared" si="1602"/>
        <v>0</v>
      </c>
      <c r="R438" s="37">
        <f t="shared" si="1603"/>
        <v>576914.58</v>
      </c>
      <c r="S438" s="37">
        <f t="shared" si="1604"/>
        <v>0</v>
      </c>
      <c r="T438" s="37">
        <f t="shared" si="1605"/>
        <v>576914.58</v>
      </c>
      <c r="U438" s="37"/>
      <c r="V438" s="37"/>
      <c r="W438" s="37"/>
      <c r="X438" s="37"/>
      <c r="Y438" s="37"/>
      <c r="Z438" s="37"/>
      <c r="AA438" s="37"/>
    </row>
    <row r="439" ht="15.75" customHeight="1" outlineLevel="2">
      <c r="A439" s="20" t="s">
        <v>270</v>
      </c>
      <c r="B439" s="19" t="s">
        <v>34</v>
      </c>
      <c r="C439" s="20" t="s">
        <v>35</v>
      </c>
      <c r="D439" s="37">
        <v>2.861982554E7</v>
      </c>
      <c r="E439" s="37">
        <v>1148189.0</v>
      </c>
      <c r="F439" s="37" t="b">
        <f t="shared" si="1606"/>
        <v>1</v>
      </c>
      <c r="G439" s="37">
        <f>+D439/D441</f>
        <v>0.8435705967</v>
      </c>
      <c r="H439" s="37" t="str">
        <f t="shared" si="1595"/>
        <v>#REF!</v>
      </c>
      <c r="I439" s="37" t="str">
        <f t="shared" si="1596"/>
        <v>#REF!</v>
      </c>
      <c r="J439" s="37" t="str">
        <f t="shared" si="1597"/>
        <v>#REF!</v>
      </c>
      <c r="K439" s="37" t="str">
        <f t="shared" si="1598"/>
        <v>#REF!</v>
      </c>
      <c r="L439" s="37">
        <f t="shared" si="1599"/>
        <v>4749602.54</v>
      </c>
      <c r="M439" s="37" t="str">
        <f t="shared" si="1600"/>
        <v>#REF!</v>
      </c>
      <c r="N439" s="37">
        <v>0.0</v>
      </c>
      <c r="O439" s="37" t="str">
        <f t="shared" si="1601"/>
        <v>#REF!</v>
      </c>
      <c r="P439" s="37">
        <v>2.387022309023E7</v>
      </c>
      <c r="Q439" s="37">
        <f t="shared" si="1602"/>
        <v>23870223</v>
      </c>
      <c r="R439" s="37">
        <f t="shared" si="1603"/>
        <v>28619825.54</v>
      </c>
      <c r="S439" s="37">
        <f t="shared" si="1604"/>
        <v>0</v>
      </c>
      <c r="T439" s="37">
        <f t="shared" si="1605"/>
        <v>28619825.54</v>
      </c>
      <c r="U439" s="37"/>
      <c r="V439" s="37"/>
      <c r="W439" s="37"/>
      <c r="X439" s="37"/>
      <c r="Y439" s="37"/>
      <c r="Z439" s="37"/>
      <c r="AA439" s="37"/>
    </row>
    <row r="440" ht="15.75" customHeight="1" outlineLevel="2">
      <c r="A440" s="20" t="s">
        <v>270</v>
      </c>
      <c r="B440" s="19" t="s">
        <v>67</v>
      </c>
      <c r="C440" s="20" t="s">
        <v>68</v>
      </c>
      <c r="D440" s="37">
        <v>4331221.81</v>
      </c>
      <c r="E440" s="37">
        <v>173762.81</v>
      </c>
      <c r="F440" s="37" t="b">
        <f t="shared" si="1606"/>
        <v>1</v>
      </c>
      <c r="G440" s="37">
        <f>+D440/D441</f>
        <v>0.1276629503</v>
      </c>
      <c r="H440" s="37" t="str">
        <f t="shared" si="1595"/>
        <v>#REF!</v>
      </c>
      <c r="I440" s="37" t="str">
        <f t="shared" si="1596"/>
        <v>#REF!</v>
      </c>
      <c r="J440" s="37" t="str">
        <f t="shared" si="1597"/>
        <v>#REF!</v>
      </c>
      <c r="K440" s="37" t="str">
        <f t="shared" si="1598"/>
        <v>#REF!</v>
      </c>
      <c r="L440" s="37" t="str">
        <f t="shared" si="1599"/>
        <v>#REF!</v>
      </c>
      <c r="M440" s="37" t="str">
        <f t="shared" si="1600"/>
        <v>#REF!</v>
      </c>
      <c r="N440" s="37">
        <v>0.0</v>
      </c>
      <c r="O440" s="37" t="str">
        <f t="shared" si="1601"/>
        <v>#REF!</v>
      </c>
      <c r="P440" s="37" t="str">
        <f>+D440-K440</f>
        <v>#REF!</v>
      </c>
      <c r="Q440" s="37" t="str">
        <f t="shared" si="1602"/>
        <v>#REF!</v>
      </c>
      <c r="R440" s="37" t="str">
        <f t="shared" si="1603"/>
        <v>#REF!</v>
      </c>
      <c r="S440" s="37" t="str">
        <f t="shared" si="1604"/>
        <v>#REF!</v>
      </c>
      <c r="T440" s="37" t="str">
        <f t="shared" si="1605"/>
        <v>#REF!</v>
      </c>
      <c r="U440" s="37"/>
      <c r="V440" s="37"/>
      <c r="W440" s="37"/>
      <c r="X440" s="37"/>
      <c r="Y440" s="37"/>
      <c r="Z440" s="37"/>
      <c r="AA440" s="37"/>
    </row>
    <row r="441" ht="15.75" customHeight="1" outlineLevel="1">
      <c r="A441" s="38" t="s">
        <v>430</v>
      </c>
      <c r="B441" s="39"/>
      <c r="C441" s="38"/>
      <c r="D441" s="40">
        <f t="shared" ref="D441:E441" si="1607">SUBTOTAL(9,D437:D440)</f>
        <v>33927007</v>
      </c>
      <c r="E441" s="40">
        <f t="shared" si="1607"/>
        <v>1361106</v>
      </c>
      <c r="F441" s="40"/>
      <c r="G441" s="40">
        <f>SUBTOTAL(9,G437:G440)</f>
        <v>1</v>
      </c>
      <c r="H441" s="40"/>
      <c r="I441" s="40"/>
      <c r="J441" s="40"/>
      <c r="K441" s="40" t="str">
        <f t="shared" ref="K441:L441" si="1608">SUBTOTAL(9,K437:K440)</f>
        <v>#REF!</v>
      </c>
      <c r="L441" s="40" t="str">
        <f t="shared" si="1608"/>
        <v>#REF!</v>
      </c>
      <c r="M441" s="40"/>
      <c r="N441" s="40"/>
      <c r="O441" s="40"/>
      <c r="P441" s="40" t="str">
        <f t="shared" ref="P441:T441" si="1609">SUBTOTAL(9,P437:P440)</f>
        <v>#REF!</v>
      </c>
      <c r="Q441" s="40" t="str">
        <f t="shared" si="1609"/>
        <v>#REF!</v>
      </c>
      <c r="R441" s="40" t="str">
        <f t="shared" si="1609"/>
        <v>#REF!</v>
      </c>
      <c r="S441" s="40" t="str">
        <f t="shared" si="1609"/>
        <v>#REF!</v>
      </c>
      <c r="T441" s="40" t="str">
        <f t="shared" si="1609"/>
        <v>#REF!</v>
      </c>
      <c r="U441" s="40"/>
      <c r="V441" s="40"/>
      <c r="W441" s="40"/>
      <c r="X441" s="40"/>
      <c r="Y441" s="40"/>
      <c r="Z441" s="40"/>
      <c r="AA441" s="40"/>
    </row>
    <row r="442" ht="15.75" customHeight="1" outlineLevel="2">
      <c r="A442" s="20" t="s">
        <v>272</v>
      </c>
      <c r="B442" s="19" t="s">
        <v>20</v>
      </c>
      <c r="C442" s="20" t="s">
        <v>21</v>
      </c>
      <c r="D442" s="37">
        <v>1.1955751659E8</v>
      </c>
      <c r="E442" s="37">
        <v>6349905.77</v>
      </c>
      <c r="F442" s="37" t="b">
        <f>+A442=A440</f>
        <v>0</v>
      </c>
      <c r="G442" s="37">
        <f>+D442/D445</f>
        <v>0.7893156851</v>
      </c>
      <c r="H442" s="37" t="str">
        <f t="shared" ref="H442:H444" si="1610">VLOOKUP(A442,'[1]Hoja1'!$B$2:$F$126,3,0)</f>
        <v>#REF!</v>
      </c>
      <c r="I442" s="37" t="str">
        <f t="shared" ref="I442:I444" si="1611">VLOOKUP(A442,'[1]Hoja1'!$B$2:$F$126,2,0)</f>
        <v>#REF!</v>
      </c>
      <c r="J442" s="37" t="str">
        <f t="shared" ref="J442:J444" si="1612">+H442/11</f>
        <v>#REF!</v>
      </c>
      <c r="K442" s="37" t="str">
        <f t="shared" ref="K442:K444" si="1613">+G442*J442</f>
        <v>#REF!</v>
      </c>
      <c r="L442" s="37">
        <v>0.0</v>
      </c>
      <c r="M442" s="37" t="str">
        <f t="shared" ref="M442:M444" si="1614">VLOOKUP(A442,'[1]Hoja1'!$B$2:$F$126,5,0)</f>
        <v>#REF!</v>
      </c>
      <c r="N442" s="37">
        <v>0.0</v>
      </c>
      <c r="O442" s="37" t="str">
        <f t="shared" ref="O442:O444" si="1615">+M442/11</f>
        <v>#REF!</v>
      </c>
      <c r="P442" s="37" t="str">
        <f t="shared" ref="P442:P444" si="1616">+D442-K442</f>
        <v>#REF!</v>
      </c>
      <c r="Q442" s="37" t="str">
        <f t="shared" ref="Q442:Q444" si="1617">+ROUND(P442,0)</f>
        <v>#REF!</v>
      </c>
      <c r="R442" s="37" t="str">
        <f t="shared" ref="R442:R444" si="1618">+L442+Q442</f>
        <v>#REF!</v>
      </c>
      <c r="S442" s="37" t="str">
        <f t="shared" ref="S442:S444" si="1619">IF(D442-L442-Q442&gt;1,D442-L442-Q442,0)</f>
        <v>#REF!</v>
      </c>
      <c r="T442" s="37" t="str">
        <f t="shared" ref="T442:T444" si="1620">+R442</f>
        <v>#REF!</v>
      </c>
      <c r="U442" s="37"/>
      <c r="V442" s="37"/>
      <c r="W442" s="37"/>
      <c r="X442" s="37"/>
      <c r="Y442" s="37"/>
      <c r="Z442" s="37"/>
      <c r="AA442" s="37"/>
    </row>
    <row r="443" ht="15.75" customHeight="1" outlineLevel="2">
      <c r="A443" s="20" t="s">
        <v>272</v>
      </c>
      <c r="B443" s="19" t="s">
        <v>32</v>
      </c>
      <c r="C443" s="20" t="s">
        <v>33</v>
      </c>
      <c r="D443" s="37">
        <v>3.191231841E7</v>
      </c>
      <c r="E443" s="37">
        <v>1694918.23</v>
      </c>
      <c r="F443" s="37" t="b">
        <f t="shared" ref="F443:F444" si="1621">+A443=A442</f>
        <v>1</v>
      </c>
      <c r="G443" s="37">
        <f>+D443/D445</f>
        <v>0.2106843149</v>
      </c>
      <c r="H443" s="37" t="str">
        <f t="shared" si="1610"/>
        <v>#REF!</v>
      </c>
      <c r="I443" s="37" t="str">
        <f t="shared" si="1611"/>
        <v>#REF!</v>
      </c>
      <c r="J443" s="37" t="str">
        <f t="shared" si="1612"/>
        <v>#REF!</v>
      </c>
      <c r="K443" s="37" t="str">
        <f t="shared" si="1613"/>
        <v>#REF!</v>
      </c>
      <c r="L443" s="37">
        <v>0.0</v>
      </c>
      <c r="M443" s="37" t="str">
        <f t="shared" si="1614"/>
        <v>#REF!</v>
      </c>
      <c r="N443" s="37">
        <v>0.0</v>
      </c>
      <c r="O443" s="37" t="str">
        <f t="shared" si="1615"/>
        <v>#REF!</v>
      </c>
      <c r="P443" s="37" t="str">
        <f t="shared" si="1616"/>
        <v>#REF!</v>
      </c>
      <c r="Q443" s="37" t="str">
        <f t="shared" si="1617"/>
        <v>#REF!</v>
      </c>
      <c r="R443" s="37" t="str">
        <f t="shared" si="1618"/>
        <v>#REF!</v>
      </c>
      <c r="S443" s="37" t="str">
        <f t="shared" si="1619"/>
        <v>#REF!</v>
      </c>
      <c r="T443" s="37" t="str">
        <f t="shared" si="1620"/>
        <v>#REF!</v>
      </c>
      <c r="U443" s="37"/>
      <c r="V443" s="37"/>
      <c r="W443" s="37"/>
      <c r="X443" s="37"/>
      <c r="Y443" s="37"/>
      <c r="Z443" s="37"/>
      <c r="AA443" s="37"/>
    </row>
    <row r="444" ht="15.75" customHeight="1" outlineLevel="2">
      <c r="A444" s="20" t="s">
        <v>272</v>
      </c>
      <c r="B444" s="19" t="s">
        <v>42</v>
      </c>
      <c r="C444" s="20" t="s">
        <v>43</v>
      </c>
      <c r="D444" s="37">
        <v>0.0</v>
      </c>
      <c r="E444" s="37">
        <v>0.0</v>
      </c>
      <c r="F444" s="37" t="b">
        <f t="shared" si="1621"/>
        <v>1</v>
      </c>
      <c r="G444" s="37">
        <f>+D444/D445</f>
        <v>0</v>
      </c>
      <c r="H444" s="37" t="str">
        <f t="shared" si="1610"/>
        <v>#REF!</v>
      </c>
      <c r="I444" s="37" t="str">
        <f t="shared" si="1611"/>
        <v>#REF!</v>
      </c>
      <c r="J444" s="37" t="str">
        <f t="shared" si="1612"/>
        <v>#REF!</v>
      </c>
      <c r="K444" s="37" t="str">
        <f t="shared" si="1613"/>
        <v>#REF!</v>
      </c>
      <c r="L444" s="37" t="str">
        <f>+D444-Q444</f>
        <v>#REF!</v>
      </c>
      <c r="M444" s="37" t="str">
        <f t="shared" si="1614"/>
        <v>#REF!</v>
      </c>
      <c r="N444" s="37">
        <v>0.0</v>
      </c>
      <c r="O444" s="37" t="str">
        <f t="shared" si="1615"/>
        <v>#REF!</v>
      </c>
      <c r="P444" s="37" t="str">
        <f t="shared" si="1616"/>
        <v>#REF!</v>
      </c>
      <c r="Q444" s="37" t="str">
        <f t="shared" si="1617"/>
        <v>#REF!</v>
      </c>
      <c r="R444" s="37" t="str">
        <f t="shared" si="1618"/>
        <v>#REF!</v>
      </c>
      <c r="S444" s="37" t="str">
        <f t="shared" si="1619"/>
        <v>#REF!</v>
      </c>
      <c r="T444" s="37" t="str">
        <f t="shared" si="1620"/>
        <v>#REF!</v>
      </c>
      <c r="U444" s="37"/>
      <c r="V444" s="37"/>
      <c r="W444" s="37"/>
      <c r="X444" s="37"/>
      <c r="Y444" s="37"/>
      <c r="Z444" s="37"/>
      <c r="AA444" s="37"/>
    </row>
    <row r="445" ht="15.75" customHeight="1" outlineLevel="1">
      <c r="A445" s="38" t="s">
        <v>431</v>
      </c>
      <c r="B445" s="39"/>
      <c r="C445" s="38"/>
      <c r="D445" s="40">
        <f t="shared" ref="D445:E445" si="1622">SUBTOTAL(9,D442:D444)</f>
        <v>151469835</v>
      </c>
      <c r="E445" s="40">
        <f t="shared" si="1622"/>
        <v>8044824</v>
      </c>
      <c r="F445" s="40"/>
      <c r="G445" s="40">
        <f>SUBTOTAL(9,G442:G444)</f>
        <v>1</v>
      </c>
      <c r="H445" s="40"/>
      <c r="I445" s="40"/>
      <c r="J445" s="40"/>
      <c r="K445" s="40" t="str">
        <f t="shared" ref="K445:L445" si="1623">SUBTOTAL(9,K442:K444)</f>
        <v>#REF!</v>
      </c>
      <c r="L445" s="40" t="str">
        <f t="shared" si="1623"/>
        <v>#REF!</v>
      </c>
      <c r="M445" s="40"/>
      <c r="N445" s="40"/>
      <c r="O445" s="40"/>
      <c r="P445" s="40" t="str">
        <f t="shared" ref="P445:T445" si="1624">SUBTOTAL(9,P442:P444)</f>
        <v>#REF!</v>
      </c>
      <c r="Q445" s="40" t="str">
        <f t="shared" si="1624"/>
        <v>#REF!</v>
      </c>
      <c r="R445" s="40" t="str">
        <f t="shared" si="1624"/>
        <v>#REF!</v>
      </c>
      <c r="S445" s="40" t="str">
        <f t="shared" si="1624"/>
        <v>#REF!</v>
      </c>
      <c r="T445" s="40" t="str">
        <f t="shared" si="1624"/>
        <v>#REF!</v>
      </c>
      <c r="U445" s="40"/>
      <c r="V445" s="40"/>
      <c r="W445" s="40"/>
      <c r="X445" s="40"/>
      <c r="Y445" s="40"/>
      <c r="Z445" s="40"/>
      <c r="AA445" s="40"/>
    </row>
    <row r="446" ht="15.75" customHeight="1" outlineLevel="2">
      <c r="A446" s="20" t="s">
        <v>274</v>
      </c>
      <c r="B446" s="19" t="s">
        <v>32</v>
      </c>
      <c r="C446" s="20" t="s">
        <v>33</v>
      </c>
      <c r="D446" s="37">
        <v>1.588038918E7</v>
      </c>
      <c r="E446" s="37">
        <v>283057.32</v>
      </c>
      <c r="F446" s="37" t="b">
        <f>+A446=A444</f>
        <v>0</v>
      </c>
      <c r="G446" s="37">
        <f>+D446/D448</f>
        <v>0.08556396431</v>
      </c>
      <c r="H446" s="37" t="str">
        <f t="shared" ref="H446:H447" si="1625">VLOOKUP(A446,'[1]Hoja1'!$B$2:$F$126,3,0)</f>
        <v>#REF!</v>
      </c>
      <c r="I446" s="37" t="str">
        <f t="shared" ref="I446:I447" si="1626">VLOOKUP(A446,'[1]Hoja1'!$B$2:$F$126,2,0)</f>
        <v>#REF!</v>
      </c>
      <c r="J446" s="37" t="str">
        <f t="shared" ref="J446:J447" si="1627">+H446/11</f>
        <v>#REF!</v>
      </c>
      <c r="K446" s="37" t="str">
        <f t="shared" ref="K446:K447" si="1628">+G446*J446</f>
        <v>#REF!</v>
      </c>
      <c r="L446" s="37">
        <v>0.0</v>
      </c>
      <c r="M446" s="37" t="str">
        <f t="shared" ref="M446:M447" si="1629">VLOOKUP(A446,'[1]Hoja1'!$B$2:$F$126,5,0)</f>
        <v>#REF!</v>
      </c>
      <c r="N446" s="37">
        <v>0.0</v>
      </c>
      <c r="O446" s="37" t="str">
        <f t="shared" ref="O446:O447" si="1630">+M446/11</f>
        <v>#REF!</v>
      </c>
      <c r="P446" s="37" t="str">
        <f t="shared" ref="P446:P447" si="1631">+D446-K446</f>
        <v>#REF!</v>
      </c>
      <c r="Q446" s="37" t="str">
        <f t="shared" ref="Q446:Q447" si="1632">+ROUND(P446,0)</f>
        <v>#REF!</v>
      </c>
      <c r="R446" s="37" t="str">
        <f t="shared" ref="R446:R447" si="1633">+L446+Q446</f>
        <v>#REF!</v>
      </c>
      <c r="S446" s="37" t="str">
        <f t="shared" ref="S446:S447" si="1634">IF(D446-L446-Q446&gt;1,D446-L446-Q446,0)</f>
        <v>#REF!</v>
      </c>
      <c r="T446" s="37" t="str">
        <f t="shared" ref="T446:T447" si="1635">+R446</f>
        <v>#REF!</v>
      </c>
      <c r="U446" s="37"/>
      <c r="V446" s="37"/>
      <c r="W446" s="37"/>
      <c r="X446" s="37"/>
      <c r="Y446" s="37"/>
      <c r="Z446" s="37"/>
      <c r="AA446" s="37"/>
    </row>
    <row r="447" ht="15.75" customHeight="1" outlineLevel="2">
      <c r="A447" s="20" t="s">
        <v>274</v>
      </c>
      <c r="B447" s="19" t="s">
        <v>34</v>
      </c>
      <c r="C447" s="20" t="s">
        <v>35</v>
      </c>
      <c r="D447" s="37">
        <v>1.6971630807E8</v>
      </c>
      <c r="E447" s="37">
        <v>3025079.68</v>
      </c>
      <c r="F447" s="37" t="b">
        <f>+A447=A446</f>
        <v>1</v>
      </c>
      <c r="G447" s="37">
        <f>+D447/D448</f>
        <v>0.9144360357</v>
      </c>
      <c r="H447" s="37" t="str">
        <f t="shared" si="1625"/>
        <v>#REF!</v>
      </c>
      <c r="I447" s="37" t="str">
        <f t="shared" si="1626"/>
        <v>#REF!</v>
      </c>
      <c r="J447" s="37" t="str">
        <f t="shared" si="1627"/>
        <v>#REF!</v>
      </c>
      <c r="K447" s="37" t="str">
        <f t="shared" si="1628"/>
        <v>#REF!</v>
      </c>
      <c r="L447" s="37">
        <v>0.0</v>
      </c>
      <c r="M447" s="37" t="str">
        <f t="shared" si="1629"/>
        <v>#REF!</v>
      </c>
      <c r="N447" s="37">
        <v>0.0</v>
      </c>
      <c r="O447" s="37" t="str">
        <f t="shared" si="1630"/>
        <v>#REF!</v>
      </c>
      <c r="P447" s="37" t="str">
        <f t="shared" si="1631"/>
        <v>#REF!</v>
      </c>
      <c r="Q447" s="37" t="str">
        <f t="shared" si="1632"/>
        <v>#REF!</v>
      </c>
      <c r="R447" s="37" t="str">
        <f t="shared" si="1633"/>
        <v>#REF!</v>
      </c>
      <c r="S447" s="37" t="str">
        <f t="shared" si="1634"/>
        <v>#REF!</v>
      </c>
      <c r="T447" s="37" t="str">
        <f t="shared" si="1635"/>
        <v>#REF!</v>
      </c>
      <c r="U447" s="37"/>
      <c r="V447" s="37"/>
      <c r="W447" s="37"/>
      <c r="X447" s="37"/>
      <c r="Y447" s="37"/>
      <c r="Z447" s="37"/>
      <c r="AA447" s="37"/>
    </row>
    <row r="448" ht="15.75" customHeight="1" outlineLevel="1">
      <c r="A448" s="38" t="s">
        <v>432</v>
      </c>
      <c r="B448" s="39"/>
      <c r="C448" s="38"/>
      <c r="D448" s="40">
        <f t="shared" ref="D448:E448" si="1636">SUBTOTAL(9,D446:D447)</f>
        <v>185596697.3</v>
      </c>
      <c r="E448" s="40">
        <f t="shared" si="1636"/>
        <v>3308137</v>
      </c>
      <c r="F448" s="40"/>
      <c r="G448" s="40">
        <f>SUBTOTAL(9,G446:G447)</f>
        <v>1</v>
      </c>
      <c r="H448" s="40"/>
      <c r="I448" s="40"/>
      <c r="J448" s="40"/>
      <c r="K448" s="40" t="str">
        <f t="shared" ref="K448:L448" si="1637">SUBTOTAL(9,K446:K447)</f>
        <v>#REF!</v>
      </c>
      <c r="L448" s="40">
        <f t="shared" si="1637"/>
        <v>0</v>
      </c>
      <c r="M448" s="40"/>
      <c r="N448" s="40"/>
      <c r="O448" s="40"/>
      <c r="P448" s="40" t="str">
        <f t="shared" ref="P448:T448" si="1638">SUBTOTAL(9,P446:P447)</f>
        <v>#REF!</v>
      </c>
      <c r="Q448" s="40" t="str">
        <f t="shared" si="1638"/>
        <v>#REF!</v>
      </c>
      <c r="R448" s="40" t="str">
        <f t="shared" si="1638"/>
        <v>#REF!</v>
      </c>
      <c r="S448" s="40" t="str">
        <f t="shared" si="1638"/>
        <v>#REF!</v>
      </c>
      <c r="T448" s="40" t="str">
        <f t="shared" si="1638"/>
        <v>#REF!</v>
      </c>
      <c r="U448" s="40"/>
      <c r="V448" s="40"/>
      <c r="W448" s="40"/>
      <c r="X448" s="40"/>
      <c r="Y448" s="40"/>
      <c r="Z448" s="40"/>
      <c r="AA448" s="40"/>
    </row>
    <row r="449" ht="15.75" customHeight="1" outlineLevel="2">
      <c r="A449" s="20" t="s">
        <v>276</v>
      </c>
      <c r="B449" s="19" t="s">
        <v>20</v>
      </c>
      <c r="C449" s="20" t="s">
        <v>21</v>
      </c>
      <c r="D449" s="37">
        <v>3483397.37</v>
      </c>
      <c r="E449" s="37">
        <v>1338151.38</v>
      </c>
      <c r="F449" s="37" t="b">
        <f>+A449=A447</f>
        <v>0</v>
      </c>
      <c r="G449" s="37">
        <f>+D449/D452</f>
        <v>0.7394809258</v>
      </c>
      <c r="H449" s="37" t="str">
        <f t="shared" ref="H449:H451" si="1639">VLOOKUP(A449,'[1]Hoja1'!$B$2:$F$126,3,0)</f>
        <v>#REF!</v>
      </c>
      <c r="I449" s="37" t="str">
        <f t="shared" ref="I449:I451" si="1640">VLOOKUP(A449,'[1]Hoja1'!$B$2:$F$126,2,0)</f>
        <v>#REF!</v>
      </c>
      <c r="J449" s="37" t="str">
        <f t="shared" ref="J449:J451" si="1641">+H449/11</f>
        <v>#REF!</v>
      </c>
      <c r="K449" s="37" t="str">
        <f t="shared" ref="K449:K451" si="1642">+G449*J449</f>
        <v>#REF!</v>
      </c>
      <c r="L449" s="37">
        <v>0.0</v>
      </c>
      <c r="M449" s="37" t="str">
        <f t="shared" ref="M449:M451" si="1643">VLOOKUP(A449,'[1]Hoja1'!$B$2:$F$126,5,0)</f>
        <v>#REF!</v>
      </c>
      <c r="N449" s="37">
        <v>0.0</v>
      </c>
      <c r="O449" s="37" t="str">
        <f t="shared" ref="O449:O451" si="1644">+M449/11</f>
        <v>#REF!</v>
      </c>
      <c r="P449" s="37" t="str">
        <f t="shared" ref="P449:P450" si="1645">+D449-K449</f>
        <v>#REF!</v>
      </c>
      <c r="Q449" s="37" t="str">
        <f t="shared" ref="Q449:Q451" si="1646">+ROUND(P449,0)</f>
        <v>#REF!</v>
      </c>
      <c r="R449" s="37" t="str">
        <f t="shared" ref="R449:R451" si="1647">+L449+Q449</f>
        <v>#REF!</v>
      </c>
      <c r="S449" s="37" t="str">
        <f t="shared" ref="S449:S451" si="1648">IF(D449-L449-Q449&gt;1,D449-L449-Q449,0)</f>
        <v>#REF!</v>
      </c>
      <c r="T449" s="37" t="str">
        <f t="shared" ref="T449:T451" si="1649">+R449</f>
        <v>#REF!</v>
      </c>
      <c r="U449" s="37"/>
      <c r="V449" s="37"/>
      <c r="W449" s="37"/>
      <c r="X449" s="37"/>
      <c r="Y449" s="37"/>
      <c r="Z449" s="37"/>
      <c r="AA449" s="37"/>
    </row>
    <row r="450" ht="15.75" customHeight="1" outlineLevel="2">
      <c r="A450" s="20" t="s">
        <v>276</v>
      </c>
      <c r="B450" s="19" t="s">
        <v>32</v>
      </c>
      <c r="C450" s="20" t="s">
        <v>33</v>
      </c>
      <c r="D450" s="37">
        <v>969452.62</v>
      </c>
      <c r="E450" s="37">
        <v>372416.41</v>
      </c>
      <c r="F450" s="37" t="b">
        <f t="shared" ref="F450:F451" si="1650">+A450=A449</f>
        <v>1</v>
      </c>
      <c r="G450" s="37">
        <f>+D450/D452</f>
        <v>0.2058024523</v>
      </c>
      <c r="H450" s="37" t="str">
        <f t="shared" si="1639"/>
        <v>#REF!</v>
      </c>
      <c r="I450" s="37" t="str">
        <f t="shared" si="1640"/>
        <v>#REF!</v>
      </c>
      <c r="J450" s="37" t="str">
        <f t="shared" si="1641"/>
        <v>#REF!</v>
      </c>
      <c r="K450" s="37" t="str">
        <f t="shared" si="1642"/>
        <v>#REF!</v>
      </c>
      <c r="L450" s="37">
        <v>0.0</v>
      </c>
      <c r="M450" s="37" t="str">
        <f t="shared" si="1643"/>
        <v>#REF!</v>
      </c>
      <c r="N450" s="37">
        <v>0.0</v>
      </c>
      <c r="O450" s="37" t="str">
        <f t="shared" si="1644"/>
        <v>#REF!</v>
      </c>
      <c r="P450" s="37" t="str">
        <f t="shared" si="1645"/>
        <v>#REF!</v>
      </c>
      <c r="Q450" s="37" t="str">
        <f t="shared" si="1646"/>
        <v>#REF!</v>
      </c>
      <c r="R450" s="37" t="str">
        <f t="shared" si="1647"/>
        <v>#REF!</v>
      </c>
      <c r="S450" s="37" t="str">
        <f t="shared" si="1648"/>
        <v>#REF!</v>
      </c>
      <c r="T450" s="37" t="str">
        <f t="shared" si="1649"/>
        <v>#REF!</v>
      </c>
      <c r="U450" s="37"/>
      <c r="V450" s="37"/>
      <c r="W450" s="37"/>
      <c r="X450" s="37"/>
      <c r="Y450" s="37"/>
      <c r="Z450" s="37"/>
      <c r="AA450" s="37"/>
    </row>
    <row r="451" ht="15.75" customHeight="1" outlineLevel="2">
      <c r="A451" s="20" t="s">
        <v>276</v>
      </c>
      <c r="B451" s="19" t="s">
        <v>61</v>
      </c>
      <c r="C451" s="20" t="s">
        <v>62</v>
      </c>
      <c r="D451" s="37">
        <v>257748.01</v>
      </c>
      <c r="E451" s="37">
        <v>99014.21</v>
      </c>
      <c r="F451" s="37" t="b">
        <f t="shared" si="1650"/>
        <v>1</v>
      </c>
      <c r="G451" s="37">
        <f>+D451/D452</f>
        <v>0.05471662197</v>
      </c>
      <c r="H451" s="37" t="str">
        <f t="shared" si="1639"/>
        <v>#REF!</v>
      </c>
      <c r="I451" s="37" t="str">
        <f t="shared" si="1640"/>
        <v>#REF!</v>
      </c>
      <c r="J451" s="37" t="str">
        <f t="shared" si="1641"/>
        <v>#REF!</v>
      </c>
      <c r="K451" s="37" t="str">
        <f t="shared" si="1642"/>
        <v>#REF!</v>
      </c>
      <c r="L451" s="37">
        <v>0.0</v>
      </c>
      <c r="M451" s="37" t="str">
        <f t="shared" si="1643"/>
        <v>#REF!</v>
      </c>
      <c r="N451" s="37">
        <v>0.0</v>
      </c>
      <c r="O451" s="37" t="str">
        <f t="shared" si="1644"/>
        <v>#REF!</v>
      </c>
      <c r="P451" s="41">
        <v>0.0</v>
      </c>
      <c r="Q451" s="37">
        <f t="shared" si="1646"/>
        <v>0</v>
      </c>
      <c r="R451" s="37">
        <f t="shared" si="1647"/>
        <v>0</v>
      </c>
      <c r="S451" s="37">
        <f t="shared" si="1648"/>
        <v>257748.01</v>
      </c>
      <c r="T451" s="37">
        <f t="shared" si="1649"/>
        <v>0</v>
      </c>
      <c r="U451" s="37"/>
      <c r="V451" s="37"/>
      <c r="W451" s="37"/>
      <c r="X451" s="37"/>
      <c r="Y451" s="37"/>
      <c r="Z451" s="37"/>
      <c r="AA451" s="37"/>
    </row>
    <row r="452" ht="15.75" customHeight="1" outlineLevel="1">
      <c r="A452" s="38" t="s">
        <v>433</v>
      </c>
      <c r="B452" s="39"/>
      <c r="C452" s="38"/>
      <c r="D452" s="40">
        <f t="shared" ref="D452:E452" si="1651">SUBTOTAL(9,D449:D451)</f>
        <v>4710598</v>
      </c>
      <c r="E452" s="40">
        <f t="shared" si="1651"/>
        <v>1809582</v>
      </c>
      <c r="F452" s="40"/>
      <c r="G452" s="40">
        <f>SUBTOTAL(9,G449:G451)</f>
        <v>1</v>
      </c>
      <c r="H452" s="40"/>
      <c r="I452" s="40"/>
      <c r="J452" s="40"/>
      <c r="K452" s="40" t="str">
        <f t="shared" ref="K452:L452" si="1652">SUBTOTAL(9,K449:K451)</f>
        <v>#REF!</v>
      </c>
      <c r="L452" s="40">
        <f t="shared" si="1652"/>
        <v>0</v>
      </c>
      <c r="M452" s="40"/>
      <c r="N452" s="40"/>
      <c r="O452" s="40"/>
      <c r="P452" s="40" t="str">
        <f t="shared" ref="P452:T452" si="1653">SUBTOTAL(9,P449:P451)</f>
        <v>#REF!</v>
      </c>
      <c r="Q452" s="40" t="str">
        <f t="shared" si="1653"/>
        <v>#REF!</v>
      </c>
      <c r="R452" s="40" t="str">
        <f t="shared" si="1653"/>
        <v>#REF!</v>
      </c>
      <c r="S452" s="40" t="str">
        <f t="shared" si="1653"/>
        <v>#REF!</v>
      </c>
      <c r="T452" s="40" t="str">
        <f t="shared" si="1653"/>
        <v>#REF!</v>
      </c>
      <c r="U452" s="40"/>
      <c r="V452" s="40"/>
      <c r="W452" s="40"/>
      <c r="X452" s="40"/>
      <c r="Y452" s="40"/>
      <c r="Z452" s="40"/>
      <c r="AA452" s="40"/>
    </row>
    <row r="453" ht="15.75" customHeight="1" outlineLevel="2">
      <c r="A453" s="20" t="s">
        <v>278</v>
      </c>
      <c r="B453" s="19" t="s">
        <v>20</v>
      </c>
      <c r="C453" s="20" t="s">
        <v>21</v>
      </c>
      <c r="D453" s="37">
        <v>2.984363437E7</v>
      </c>
      <c r="E453" s="37">
        <v>2574085.97</v>
      </c>
      <c r="F453" s="37" t="b">
        <f>+A453=A451</f>
        <v>0</v>
      </c>
      <c r="G453" s="37">
        <f>+D453/D455</f>
        <v>0.8007915486</v>
      </c>
      <c r="H453" s="37" t="str">
        <f t="shared" ref="H453:H454" si="1654">VLOOKUP(A453,'[1]Hoja1'!$B$2:$F$126,3,0)</f>
        <v>#REF!</v>
      </c>
      <c r="I453" s="37" t="str">
        <f t="shared" ref="I453:I454" si="1655">VLOOKUP(A453,'[1]Hoja1'!$B$2:$F$126,2,0)</f>
        <v>#REF!</v>
      </c>
      <c r="J453" s="37" t="str">
        <f t="shared" ref="J453:J454" si="1656">+H453/11</f>
        <v>#REF!</v>
      </c>
      <c r="K453" s="37" t="str">
        <f t="shared" ref="K453:K454" si="1657">+G453*J453</f>
        <v>#REF!</v>
      </c>
      <c r="L453" s="37" t="str">
        <f t="shared" ref="L453:L454" si="1658">+D453-Q453</f>
        <v>#REF!</v>
      </c>
      <c r="M453" s="37" t="str">
        <f t="shared" ref="M453:M454" si="1659">VLOOKUP(A453,'[1]Hoja1'!$B$2:$F$126,5,0)</f>
        <v>#REF!</v>
      </c>
      <c r="N453" s="37">
        <v>0.0</v>
      </c>
      <c r="O453" s="37" t="str">
        <f t="shared" ref="O453:O454" si="1660">+M453/11</f>
        <v>#REF!</v>
      </c>
      <c r="P453" s="37" t="str">
        <f t="shared" ref="P453:P454" si="1661">+D453-K453</f>
        <v>#REF!</v>
      </c>
      <c r="Q453" s="37" t="str">
        <f t="shared" ref="Q453:Q454" si="1662">+ROUND(P453,0)</f>
        <v>#REF!</v>
      </c>
      <c r="R453" s="37" t="str">
        <f t="shared" ref="R453:R454" si="1663">+L453+Q453</f>
        <v>#REF!</v>
      </c>
      <c r="S453" s="37" t="str">
        <f t="shared" ref="S453:S454" si="1664">IF(D453-L453-Q453&gt;1,D453-L453-Q453,0)</f>
        <v>#REF!</v>
      </c>
      <c r="T453" s="37" t="str">
        <f t="shared" ref="T453:T454" si="1665">+R453</f>
        <v>#REF!</v>
      </c>
      <c r="U453" s="37"/>
      <c r="V453" s="37"/>
      <c r="W453" s="37"/>
      <c r="X453" s="37"/>
      <c r="Y453" s="37"/>
      <c r="Z453" s="37"/>
      <c r="AA453" s="37"/>
    </row>
    <row r="454" ht="15.75" customHeight="1" outlineLevel="2">
      <c r="A454" s="20" t="s">
        <v>278</v>
      </c>
      <c r="B454" s="19" t="s">
        <v>32</v>
      </c>
      <c r="C454" s="20" t="s">
        <v>33</v>
      </c>
      <c r="D454" s="37">
        <v>7424034.63</v>
      </c>
      <c r="E454" s="37">
        <v>640341.03</v>
      </c>
      <c r="F454" s="37" t="b">
        <f>+A454=A453</f>
        <v>1</v>
      </c>
      <c r="G454" s="37">
        <f>+D454/D455</f>
        <v>0.1992084514</v>
      </c>
      <c r="H454" s="37" t="str">
        <f t="shared" si="1654"/>
        <v>#REF!</v>
      </c>
      <c r="I454" s="37" t="str">
        <f t="shared" si="1655"/>
        <v>#REF!</v>
      </c>
      <c r="J454" s="37" t="str">
        <f t="shared" si="1656"/>
        <v>#REF!</v>
      </c>
      <c r="K454" s="37" t="str">
        <f t="shared" si="1657"/>
        <v>#REF!</v>
      </c>
      <c r="L454" s="37" t="str">
        <f t="shared" si="1658"/>
        <v>#REF!</v>
      </c>
      <c r="M454" s="37" t="str">
        <f t="shared" si="1659"/>
        <v>#REF!</v>
      </c>
      <c r="N454" s="37">
        <v>0.0</v>
      </c>
      <c r="O454" s="37" t="str">
        <f t="shared" si="1660"/>
        <v>#REF!</v>
      </c>
      <c r="P454" s="37" t="str">
        <f t="shared" si="1661"/>
        <v>#REF!</v>
      </c>
      <c r="Q454" s="37" t="str">
        <f t="shared" si="1662"/>
        <v>#REF!</v>
      </c>
      <c r="R454" s="37" t="str">
        <f t="shared" si="1663"/>
        <v>#REF!</v>
      </c>
      <c r="S454" s="37" t="str">
        <f t="shared" si="1664"/>
        <v>#REF!</v>
      </c>
      <c r="T454" s="37" t="str">
        <f t="shared" si="1665"/>
        <v>#REF!</v>
      </c>
      <c r="U454" s="37"/>
      <c r="V454" s="37"/>
      <c r="W454" s="37"/>
      <c r="X454" s="37"/>
      <c r="Y454" s="37"/>
      <c r="Z454" s="37"/>
      <c r="AA454" s="37"/>
    </row>
    <row r="455" ht="15.75" customHeight="1" outlineLevel="1">
      <c r="A455" s="38" t="s">
        <v>434</v>
      </c>
      <c r="B455" s="39"/>
      <c r="C455" s="38"/>
      <c r="D455" s="40">
        <f t="shared" ref="D455:E455" si="1666">SUBTOTAL(9,D453:D454)</f>
        <v>37267669</v>
      </c>
      <c r="E455" s="40">
        <f t="shared" si="1666"/>
        <v>3214427</v>
      </c>
      <c r="F455" s="40"/>
      <c r="G455" s="40">
        <f>SUBTOTAL(9,G453:G454)</f>
        <v>1</v>
      </c>
      <c r="H455" s="40"/>
      <c r="I455" s="40"/>
      <c r="J455" s="40"/>
      <c r="K455" s="40" t="str">
        <f t="shared" ref="K455:L455" si="1667">SUBTOTAL(9,K453:K454)</f>
        <v>#REF!</v>
      </c>
      <c r="L455" s="40" t="str">
        <f t="shared" si="1667"/>
        <v>#REF!</v>
      </c>
      <c r="M455" s="40"/>
      <c r="N455" s="40"/>
      <c r="O455" s="40"/>
      <c r="P455" s="40" t="str">
        <f t="shared" ref="P455:T455" si="1668">SUBTOTAL(9,P453:P454)</f>
        <v>#REF!</v>
      </c>
      <c r="Q455" s="40" t="str">
        <f t="shared" si="1668"/>
        <v>#REF!</v>
      </c>
      <c r="R455" s="40" t="str">
        <f t="shared" si="1668"/>
        <v>#REF!</v>
      </c>
      <c r="S455" s="40" t="str">
        <f t="shared" si="1668"/>
        <v>#REF!</v>
      </c>
      <c r="T455" s="40" t="str">
        <f t="shared" si="1668"/>
        <v>#REF!</v>
      </c>
      <c r="U455" s="40"/>
      <c r="V455" s="40"/>
      <c r="W455" s="40"/>
      <c r="X455" s="40"/>
      <c r="Y455" s="40"/>
      <c r="Z455" s="40"/>
      <c r="AA455" s="40"/>
    </row>
    <row r="456" ht="15.75" customHeight="1" outlineLevel="2">
      <c r="A456" s="20" t="s">
        <v>280</v>
      </c>
      <c r="B456" s="19" t="s">
        <v>20</v>
      </c>
      <c r="C456" s="20" t="s">
        <v>21</v>
      </c>
      <c r="D456" s="37">
        <v>3.3117236E7</v>
      </c>
      <c r="E456" s="37">
        <v>4042319.0</v>
      </c>
      <c r="F456" s="37" t="b">
        <f>+A456=A454</f>
        <v>0</v>
      </c>
      <c r="G456" s="37">
        <f>+D456/D458</f>
        <v>1</v>
      </c>
      <c r="H456" s="37" t="str">
        <f t="shared" ref="H456:H457" si="1669">VLOOKUP(A456,'[1]Hoja1'!$B$2:$F$126,3,0)</f>
        <v>#REF!</v>
      </c>
      <c r="I456" s="37" t="str">
        <f t="shared" ref="I456:I457" si="1670">VLOOKUP(A456,'[1]Hoja1'!$B$2:$F$126,2,0)</f>
        <v>#REF!</v>
      </c>
      <c r="J456" s="37" t="str">
        <f t="shared" ref="J456:J457" si="1671">+H456/11</f>
        <v>#REF!</v>
      </c>
      <c r="K456" s="37" t="str">
        <f t="shared" ref="K456:K457" si="1672">+G456*J456</f>
        <v>#REF!</v>
      </c>
      <c r="L456" s="37" t="str">
        <f t="shared" ref="L456:L457" si="1673">+D456-Q456</f>
        <v>#REF!</v>
      </c>
      <c r="M456" s="37" t="str">
        <f t="shared" ref="M456:M457" si="1674">VLOOKUP(A456,'[1]Hoja1'!$B$2:$F$126,5,0)</f>
        <v>#REF!</v>
      </c>
      <c r="N456" s="37">
        <v>0.0</v>
      </c>
      <c r="O456" s="37" t="str">
        <f t="shared" ref="O456:O457" si="1675">+M456/11</f>
        <v>#REF!</v>
      </c>
      <c r="P456" s="37" t="str">
        <f t="shared" ref="P456:P457" si="1676">+D456-K456</f>
        <v>#REF!</v>
      </c>
      <c r="Q456" s="37" t="str">
        <f t="shared" ref="Q456:Q457" si="1677">+ROUND(P456,0)</f>
        <v>#REF!</v>
      </c>
      <c r="R456" s="37" t="str">
        <f t="shared" ref="R456:R457" si="1678">+L456+Q456</f>
        <v>#REF!</v>
      </c>
      <c r="S456" s="37" t="str">
        <f t="shared" ref="S456:S457" si="1679">IF(D456-L456-Q456&gt;1,D456-L456-Q456,0)</f>
        <v>#REF!</v>
      </c>
      <c r="T456" s="37" t="str">
        <f t="shared" ref="T456:T457" si="1680">+R456</f>
        <v>#REF!</v>
      </c>
      <c r="U456" s="37"/>
      <c r="V456" s="37"/>
      <c r="W456" s="37"/>
      <c r="X456" s="37"/>
      <c r="Y456" s="37"/>
      <c r="Z456" s="37"/>
      <c r="AA456" s="37"/>
    </row>
    <row r="457" ht="15.75" customHeight="1" outlineLevel="2">
      <c r="A457" s="20" t="s">
        <v>280</v>
      </c>
      <c r="B457" s="19" t="s">
        <v>42</v>
      </c>
      <c r="C457" s="20" t="s">
        <v>43</v>
      </c>
      <c r="D457" s="37">
        <v>0.0</v>
      </c>
      <c r="E457" s="37">
        <v>0.0</v>
      </c>
      <c r="F457" s="37" t="b">
        <f>+A457=A456</f>
        <v>1</v>
      </c>
      <c r="G457" s="37">
        <f>+D457/D458</f>
        <v>0</v>
      </c>
      <c r="H457" s="37" t="str">
        <f t="shared" si="1669"/>
        <v>#REF!</v>
      </c>
      <c r="I457" s="37" t="str">
        <f t="shared" si="1670"/>
        <v>#REF!</v>
      </c>
      <c r="J457" s="37" t="str">
        <f t="shared" si="1671"/>
        <v>#REF!</v>
      </c>
      <c r="K457" s="37" t="str">
        <f t="shared" si="1672"/>
        <v>#REF!</v>
      </c>
      <c r="L457" s="37" t="str">
        <f t="shared" si="1673"/>
        <v>#REF!</v>
      </c>
      <c r="M457" s="37" t="str">
        <f t="shared" si="1674"/>
        <v>#REF!</v>
      </c>
      <c r="N457" s="37">
        <v>0.0</v>
      </c>
      <c r="O457" s="37" t="str">
        <f t="shared" si="1675"/>
        <v>#REF!</v>
      </c>
      <c r="P457" s="37" t="str">
        <f t="shared" si="1676"/>
        <v>#REF!</v>
      </c>
      <c r="Q457" s="37" t="str">
        <f t="shared" si="1677"/>
        <v>#REF!</v>
      </c>
      <c r="R457" s="37" t="str">
        <f t="shared" si="1678"/>
        <v>#REF!</v>
      </c>
      <c r="S457" s="37" t="str">
        <f t="shared" si="1679"/>
        <v>#REF!</v>
      </c>
      <c r="T457" s="37" t="str">
        <f t="shared" si="1680"/>
        <v>#REF!</v>
      </c>
      <c r="U457" s="37"/>
      <c r="V457" s="37"/>
      <c r="W457" s="37"/>
      <c r="X457" s="37"/>
      <c r="Y457" s="37"/>
      <c r="Z457" s="37"/>
      <c r="AA457" s="37"/>
    </row>
    <row r="458" ht="15.75" customHeight="1" outlineLevel="1">
      <c r="A458" s="38" t="s">
        <v>435</v>
      </c>
      <c r="B458" s="39"/>
      <c r="C458" s="38"/>
      <c r="D458" s="40">
        <f t="shared" ref="D458:E458" si="1681">SUBTOTAL(9,D456:D457)</f>
        <v>33117236</v>
      </c>
      <c r="E458" s="40">
        <f t="shared" si="1681"/>
        <v>4042319</v>
      </c>
      <c r="F458" s="40"/>
      <c r="G458" s="40">
        <f>SUBTOTAL(9,G456:G457)</f>
        <v>1</v>
      </c>
      <c r="H458" s="40"/>
      <c r="I458" s="40"/>
      <c r="J458" s="40"/>
      <c r="K458" s="40" t="str">
        <f t="shared" ref="K458:L458" si="1682">SUBTOTAL(9,K456:K457)</f>
        <v>#REF!</v>
      </c>
      <c r="L458" s="40" t="str">
        <f t="shared" si="1682"/>
        <v>#REF!</v>
      </c>
      <c r="M458" s="40"/>
      <c r="N458" s="40"/>
      <c r="O458" s="40"/>
      <c r="P458" s="40" t="str">
        <f t="shared" ref="P458:T458" si="1683">SUBTOTAL(9,P456:P457)</f>
        <v>#REF!</v>
      </c>
      <c r="Q458" s="40" t="str">
        <f t="shared" si="1683"/>
        <v>#REF!</v>
      </c>
      <c r="R458" s="40" t="str">
        <f t="shared" si="1683"/>
        <v>#REF!</v>
      </c>
      <c r="S458" s="40" t="str">
        <f t="shared" si="1683"/>
        <v>#REF!</v>
      </c>
      <c r="T458" s="40" t="str">
        <f t="shared" si="1683"/>
        <v>#REF!</v>
      </c>
      <c r="U458" s="40"/>
      <c r="V458" s="40"/>
      <c r="W458" s="40"/>
      <c r="X458" s="40"/>
      <c r="Y458" s="40"/>
      <c r="Z458" s="40"/>
      <c r="AA458" s="40"/>
    </row>
    <row r="459" ht="15.75" customHeight="1" outlineLevel="2">
      <c r="A459" s="20" t="s">
        <v>282</v>
      </c>
      <c r="B459" s="19" t="s">
        <v>20</v>
      </c>
      <c r="C459" s="20" t="s">
        <v>21</v>
      </c>
      <c r="D459" s="37">
        <v>2.822789612E7</v>
      </c>
      <c r="E459" s="37">
        <v>1380559.8</v>
      </c>
      <c r="F459" s="37" t="b">
        <f>+A459=A457</f>
        <v>0</v>
      </c>
      <c r="G459" s="37">
        <f>+D459/D462</f>
        <v>0.8891818857</v>
      </c>
      <c r="H459" s="37" t="str">
        <f t="shared" ref="H459:H461" si="1684">VLOOKUP(A459,'[1]Hoja1'!$B$2:$F$126,3,0)</f>
        <v>#REF!</v>
      </c>
      <c r="I459" s="37" t="str">
        <f t="shared" ref="I459:I461" si="1685">VLOOKUP(A459,'[1]Hoja1'!$B$2:$F$126,2,0)</f>
        <v>#REF!</v>
      </c>
      <c r="J459" s="37" t="str">
        <f t="shared" ref="J459:J461" si="1686">+H459/11</f>
        <v>#REF!</v>
      </c>
      <c r="K459" s="37" t="str">
        <f t="shared" ref="K459:K461" si="1687">+G459*J459</f>
        <v>#REF!</v>
      </c>
      <c r="L459" s="37">
        <v>0.0</v>
      </c>
      <c r="M459" s="37" t="str">
        <f t="shared" ref="M459:M461" si="1688">VLOOKUP(A459,'[1]Hoja1'!$B$2:$F$126,5,0)</f>
        <v>#REF!</v>
      </c>
      <c r="N459" s="37">
        <v>0.0</v>
      </c>
      <c r="O459" s="37" t="str">
        <f t="shared" ref="O459:O461" si="1689">+M459/11</f>
        <v>#REF!</v>
      </c>
      <c r="P459" s="37" t="str">
        <f t="shared" ref="P459:P461" si="1690">+D459-K459</f>
        <v>#REF!</v>
      </c>
      <c r="Q459" s="37" t="str">
        <f t="shared" ref="Q459:Q461" si="1691">+ROUND(P459,0)</f>
        <v>#REF!</v>
      </c>
      <c r="R459" s="37" t="str">
        <f t="shared" ref="R459:R461" si="1692">+L459+Q459</f>
        <v>#REF!</v>
      </c>
      <c r="S459" s="37" t="str">
        <f t="shared" ref="S459:S461" si="1693">IF(D459-L459-Q459&gt;1,D459-L459-Q459,0)</f>
        <v>#REF!</v>
      </c>
      <c r="T459" s="37" t="str">
        <f t="shared" ref="T459:T461" si="1694">+R459</f>
        <v>#REF!</v>
      </c>
      <c r="U459" s="37"/>
      <c r="V459" s="37"/>
      <c r="W459" s="37"/>
      <c r="X459" s="37"/>
      <c r="Y459" s="37"/>
      <c r="Z459" s="37"/>
      <c r="AA459" s="37"/>
    </row>
    <row r="460" ht="15.75" customHeight="1" outlineLevel="2">
      <c r="A460" s="20" t="s">
        <v>282</v>
      </c>
      <c r="B460" s="19" t="s">
        <v>89</v>
      </c>
      <c r="C460" s="20" t="s">
        <v>90</v>
      </c>
      <c r="D460" s="37">
        <v>0.0</v>
      </c>
      <c r="E460" s="37">
        <v>0.0</v>
      </c>
      <c r="F460" s="37" t="b">
        <f t="shared" ref="F460:F461" si="1695">+A460=A459</f>
        <v>1</v>
      </c>
      <c r="G460" s="37">
        <f>+D460/D462</f>
        <v>0</v>
      </c>
      <c r="H460" s="37" t="str">
        <f t="shared" si="1684"/>
        <v>#REF!</v>
      </c>
      <c r="I460" s="37" t="str">
        <f t="shared" si="1685"/>
        <v>#REF!</v>
      </c>
      <c r="J460" s="37" t="str">
        <f t="shared" si="1686"/>
        <v>#REF!</v>
      </c>
      <c r="K460" s="37" t="str">
        <f t="shared" si="1687"/>
        <v>#REF!</v>
      </c>
      <c r="L460" s="37">
        <v>0.0</v>
      </c>
      <c r="M460" s="37" t="str">
        <f t="shared" si="1688"/>
        <v>#REF!</v>
      </c>
      <c r="N460" s="37">
        <v>0.0</v>
      </c>
      <c r="O460" s="37" t="str">
        <f t="shared" si="1689"/>
        <v>#REF!</v>
      </c>
      <c r="P460" s="37" t="str">
        <f t="shared" si="1690"/>
        <v>#REF!</v>
      </c>
      <c r="Q460" s="37" t="str">
        <f t="shared" si="1691"/>
        <v>#REF!</v>
      </c>
      <c r="R460" s="37" t="str">
        <f t="shared" si="1692"/>
        <v>#REF!</v>
      </c>
      <c r="S460" s="37" t="str">
        <f t="shared" si="1693"/>
        <v>#REF!</v>
      </c>
      <c r="T460" s="37" t="str">
        <f t="shared" si="1694"/>
        <v>#REF!</v>
      </c>
      <c r="U460" s="37"/>
      <c r="V460" s="37"/>
      <c r="W460" s="37"/>
      <c r="X460" s="37"/>
      <c r="Y460" s="37"/>
      <c r="Z460" s="37"/>
      <c r="AA460" s="37"/>
    </row>
    <row r="461" ht="15.75" customHeight="1" outlineLevel="2">
      <c r="A461" s="20" t="s">
        <v>282</v>
      </c>
      <c r="B461" s="19" t="s">
        <v>61</v>
      </c>
      <c r="C461" s="20" t="s">
        <v>62</v>
      </c>
      <c r="D461" s="37">
        <v>3518022.88</v>
      </c>
      <c r="E461" s="37">
        <v>172058.2</v>
      </c>
      <c r="F461" s="37" t="b">
        <f t="shared" si="1695"/>
        <v>1</v>
      </c>
      <c r="G461" s="37">
        <f>+D461/D462</f>
        <v>0.1108181143</v>
      </c>
      <c r="H461" s="37" t="str">
        <f t="shared" si="1684"/>
        <v>#REF!</v>
      </c>
      <c r="I461" s="37" t="str">
        <f t="shared" si="1685"/>
        <v>#REF!</v>
      </c>
      <c r="J461" s="37" t="str">
        <f t="shared" si="1686"/>
        <v>#REF!</v>
      </c>
      <c r="K461" s="37" t="str">
        <f t="shared" si="1687"/>
        <v>#REF!</v>
      </c>
      <c r="L461" s="37">
        <v>0.0</v>
      </c>
      <c r="M461" s="37" t="str">
        <f t="shared" si="1688"/>
        <v>#REF!</v>
      </c>
      <c r="N461" s="37">
        <v>0.0</v>
      </c>
      <c r="O461" s="37" t="str">
        <f t="shared" si="1689"/>
        <v>#REF!</v>
      </c>
      <c r="P461" s="37" t="str">
        <f t="shared" si="1690"/>
        <v>#REF!</v>
      </c>
      <c r="Q461" s="37" t="str">
        <f t="shared" si="1691"/>
        <v>#REF!</v>
      </c>
      <c r="R461" s="37" t="str">
        <f t="shared" si="1692"/>
        <v>#REF!</v>
      </c>
      <c r="S461" s="37" t="str">
        <f t="shared" si="1693"/>
        <v>#REF!</v>
      </c>
      <c r="T461" s="37" t="str">
        <f t="shared" si="1694"/>
        <v>#REF!</v>
      </c>
      <c r="U461" s="37"/>
      <c r="V461" s="37"/>
      <c r="W461" s="37"/>
      <c r="X461" s="37"/>
      <c r="Y461" s="37"/>
      <c r="Z461" s="37"/>
      <c r="AA461" s="37"/>
    </row>
    <row r="462" ht="15.75" customHeight="1" outlineLevel="1">
      <c r="A462" s="38" t="s">
        <v>436</v>
      </c>
      <c r="B462" s="39"/>
      <c r="C462" s="38"/>
      <c r="D462" s="40">
        <f t="shared" ref="D462:E462" si="1696">SUBTOTAL(9,D459:D461)</f>
        <v>31745919</v>
      </c>
      <c r="E462" s="40">
        <f t="shared" si="1696"/>
        <v>1552618</v>
      </c>
      <c r="F462" s="40"/>
      <c r="G462" s="40">
        <f>SUBTOTAL(9,G459:G461)</f>
        <v>1</v>
      </c>
      <c r="H462" s="40"/>
      <c r="I462" s="40"/>
      <c r="J462" s="40"/>
      <c r="K462" s="40" t="str">
        <f t="shared" ref="K462:L462" si="1697">SUBTOTAL(9,K459:K461)</f>
        <v>#REF!</v>
      </c>
      <c r="L462" s="40">
        <f t="shared" si="1697"/>
        <v>0</v>
      </c>
      <c r="M462" s="40"/>
      <c r="N462" s="40"/>
      <c r="O462" s="40"/>
      <c r="P462" s="40" t="str">
        <f t="shared" ref="P462:T462" si="1698">SUBTOTAL(9,P459:P461)</f>
        <v>#REF!</v>
      </c>
      <c r="Q462" s="40" t="str">
        <f t="shared" si="1698"/>
        <v>#REF!</v>
      </c>
      <c r="R462" s="40" t="str">
        <f t="shared" si="1698"/>
        <v>#REF!</v>
      </c>
      <c r="S462" s="40" t="str">
        <f t="shared" si="1698"/>
        <v>#REF!</v>
      </c>
      <c r="T462" s="40" t="str">
        <f t="shared" si="1698"/>
        <v>#REF!</v>
      </c>
      <c r="U462" s="40"/>
      <c r="V462" s="40"/>
      <c r="W462" s="40"/>
      <c r="X462" s="40"/>
      <c r="Y462" s="40"/>
      <c r="Z462" s="40"/>
      <c r="AA462" s="40"/>
    </row>
    <row r="463" ht="15.75" customHeight="1" outlineLevel="2">
      <c r="A463" s="20" t="s">
        <v>284</v>
      </c>
      <c r="B463" s="19" t="s">
        <v>20</v>
      </c>
      <c r="C463" s="20" t="s">
        <v>21</v>
      </c>
      <c r="D463" s="37">
        <v>2.394407978E7</v>
      </c>
      <c r="E463" s="37">
        <v>2038981.39</v>
      </c>
      <c r="F463" s="37" t="b">
        <f>+A463=A461</f>
        <v>0</v>
      </c>
      <c r="G463" s="37">
        <f>+D463/D466</f>
        <v>0.6474272213</v>
      </c>
      <c r="H463" s="37" t="str">
        <f t="shared" ref="H463:H465" si="1699">VLOOKUP(A463,'[1]Hoja1'!$B$2:$F$126,3,0)</f>
        <v>#REF!</v>
      </c>
      <c r="I463" s="37" t="str">
        <f t="shared" ref="I463:I465" si="1700">VLOOKUP(A463,'[1]Hoja1'!$B$2:$F$126,2,0)</f>
        <v>#REF!</v>
      </c>
      <c r="J463" s="37" t="str">
        <f t="shared" ref="J463:J465" si="1701">+H463/11</f>
        <v>#REF!</v>
      </c>
      <c r="K463" s="37" t="str">
        <f t="shared" ref="K463:K465" si="1702">+G463*J463</f>
        <v>#REF!</v>
      </c>
      <c r="L463" s="37" t="str">
        <f t="shared" ref="L463:L465" si="1703">+D463-Q463</f>
        <v>#REF!</v>
      </c>
      <c r="M463" s="37" t="str">
        <f t="shared" ref="M463:M465" si="1704">VLOOKUP(A463,'[1]Hoja1'!$B$2:$F$126,5,0)</f>
        <v>#REF!</v>
      </c>
      <c r="N463" s="37">
        <v>0.0</v>
      </c>
      <c r="O463" s="37" t="str">
        <f t="shared" ref="O463:O465" si="1705">+M463/11</f>
        <v>#REF!</v>
      </c>
      <c r="P463" s="37" t="str">
        <f t="shared" ref="P463:P465" si="1706">+D463-K463</f>
        <v>#REF!</v>
      </c>
      <c r="Q463" s="37" t="str">
        <f t="shared" ref="Q463:Q465" si="1707">+ROUND(P463,0)</f>
        <v>#REF!</v>
      </c>
      <c r="R463" s="37" t="str">
        <f t="shared" ref="R463:R465" si="1708">+L463+Q463</f>
        <v>#REF!</v>
      </c>
      <c r="S463" s="37" t="str">
        <f t="shared" ref="S463:S465" si="1709">IF(D463-L463-Q463&gt;1,D463-L463-Q463,0)</f>
        <v>#REF!</v>
      </c>
      <c r="T463" s="37" t="str">
        <f t="shared" ref="T463:T465" si="1710">+R463</f>
        <v>#REF!</v>
      </c>
      <c r="U463" s="37"/>
      <c r="V463" s="37"/>
      <c r="W463" s="37"/>
      <c r="X463" s="37"/>
      <c r="Y463" s="37"/>
      <c r="Z463" s="37"/>
      <c r="AA463" s="37"/>
    </row>
    <row r="464" ht="15.75" customHeight="1" outlineLevel="2">
      <c r="A464" s="20" t="s">
        <v>284</v>
      </c>
      <c r="B464" s="19" t="s">
        <v>32</v>
      </c>
      <c r="C464" s="20" t="s">
        <v>33</v>
      </c>
      <c r="D464" s="37">
        <v>1.190680388E7</v>
      </c>
      <c r="E464" s="37">
        <v>1013935.46</v>
      </c>
      <c r="F464" s="37" t="b">
        <f t="shared" ref="F464:F465" si="1711">+A464=A463</f>
        <v>1</v>
      </c>
      <c r="G464" s="37">
        <f>+D464/D466</f>
        <v>0.3219496853</v>
      </c>
      <c r="H464" s="37" t="str">
        <f t="shared" si="1699"/>
        <v>#REF!</v>
      </c>
      <c r="I464" s="37" t="str">
        <f t="shared" si="1700"/>
        <v>#REF!</v>
      </c>
      <c r="J464" s="37" t="str">
        <f t="shared" si="1701"/>
        <v>#REF!</v>
      </c>
      <c r="K464" s="37" t="str">
        <f t="shared" si="1702"/>
        <v>#REF!</v>
      </c>
      <c r="L464" s="37" t="str">
        <f t="shared" si="1703"/>
        <v>#REF!</v>
      </c>
      <c r="M464" s="37" t="str">
        <f t="shared" si="1704"/>
        <v>#REF!</v>
      </c>
      <c r="N464" s="37">
        <v>0.0</v>
      </c>
      <c r="O464" s="37" t="str">
        <f t="shared" si="1705"/>
        <v>#REF!</v>
      </c>
      <c r="P464" s="37" t="str">
        <f t="shared" si="1706"/>
        <v>#REF!</v>
      </c>
      <c r="Q464" s="37" t="str">
        <f t="shared" si="1707"/>
        <v>#REF!</v>
      </c>
      <c r="R464" s="37" t="str">
        <f t="shared" si="1708"/>
        <v>#REF!</v>
      </c>
      <c r="S464" s="37" t="str">
        <f t="shared" si="1709"/>
        <v>#REF!</v>
      </c>
      <c r="T464" s="37" t="str">
        <f t="shared" si="1710"/>
        <v>#REF!</v>
      </c>
      <c r="U464" s="37"/>
      <c r="V464" s="37"/>
      <c r="W464" s="37"/>
      <c r="X464" s="37"/>
      <c r="Y464" s="37"/>
      <c r="Z464" s="37"/>
      <c r="AA464" s="37"/>
    </row>
    <row r="465" ht="15.75" customHeight="1" outlineLevel="2">
      <c r="A465" s="20" t="s">
        <v>284</v>
      </c>
      <c r="B465" s="19" t="s">
        <v>28</v>
      </c>
      <c r="C465" s="20" t="s">
        <v>29</v>
      </c>
      <c r="D465" s="37">
        <v>1132547.05</v>
      </c>
      <c r="E465" s="37">
        <v>96443.15</v>
      </c>
      <c r="F465" s="37" t="b">
        <f t="shared" si="1711"/>
        <v>1</v>
      </c>
      <c r="G465" s="37">
        <f>+D465/D466</f>
        <v>0.03062309332</v>
      </c>
      <c r="H465" s="37" t="str">
        <f t="shared" si="1699"/>
        <v>#REF!</v>
      </c>
      <c r="I465" s="37" t="str">
        <f t="shared" si="1700"/>
        <v>#REF!</v>
      </c>
      <c r="J465" s="37" t="str">
        <f t="shared" si="1701"/>
        <v>#REF!</v>
      </c>
      <c r="K465" s="37" t="str">
        <f t="shared" si="1702"/>
        <v>#REF!</v>
      </c>
      <c r="L465" s="37" t="str">
        <f t="shared" si="1703"/>
        <v>#REF!</v>
      </c>
      <c r="M465" s="37" t="str">
        <f t="shared" si="1704"/>
        <v>#REF!</v>
      </c>
      <c r="N465" s="37">
        <v>0.0</v>
      </c>
      <c r="O465" s="37" t="str">
        <f t="shared" si="1705"/>
        <v>#REF!</v>
      </c>
      <c r="P465" s="37" t="str">
        <f t="shared" si="1706"/>
        <v>#REF!</v>
      </c>
      <c r="Q465" s="37" t="str">
        <f t="shared" si="1707"/>
        <v>#REF!</v>
      </c>
      <c r="R465" s="37" t="str">
        <f t="shared" si="1708"/>
        <v>#REF!</v>
      </c>
      <c r="S465" s="37" t="str">
        <f t="shared" si="1709"/>
        <v>#REF!</v>
      </c>
      <c r="T465" s="37" t="str">
        <f t="shared" si="1710"/>
        <v>#REF!</v>
      </c>
      <c r="U465" s="37"/>
      <c r="V465" s="37"/>
      <c r="W465" s="37"/>
      <c r="X465" s="37"/>
      <c r="Y465" s="37"/>
      <c r="Z465" s="37"/>
      <c r="AA465" s="37"/>
    </row>
    <row r="466" ht="15.75" customHeight="1" outlineLevel="1">
      <c r="A466" s="38" t="s">
        <v>437</v>
      </c>
      <c r="B466" s="39"/>
      <c r="C466" s="38"/>
      <c r="D466" s="40">
        <f t="shared" ref="D466:E466" si="1712">SUBTOTAL(9,D463:D465)</f>
        <v>36983430.71</v>
      </c>
      <c r="E466" s="40">
        <f t="shared" si="1712"/>
        <v>3149360</v>
      </c>
      <c r="F466" s="40"/>
      <c r="G466" s="40">
        <f>SUBTOTAL(9,G463:G465)</f>
        <v>1</v>
      </c>
      <c r="H466" s="40"/>
      <c r="I466" s="40"/>
      <c r="J466" s="40"/>
      <c r="K466" s="40" t="str">
        <f t="shared" ref="K466:L466" si="1713">SUBTOTAL(9,K463:K465)</f>
        <v>#REF!</v>
      </c>
      <c r="L466" s="40" t="str">
        <f t="shared" si="1713"/>
        <v>#REF!</v>
      </c>
      <c r="M466" s="40"/>
      <c r="N466" s="40"/>
      <c r="O466" s="40"/>
      <c r="P466" s="40" t="str">
        <f t="shared" ref="P466:T466" si="1714">SUBTOTAL(9,P463:P465)</f>
        <v>#REF!</v>
      </c>
      <c r="Q466" s="40" t="str">
        <f t="shared" si="1714"/>
        <v>#REF!</v>
      </c>
      <c r="R466" s="40" t="str">
        <f t="shared" si="1714"/>
        <v>#REF!</v>
      </c>
      <c r="S466" s="40" t="str">
        <f t="shared" si="1714"/>
        <v>#REF!</v>
      </c>
      <c r="T466" s="40" t="str">
        <f t="shared" si="1714"/>
        <v>#REF!</v>
      </c>
      <c r="U466" s="40"/>
      <c r="V466" s="40"/>
      <c r="W466" s="40"/>
      <c r="X466" s="40"/>
      <c r="Y466" s="40"/>
      <c r="Z466" s="40"/>
      <c r="AA466" s="40"/>
    </row>
    <row r="467" ht="15.75" customHeight="1" outlineLevel="2">
      <c r="A467" s="20" t="s">
        <v>286</v>
      </c>
      <c r="B467" s="19" t="s">
        <v>20</v>
      </c>
      <c r="C467" s="20" t="s">
        <v>21</v>
      </c>
      <c r="D467" s="37">
        <v>1.2479509978E8</v>
      </c>
      <c r="E467" s="37">
        <v>2.316494071E7</v>
      </c>
      <c r="F467" s="37" t="b">
        <f>+A467=A465</f>
        <v>0</v>
      </c>
      <c r="G467" s="37">
        <f>+D467/D470</f>
        <v>0.7628081616</v>
      </c>
      <c r="H467" s="37" t="str">
        <f t="shared" ref="H467:H469" si="1715">VLOOKUP(A467,'[1]Hoja1'!$B$2:$F$126,3,0)</f>
        <v>#REF!</v>
      </c>
      <c r="I467" s="37" t="str">
        <f t="shared" ref="I467:I469" si="1716">VLOOKUP(A467,'[1]Hoja1'!$B$2:$F$126,2,0)</f>
        <v>#REF!</v>
      </c>
      <c r="J467" s="37" t="str">
        <f t="shared" ref="J467:J469" si="1717">+H467/11</f>
        <v>#REF!</v>
      </c>
      <c r="K467" s="37" t="str">
        <f t="shared" ref="K467:K469" si="1718">+G467*J467</f>
        <v>#REF!</v>
      </c>
      <c r="L467" s="37" t="str">
        <f t="shared" ref="L467:L469" si="1719">+D467-Q467</f>
        <v>#REF!</v>
      </c>
      <c r="M467" s="37" t="str">
        <f t="shared" ref="M467:M469" si="1720">VLOOKUP(A467,'[1]Hoja1'!$B$2:$F$126,5,0)</f>
        <v>#REF!</v>
      </c>
      <c r="N467" s="37">
        <v>0.0</v>
      </c>
      <c r="O467" s="37" t="str">
        <f t="shared" ref="O467:O469" si="1721">+M467/11</f>
        <v>#REF!</v>
      </c>
      <c r="P467" s="37" t="str">
        <f t="shared" ref="P467:P469" si="1722">+D467-K467</f>
        <v>#REF!</v>
      </c>
      <c r="Q467" s="37" t="str">
        <f t="shared" ref="Q467:Q469" si="1723">+ROUND(P467,0)</f>
        <v>#REF!</v>
      </c>
      <c r="R467" s="37" t="str">
        <f t="shared" ref="R467:R469" si="1724">+L467+Q467</f>
        <v>#REF!</v>
      </c>
      <c r="S467" s="37" t="str">
        <f t="shared" ref="S467:S469" si="1725">IF(D467-L467-Q467&gt;1,D467-L467-Q467,0)</f>
        <v>#REF!</v>
      </c>
      <c r="T467" s="37" t="str">
        <f t="shared" ref="T467:T469" si="1726">+R467</f>
        <v>#REF!</v>
      </c>
      <c r="U467" s="37"/>
      <c r="V467" s="37"/>
      <c r="W467" s="37"/>
      <c r="X467" s="37"/>
      <c r="Y467" s="37"/>
      <c r="Z467" s="37"/>
      <c r="AA467" s="37"/>
    </row>
    <row r="468" ht="15.75" customHeight="1" outlineLevel="2">
      <c r="A468" s="20" t="s">
        <v>286</v>
      </c>
      <c r="B468" s="19" t="s">
        <v>32</v>
      </c>
      <c r="C468" s="20" t="s">
        <v>33</v>
      </c>
      <c r="D468" s="37">
        <v>6992992.18</v>
      </c>
      <c r="E468" s="37">
        <v>1298065.78</v>
      </c>
      <c r="F468" s="37" t="b">
        <f t="shared" ref="F468:F469" si="1727">+A468=A467</f>
        <v>1</v>
      </c>
      <c r="G468" s="37">
        <f>+D468/D470</f>
        <v>0.04274455903</v>
      </c>
      <c r="H468" s="37" t="str">
        <f t="shared" si="1715"/>
        <v>#REF!</v>
      </c>
      <c r="I468" s="37" t="str">
        <f t="shared" si="1716"/>
        <v>#REF!</v>
      </c>
      <c r="J468" s="37" t="str">
        <f t="shared" si="1717"/>
        <v>#REF!</v>
      </c>
      <c r="K468" s="37" t="str">
        <f t="shared" si="1718"/>
        <v>#REF!</v>
      </c>
      <c r="L468" s="37" t="str">
        <f t="shared" si="1719"/>
        <v>#REF!</v>
      </c>
      <c r="M468" s="37" t="str">
        <f t="shared" si="1720"/>
        <v>#REF!</v>
      </c>
      <c r="N468" s="37">
        <v>0.0</v>
      </c>
      <c r="O468" s="37" t="str">
        <f t="shared" si="1721"/>
        <v>#REF!</v>
      </c>
      <c r="P468" s="37" t="str">
        <f t="shared" si="1722"/>
        <v>#REF!</v>
      </c>
      <c r="Q468" s="37" t="str">
        <f t="shared" si="1723"/>
        <v>#REF!</v>
      </c>
      <c r="R468" s="37" t="str">
        <f t="shared" si="1724"/>
        <v>#REF!</v>
      </c>
      <c r="S468" s="37" t="str">
        <f t="shared" si="1725"/>
        <v>#REF!</v>
      </c>
      <c r="T468" s="37" t="str">
        <f t="shared" si="1726"/>
        <v>#REF!</v>
      </c>
      <c r="U468" s="37"/>
      <c r="V468" s="37"/>
      <c r="W468" s="37"/>
      <c r="X468" s="37"/>
      <c r="Y468" s="37"/>
      <c r="Z468" s="37"/>
      <c r="AA468" s="37"/>
    </row>
    <row r="469" ht="15.75" customHeight="1" outlineLevel="2">
      <c r="A469" s="20" t="s">
        <v>286</v>
      </c>
      <c r="B469" s="19" t="s">
        <v>34</v>
      </c>
      <c r="C469" s="20" t="s">
        <v>35</v>
      </c>
      <c r="D469" s="37">
        <v>3.18114945E7</v>
      </c>
      <c r="E469" s="37">
        <v>5904970.51</v>
      </c>
      <c r="F469" s="37" t="b">
        <f t="shared" si="1727"/>
        <v>1</v>
      </c>
      <c r="G469" s="37">
        <f>+D469/D470</f>
        <v>0.1944472794</v>
      </c>
      <c r="H469" s="37" t="str">
        <f t="shared" si="1715"/>
        <v>#REF!</v>
      </c>
      <c r="I469" s="37" t="str">
        <f t="shared" si="1716"/>
        <v>#REF!</v>
      </c>
      <c r="J469" s="37" t="str">
        <f t="shared" si="1717"/>
        <v>#REF!</v>
      </c>
      <c r="K469" s="37" t="str">
        <f t="shared" si="1718"/>
        <v>#REF!</v>
      </c>
      <c r="L469" s="37" t="str">
        <f t="shared" si="1719"/>
        <v>#REF!</v>
      </c>
      <c r="M469" s="37" t="str">
        <f t="shared" si="1720"/>
        <v>#REF!</v>
      </c>
      <c r="N469" s="37">
        <v>0.0</v>
      </c>
      <c r="O469" s="37" t="str">
        <f t="shared" si="1721"/>
        <v>#REF!</v>
      </c>
      <c r="P469" s="37" t="str">
        <f t="shared" si="1722"/>
        <v>#REF!</v>
      </c>
      <c r="Q469" s="37" t="str">
        <f t="shared" si="1723"/>
        <v>#REF!</v>
      </c>
      <c r="R469" s="37" t="str">
        <f t="shared" si="1724"/>
        <v>#REF!</v>
      </c>
      <c r="S469" s="37" t="str">
        <f t="shared" si="1725"/>
        <v>#REF!</v>
      </c>
      <c r="T469" s="37" t="str">
        <f t="shared" si="1726"/>
        <v>#REF!</v>
      </c>
      <c r="U469" s="37"/>
      <c r="V469" s="37"/>
      <c r="W469" s="37"/>
      <c r="X469" s="37"/>
      <c r="Y469" s="37"/>
      <c r="Z469" s="37"/>
      <c r="AA469" s="37"/>
    </row>
    <row r="470" ht="15.75" customHeight="1" outlineLevel="1">
      <c r="A470" s="38" t="s">
        <v>438</v>
      </c>
      <c r="B470" s="39"/>
      <c r="C470" s="38"/>
      <c r="D470" s="40">
        <f t="shared" ref="D470:E470" si="1728">SUBTOTAL(9,D467:D469)</f>
        <v>163599586.5</v>
      </c>
      <c r="E470" s="40">
        <f t="shared" si="1728"/>
        <v>30367977</v>
      </c>
      <c r="F470" s="40"/>
      <c r="G470" s="40">
        <f>SUBTOTAL(9,G467:G469)</f>
        <v>1</v>
      </c>
      <c r="H470" s="40"/>
      <c r="I470" s="40"/>
      <c r="J470" s="40"/>
      <c r="K470" s="40" t="str">
        <f t="shared" ref="K470:L470" si="1729">SUBTOTAL(9,K467:K469)</f>
        <v>#REF!</v>
      </c>
      <c r="L470" s="40" t="str">
        <f t="shared" si="1729"/>
        <v>#REF!</v>
      </c>
      <c r="M470" s="40"/>
      <c r="N470" s="40"/>
      <c r="O470" s="40"/>
      <c r="P470" s="40" t="str">
        <f t="shared" ref="P470:T470" si="1730">SUBTOTAL(9,P467:P469)</f>
        <v>#REF!</v>
      </c>
      <c r="Q470" s="40" t="str">
        <f t="shared" si="1730"/>
        <v>#REF!</v>
      </c>
      <c r="R470" s="40" t="str">
        <f t="shared" si="1730"/>
        <v>#REF!</v>
      </c>
      <c r="S470" s="40" t="str">
        <f t="shared" si="1730"/>
        <v>#REF!</v>
      </c>
      <c r="T470" s="40" t="str">
        <f t="shared" si="1730"/>
        <v>#REF!</v>
      </c>
      <c r="U470" s="40"/>
      <c r="V470" s="40"/>
      <c r="W470" s="40"/>
      <c r="X470" s="40"/>
      <c r="Y470" s="40"/>
      <c r="Z470" s="40"/>
      <c r="AA470" s="40"/>
    </row>
    <row r="471" ht="15.75" customHeight="1" outlineLevel="2">
      <c r="A471" s="20" t="s">
        <v>288</v>
      </c>
      <c r="B471" s="19" t="s">
        <v>20</v>
      </c>
      <c r="C471" s="20" t="s">
        <v>21</v>
      </c>
      <c r="D471" s="37">
        <v>7.258484981E7</v>
      </c>
      <c r="E471" s="37">
        <v>3503383.66</v>
      </c>
      <c r="F471" s="37" t="b">
        <f>+A471=A469</f>
        <v>0</v>
      </c>
      <c r="G471" s="37">
        <f>+D471/D474</f>
        <v>0.4787599865</v>
      </c>
      <c r="H471" s="37" t="str">
        <f t="shared" ref="H471:H473" si="1731">VLOOKUP(A471,'[1]Hoja1'!$B$2:$F$126,3,0)</f>
        <v>#REF!</v>
      </c>
      <c r="I471" s="37" t="str">
        <f t="shared" ref="I471:I473" si="1732">VLOOKUP(A471,'[1]Hoja1'!$B$2:$F$126,2,0)</f>
        <v>#REF!</v>
      </c>
      <c r="J471" s="37" t="str">
        <f t="shared" ref="J471:J473" si="1733">+H471/11</f>
        <v>#REF!</v>
      </c>
      <c r="K471" s="37" t="str">
        <f t="shared" ref="K471:K473" si="1734">+G471*J471</f>
        <v>#REF!</v>
      </c>
      <c r="L471" s="37">
        <v>0.0</v>
      </c>
      <c r="M471" s="37" t="str">
        <f t="shared" ref="M471:M473" si="1735">VLOOKUP(A471,'[1]Hoja1'!$B$2:$F$126,5,0)</f>
        <v>#REF!</v>
      </c>
      <c r="N471" s="37">
        <v>0.0</v>
      </c>
      <c r="O471" s="37" t="str">
        <f t="shared" ref="O471:O473" si="1736">+M471/11</f>
        <v>#REF!</v>
      </c>
      <c r="P471" s="37" t="str">
        <f t="shared" ref="P471:P473" si="1737">+D471-K471</f>
        <v>#REF!</v>
      </c>
      <c r="Q471" s="37" t="str">
        <f t="shared" ref="Q471:Q473" si="1738">+ROUND(P471,0)</f>
        <v>#REF!</v>
      </c>
      <c r="R471" s="37" t="str">
        <f t="shared" ref="R471:R473" si="1739">+L471+Q471</f>
        <v>#REF!</v>
      </c>
      <c r="S471" s="37" t="str">
        <f t="shared" ref="S471:S473" si="1740">IF(D471-L471-Q471&gt;1,D471-L471-Q471,0)</f>
        <v>#REF!</v>
      </c>
      <c r="T471" s="37" t="str">
        <f t="shared" ref="T471:T473" si="1741">+R471</f>
        <v>#REF!</v>
      </c>
      <c r="U471" s="37"/>
      <c r="V471" s="37"/>
      <c r="W471" s="37"/>
      <c r="X471" s="37"/>
      <c r="Y471" s="37"/>
      <c r="Z471" s="37"/>
      <c r="AA471" s="37"/>
    </row>
    <row r="472" ht="15.75" customHeight="1" outlineLevel="2">
      <c r="A472" s="20" t="s">
        <v>288</v>
      </c>
      <c r="B472" s="19" t="s">
        <v>32</v>
      </c>
      <c r="C472" s="20" t="s">
        <v>33</v>
      </c>
      <c r="D472" s="37">
        <v>3.463871321E7</v>
      </c>
      <c r="E472" s="37">
        <v>1671873.7</v>
      </c>
      <c r="F472" s="37" t="b">
        <f t="shared" ref="F472:F473" si="1742">+A472=A471</f>
        <v>1</v>
      </c>
      <c r="G472" s="37">
        <f>+D472/D474</f>
        <v>0.2284723315</v>
      </c>
      <c r="H472" s="37" t="str">
        <f t="shared" si="1731"/>
        <v>#REF!</v>
      </c>
      <c r="I472" s="37" t="str">
        <f t="shared" si="1732"/>
        <v>#REF!</v>
      </c>
      <c r="J472" s="37" t="str">
        <f t="shared" si="1733"/>
        <v>#REF!</v>
      </c>
      <c r="K472" s="37" t="str">
        <f t="shared" si="1734"/>
        <v>#REF!</v>
      </c>
      <c r="L472" s="37">
        <v>0.0</v>
      </c>
      <c r="M472" s="37" t="str">
        <f t="shared" si="1735"/>
        <v>#REF!</v>
      </c>
      <c r="N472" s="37">
        <v>0.0</v>
      </c>
      <c r="O472" s="37" t="str">
        <f t="shared" si="1736"/>
        <v>#REF!</v>
      </c>
      <c r="P472" s="37" t="str">
        <f t="shared" si="1737"/>
        <v>#REF!</v>
      </c>
      <c r="Q472" s="37" t="str">
        <f t="shared" si="1738"/>
        <v>#REF!</v>
      </c>
      <c r="R472" s="37" t="str">
        <f t="shared" si="1739"/>
        <v>#REF!</v>
      </c>
      <c r="S472" s="37" t="str">
        <f t="shared" si="1740"/>
        <v>#REF!</v>
      </c>
      <c r="T472" s="37" t="str">
        <f t="shared" si="1741"/>
        <v>#REF!</v>
      </c>
      <c r="U472" s="37"/>
      <c r="V472" s="37"/>
      <c r="W472" s="37"/>
      <c r="X472" s="37"/>
      <c r="Y472" s="37"/>
      <c r="Z472" s="37"/>
      <c r="AA472" s="37"/>
    </row>
    <row r="473" ht="15.75" customHeight="1" outlineLevel="2">
      <c r="A473" s="20" t="s">
        <v>288</v>
      </c>
      <c r="B473" s="19" t="s">
        <v>34</v>
      </c>
      <c r="C473" s="20" t="s">
        <v>35</v>
      </c>
      <c r="D473" s="37">
        <v>4.438653777E7</v>
      </c>
      <c r="E473" s="37">
        <v>2142362.64</v>
      </c>
      <c r="F473" s="37" t="b">
        <f t="shared" si="1742"/>
        <v>1</v>
      </c>
      <c r="G473" s="37">
        <f>+D473/D474</f>
        <v>0.292767682</v>
      </c>
      <c r="H473" s="37" t="str">
        <f t="shared" si="1731"/>
        <v>#REF!</v>
      </c>
      <c r="I473" s="37" t="str">
        <f t="shared" si="1732"/>
        <v>#REF!</v>
      </c>
      <c r="J473" s="37" t="str">
        <f t="shared" si="1733"/>
        <v>#REF!</v>
      </c>
      <c r="K473" s="37" t="str">
        <f t="shared" si="1734"/>
        <v>#REF!</v>
      </c>
      <c r="L473" s="37">
        <v>0.0</v>
      </c>
      <c r="M473" s="37" t="str">
        <f t="shared" si="1735"/>
        <v>#REF!</v>
      </c>
      <c r="N473" s="37">
        <v>0.0</v>
      </c>
      <c r="O473" s="37" t="str">
        <f t="shared" si="1736"/>
        <v>#REF!</v>
      </c>
      <c r="P473" s="37" t="str">
        <f t="shared" si="1737"/>
        <v>#REF!</v>
      </c>
      <c r="Q473" s="37" t="str">
        <f t="shared" si="1738"/>
        <v>#REF!</v>
      </c>
      <c r="R473" s="37" t="str">
        <f t="shared" si="1739"/>
        <v>#REF!</v>
      </c>
      <c r="S473" s="37" t="str">
        <f t="shared" si="1740"/>
        <v>#REF!</v>
      </c>
      <c r="T473" s="37" t="str">
        <f t="shared" si="1741"/>
        <v>#REF!</v>
      </c>
      <c r="U473" s="37"/>
      <c r="V473" s="37"/>
      <c r="W473" s="37"/>
      <c r="X473" s="37"/>
      <c r="Y473" s="37"/>
      <c r="Z473" s="37"/>
      <c r="AA473" s="37"/>
    </row>
    <row r="474" ht="15.75" customHeight="1" outlineLevel="1">
      <c r="A474" s="38" t="s">
        <v>439</v>
      </c>
      <c r="B474" s="39"/>
      <c r="C474" s="38"/>
      <c r="D474" s="40">
        <f t="shared" ref="D474:E474" si="1743">SUBTOTAL(9,D471:D473)</f>
        <v>151610100.8</v>
      </c>
      <c r="E474" s="40">
        <f t="shared" si="1743"/>
        <v>7317620</v>
      </c>
      <c r="F474" s="40"/>
      <c r="G474" s="40">
        <f>SUBTOTAL(9,G471:G473)</f>
        <v>1</v>
      </c>
      <c r="H474" s="40"/>
      <c r="I474" s="40"/>
      <c r="J474" s="40"/>
      <c r="K474" s="40" t="str">
        <f t="shared" ref="K474:L474" si="1744">SUBTOTAL(9,K471:K473)</f>
        <v>#REF!</v>
      </c>
      <c r="L474" s="40">
        <f t="shared" si="1744"/>
        <v>0</v>
      </c>
      <c r="M474" s="40"/>
      <c r="N474" s="40"/>
      <c r="O474" s="40"/>
      <c r="P474" s="40" t="str">
        <f t="shared" ref="P474:T474" si="1745">SUBTOTAL(9,P471:P473)</f>
        <v>#REF!</v>
      </c>
      <c r="Q474" s="40" t="str">
        <f t="shared" si="1745"/>
        <v>#REF!</v>
      </c>
      <c r="R474" s="40" t="str">
        <f t="shared" si="1745"/>
        <v>#REF!</v>
      </c>
      <c r="S474" s="40" t="str">
        <f t="shared" si="1745"/>
        <v>#REF!</v>
      </c>
      <c r="T474" s="40" t="str">
        <f t="shared" si="1745"/>
        <v>#REF!</v>
      </c>
      <c r="U474" s="40"/>
      <c r="V474" s="40"/>
      <c r="W474" s="40"/>
      <c r="X474" s="40"/>
      <c r="Y474" s="40"/>
      <c r="Z474" s="40"/>
      <c r="AA474" s="40"/>
    </row>
    <row r="475" ht="15.75" customHeight="1" outlineLevel="2">
      <c r="A475" s="20" t="s">
        <v>290</v>
      </c>
      <c r="B475" s="19" t="s">
        <v>20</v>
      </c>
      <c r="C475" s="20" t="s">
        <v>21</v>
      </c>
      <c r="D475" s="37">
        <v>1.244003375E7</v>
      </c>
      <c r="E475" s="37">
        <v>1164239.11</v>
      </c>
      <c r="F475" s="37" t="b">
        <f>+A475=A473</f>
        <v>0</v>
      </c>
      <c r="G475" s="37">
        <f>+D475/D477</f>
        <v>0.4596907971</v>
      </c>
      <c r="H475" s="37" t="str">
        <f t="shared" ref="H475:H476" si="1746">VLOOKUP(A475,'[1]Hoja1'!$B$2:$F$126,3,0)</f>
        <v>#REF!</v>
      </c>
      <c r="I475" s="37" t="str">
        <f t="shared" ref="I475:I476" si="1747">VLOOKUP(A475,'[1]Hoja1'!$B$2:$F$126,2,0)</f>
        <v>#REF!</v>
      </c>
      <c r="J475" s="37" t="str">
        <f t="shared" ref="J475:J476" si="1748">+H475/11</f>
        <v>#REF!</v>
      </c>
      <c r="K475" s="37" t="str">
        <f t="shared" ref="K475:K476" si="1749">+G475*J475</f>
        <v>#REF!</v>
      </c>
      <c r="L475" s="37">
        <v>0.0</v>
      </c>
      <c r="M475" s="37" t="str">
        <f t="shared" ref="M475:M476" si="1750">VLOOKUP(A475,'[1]Hoja1'!$B$2:$F$126,5,0)</f>
        <v>#REF!</v>
      </c>
      <c r="N475" s="37">
        <v>0.0</v>
      </c>
      <c r="O475" s="37" t="str">
        <f t="shared" ref="O475:O476" si="1751">+M475/11</f>
        <v>#REF!</v>
      </c>
      <c r="P475" s="37" t="str">
        <f t="shared" ref="P475:P476" si="1752">+D475-K475</f>
        <v>#REF!</v>
      </c>
      <c r="Q475" s="37" t="str">
        <f t="shared" ref="Q475:Q476" si="1753">+ROUND(P475,0)</f>
        <v>#REF!</v>
      </c>
      <c r="R475" s="37" t="str">
        <f t="shared" ref="R475:R476" si="1754">+L475+Q475</f>
        <v>#REF!</v>
      </c>
      <c r="S475" s="37" t="str">
        <f t="shared" ref="S475:S476" si="1755">IF(D475-L475-Q475&gt;1,D475-L475-Q475,0)</f>
        <v>#REF!</v>
      </c>
      <c r="T475" s="37" t="str">
        <f t="shared" ref="T475:T476" si="1756">+R475</f>
        <v>#REF!</v>
      </c>
      <c r="U475" s="37"/>
      <c r="V475" s="37"/>
      <c r="W475" s="37"/>
      <c r="X475" s="37"/>
      <c r="Y475" s="37"/>
      <c r="Z475" s="37"/>
      <c r="AA475" s="37"/>
    </row>
    <row r="476" ht="15.75" customHeight="1" outlineLevel="2">
      <c r="A476" s="20" t="s">
        <v>290</v>
      </c>
      <c r="B476" s="19" t="s">
        <v>32</v>
      </c>
      <c r="C476" s="20" t="s">
        <v>33</v>
      </c>
      <c r="D476" s="37">
        <v>1.462170825E7</v>
      </c>
      <c r="E476" s="37">
        <v>1368417.89</v>
      </c>
      <c r="F476" s="37" t="b">
        <f>+A476=A475</f>
        <v>1</v>
      </c>
      <c r="G476" s="37">
        <f>+D476/D477</f>
        <v>0.5403092029</v>
      </c>
      <c r="H476" s="37" t="str">
        <f t="shared" si="1746"/>
        <v>#REF!</v>
      </c>
      <c r="I476" s="37" t="str">
        <f t="shared" si="1747"/>
        <v>#REF!</v>
      </c>
      <c r="J476" s="37" t="str">
        <f t="shared" si="1748"/>
        <v>#REF!</v>
      </c>
      <c r="K476" s="37" t="str">
        <f t="shared" si="1749"/>
        <v>#REF!</v>
      </c>
      <c r="L476" s="37">
        <v>0.0</v>
      </c>
      <c r="M476" s="37" t="str">
        <f t="shared" si="1750"/>
        <v>#REF!</v>
      </c>
      <c r="N476" s="37">
        <v>0.0</v>
      </c>
      <c r="O476" s="37" t="str">
        <f t="shared" si="1751"/>
        <v>#REF!</v>
      </c>
      <c r="P476" s="37" t="str">
        <f t="shared" si="1752"/>
        <v>#REF!</v>
      </c>
      <c r="Q476" s="37" t="str">
        <f t="shared" si="1753"/>
        <v>#REF!</v>
      </c>
      <c r="R476" s="37" t="str">
        <f t="shared" si="1754"/>
        <v>#REF!</v>
      </c>
      <c r="S476" s="37" t="str">
        <f t="shared" si="1755"/>
        <v>#REF!</v>
      </c>
      <c r="T476" s="37" t="str">
        <f t="shared" si="1756"/>
        <v>#REF!</v>
      </c>
      <c r="U476" s="37"/>
      <c r="V476" s="37"/>
      <c r="W476" s="37"/>
      <c r="X476" s="37"/>
      <c r="Y476" s="37"/>
      <c r="Z476" s="37"/>
      <c r="AA476" s="37"/>
    </row>
    <row r="477" ht="15.75" customHeight="1" outlineLevel="1">
      <c r="A477" s="38" t="s">
        <v>440</v>
      </c>
      <c r="B477" s="39"/>
      <c r="C477" s="38"/>
      <c r="D477" s="40">
        <f t="shared" ref="D477:E477" si="1757">SUBTOTAL(9,D475:D476)</f>
        <v>27061742</v>
      </c>
      <c r="E477" s="40">
        <f t="shared" si="1757"/>
        <v>2532657</v>
      </c>
      <c r="F477" s="40"/>
      <c r="G477" s="40">
        <f>SUBTOTAL(9,G475:G476)</f>
        <v>1</v>
      </c>
      <c r="H477" s="40"/>
      <c r="I477" s="40"/>
      <c r="J477" s="40"/>
      <c r="K477" s="40" t="str">
        <f t="shared" ref="K477:L477" si="1758">SUBTOTAL(9,K475:K476)</f>
        <v>#REF!</v>
      </c>
      <c r="L477" s="40">
        <f t="shared" si="1758"/>
        <v>0</v>
      </c>
      <c r="M477" s="40"/>
      <c r="N477" s="40"/>
      <c r="O477" s="40"/>
      <c r="P477" s="40" t="str">
        <f t="shared" ref="P477:T477" si="1759">SUBTOTAL(9,P475:P476)</f>
        <v>#REF!</v>
      </c>
      <c r="Q477" s="40" t="str">
        <f t="shared" si="1759"/>
        <v>#REF!</v>
      </c>
      <c r="R477" s="40" t="str">
        <f t="shared" si="1759"/>
        <v>#REF!</v>
      </c>
      <c r="S477" s="40" t="str">
        <f t="shared" si="1759"/>
        <v>#REF!</v>
      </c>
      <c r="T477" s="40" t="str">
        <f t="shared" si="1759"/>
        <v>#REF!</v>
      </c>
      <c r="U477" s="40"/>
      <c r="V477" s="40"/>
      <c r="W477" s="40"/>
      <c r="X477" s="40"/>
      <c r="Y477" s="40"/>
      <c r="Z477" s="40"/>
      <c r="AA477" s="40"/>
    </row>
    <row r="478" ht="15.75" customHeight="1" outlineLevel="2">
      <c r="A478" s="20" t="s">
        <v>292</v>
      </c>
      <c r="B478" s="19" t="s">
        <v>20</v>
      </c>
      <c r="C478" s="20" t="s">
        <v>21</v>
      </c>
      <c r="D478" s="37">
        <v>1.531491226E7</v>
      </c>
      <c r="E478" s="37">
        <v>760510.27</v>
      </c>
      <c r="F478" s="37" t="b">
        <f>+A478=A476</f>
        <v>0</v>
      </c>
      <c r="G478" s="37">
        <f>+D478/D482</f>
        <v>0.1329010204</v>
      </c>
      <c r="H478" s="37" t="str">
        <f t="shared" ref="H478:H481" si="1760">VLOOKUP(A478,'[1]Hoja1'!$B$2:$F$126,3,0)</f>
        <v>#REF!</v>
      </c>
      <c r="I478" s="37" t="str">
        <f t="shared" ref="I478:I481" si="1761">VLOOKUP(A478,'[1]Hoja1'!$B$2:$F$126,2,0)</f>
        <v>#REF!</v>
      </c>
      <c r="J478" s="37" t="str">
        <f t="shared" ref="J478:J481" si="1762">+H478/11</f>
        <v>#REF!</v>
      </c>
      <c r="K478" s="37" t="str">
        <f t="shared" ref="K478:K481" si="1763">+G478*J478</f>
        <v>#REF!</v>
      </c>
      <c r="L478" s="37" t="str">
        <f t="shared" ref="L478:L481" si="1764">+D478-Q478</f>
        <v>#REF!</v>
      </c>
      <c r="M478" s="37" t="str">
        <f t="shared" ref="M478:M481" si="1765">VLOOKUP(A478,'[1]Hoja1'!$B$2:$F$126,5,0)</f>
        <v>#REF!</v>
      </c>
      <c r="N478" s="37">
        <v>0.0</v>
      </c>
      <c r="O478" s="37" t="str">
        <f t="shared" ref="O478:O481" si="1766">+M478/11</f>
        <v>#REF!</v>
      </c>
      <c r="P478" s="37" t="str">
        <f t="shared" ref="P478:P481" si="1767">+D478-K478</f>
        <v>#REF!</v>
      </c>
      <c r="Q478" s="37" t="str">
        <f t="shared" ref="Q478:Q481" si="1768">+ROUND(P478,0)</f>
        <v>#REF!</v>
      </c>
      <c r="R478" s="37" t="str">
        <f t="shared" ref="R478:R481" si="1769">+L478+Q478</f>
        <v>#REF!</v>
      </c>
      <c r="S478" s="37" t="str">
        <f t="shared" ref="S478:S481" si="1770">IF(D478-L478-Q478&gt;1,D478-L478-Q478,0)</f>
        <v>#REF!</v>
      </c>
      <c r="T478" s="37" t="str">
        <f t="shared" ref="T478:T481" si="1771">+R478</f>
        <v>#REF!</v>
      </c>
      <c r="U478" s="37"/>
      <c r="V478" s="37"/>
      <c r="W478" s="37"/>
      <c r="X478" s="37"/>
      <c r="Y478" s="37"/>
      <c r="Z478" s="37"/>
      <c r="AA478" s="37"/>
    </row>
    <row r="479" ht="15.75" customHeight="1" outlineLevel="2">
      <c r="A479" s="20" t="s">
        <v>292</v>
      </c>
      <c r="B479" s="19" t="s">
        <v>32</v>
      </c>
      <c r="C479" s="20" t="s">
        <v>33</v>
      </c>
      <c r="D479" s="37">
        <v>1.536895178E7</v>
      </c>
      <c r="E479" s="37">
        <v>763193.78</v>
      </c>
      <c r="F479" s="37" t="b">
        <f t="shared" ref="F479:F481" si="1772">+A479=A478</f>
        <v>1</v>
      </c>
      <c r="G479" s="37">
        <f>+D479/D482</f>
        <v>0.133369969</v>
      </c>
      <c r="H479" s="37" t="str">
        <f t="shared" si="1760"/>
        <v>#REF!</v>
      </c>
      <c r="I479" s="37" t="str">
        <f t="shared" si="1761"/>
        <v>#REF!</v>
      </c>
      <c r="J479" s="37" t="str">
        <f t="shared" si="1762"/>
        <v>#REF!</v>
      </c>
      <c r="K479" s="37" t="str">
        <f t="shared" si="1763"/>
        <v>#REF!</v>
      </c>
      <c r="L479" s="37" t="str">
        <f t="shared" si="1764"/>
        <v>#REF!</v>
      </c>
      <c r="M479" s="37" t="str">
        <f t="shared" si="1765"/>
        <v>#REF!</v>
      </c>
      <c r="N479" s="37">
        <v>0.0</v>
      </c>
      <c r="O479" s="37" t="str">
        <f t="shared" si="1766"/>
        <v>#REF!</v>
      </c>
      <c r="P479" s="37" t="str">
        <f t="shared" si="1767"/>
        <v>#REF!</v>
      </c>
      <c r="Q479" s="37" t="str">
        <f t="shared" si="1768"/>
        <v>#REF!</v>
      </c>
      <c r="R479" s="37" t="str">
        <f t="shared" si="1769"/>
        <v>#REF!</v>
      </c>
      <c r="S479" s="37" t="str">
        <f t="shared" si="1770"/>
        <v>#REF!</v>
      </c>
      <c r="T479" s="37" t="str">
        <f t="shared" si="1771"/>
        <v>#REF!</v>
      </c>
      <c r="U479" s="37"/>
      <c r="V479" s="37"/>
      <c r="W479" s="37"/>
      <c r="X479" s="37"/>
      <c r="Y479" s="37"/>
      <c r="Z479" s="37"/>
      <c r="AA479" s="37"/>
    </row>
    <row r="480" ht="15.75" customHeight="1" outlineLevel="2">
      <c r="A480" s="20" t="s">
        <v>292</v>
      </c>
      <c r="B480" s="19" t="s">
        <v>61</v>
      </c>
      <c r="C480" s="20" t="s">
        <v>62</v>
      </c>
      <c r="D480" s="37">
        <v>9180183.54</v>
      </c>
      <c r="E480" s="37">
        <v>455870.97</v>
      </c>
      <c r="F480" s="37" t="b">
        <f t="shared" si="1772"/>
        <v>1</v>
      </c>
      <c r="G480" s="37">
        <f>+D480/D482</f>
        <v>0.07966456084</v>
      </c>
      <c r="H480" s="37" t="str">
        <f t="shared" si="1760"/>
        <v>#REF!</v>
      </c>
      <c r="I480" s="37" t="str">
        <f t="shared" si="1761"/>
        <v>#REF!</v>
      </c>
      <c r="J480" s="37" t="str">
        <f t="shared" si="1762"/>
        <v>#REF!</v>
      </c>
      <c r="K480" s="37" t="str">
        <f t="shared" si="1763"/>
        <v>#REF!</v>
      </c>
      <c r="L480" s="37" t="str">
        <f t="shared" si="1764"/>
        <v>#REF!</v>
      </c>
      <c r="M480" s="37" t="str">
        <f t="shared" si="1765"/>
        <v>#REF!</v>
      </c>
      <c r="N480" s="37">
        <v>0.0</v>
      </c>
      <c r="O480" s="37" t="str">
        <f t="shared" si="1766"/>
        <v>#REF!</v>
      </c>
      <c r="P480" s="37" t="str">
        <f t="shared" si="1767"/>
        <v>#REF!</v>
      </c>
      <c r="Q480" s="37" t="str">
        <f t="shared" si="1768"/>
        <v>#REF!</v>
      </c>
      <c r="R480" s="37" t="str">
        <f t="shared" si="1769"/>
        <v>#REF!</v>
      </c>
      <c r="S480" s="37" t="str">
        <f t="shared" si="1770"/>
        <v>#REF!</v>
      </c>
      <c r="T480" s="37" t="str">
        <f t="shared" si="1771"/>
        <v>#REF!</v>
      </c>
      <c r="U480" s="37"/>
      <c r="V480" s="37"/>
      <c r="W480" s="37"/>
      <c r="X480" s="37"/>
      <c r="Y480" s="37"/>
      <c r="Z480" s="37"/>
      <c r="AA480" s="37"/>
    </row>
    <row r="481" ht="15.75" customHeight="1" outlineLevel="2">
      <c r="A481" s="20" t="s">
        <v>292</v>
      </c>
      <c r="B481" s="19" t="s">
        <v>34</v>
      </c>
      <c r="C481" s="20" t="s">
        <v>35</v>
      </c>
      <c r="D481" s="37">
        <v>7.537142781E7</v>
      </c>
      <c r="E481" s="37">
        <v>3742805.98</v>
      </c>
      <c r="F481" s="37" t="b">
        <f t="shared" si="1772"/>
        <v>1</v>
      </c>
      <c r="G481" s="37">
        <f>+D481/D482</f>
        <v>0.6540644498</v>
      </c>
      <c r="H481" s="37" t="str">
        <f t="shared" si="1760"/>
        <v>#REF!</v>
      </c>
      <c r="I481" s="37" t="str">
        <f t="shared" si="1761"/>
        <v>#REF!</v>
      </c>
      <c r="J481" s="37" t="str">
        <f t="shared" si="1762"/>
        <v>#REF!</v>
      </c>
      <c r="K481" s="37" t="str">
        <f t="shared" si="1763"/>
        <v>#REF!</v>
      </c>
      <c r="L481" s="37" t="str">
        <f t="shared" si="1764"/>
        <v>#REF!</v>
      </c>
      <c r="M481" s="37" t="str">
        <f t="shared" si="1765"/>
        <v>#REF!</v>
      </c>
      <c r="N481" s="37">
        <v>0.0</v>
      </c>
      <c r="O481" s="37" t="str">
        <f t="shared" si="1766"/>
        <v>#REF!</v>
      </c>
      <c r="P481" s="37" t="str">
        <f t="shared" si="1767"/>
        <v>#REF!</v>
      </c>
      <c r="Q481" s="37" t="str">
        <f t="shared" si="1768"/>
        <v>#REF!</v>
      </c>
      <c r="R481" s="37" t="str">
        <f t="shared" si="1769"/>
        <v>#REF!</v>
      </c>
      <c r="S481" s="37" t="str">
        <f t="shared" si="1770"/>
        <v>#REF!</v>
      </c>
      <c r="T481" s="37" t="str">
        <f t="shared" si="1771"/>
        <v>#REF!</v>
      </c>
      <c r="U481" s="37"/>
      <c r="V481" s="37"/>
      <c r="W481" s="37"/>
      <c r="X481" s="37"/>
      <c r="Y481" s="37"/>
      <c r="Z481" s="37"/>
      <c r="AA481" s="37"/>
    </row>
    <row r="482" ht="15.75" customHeight="1" outlineLevel="1">
      <c r="A482" s="38" t="s">
        <v>441</v>
      </c>
      <c r="B482" s="39"/>
      <c r="C482" s="38"/>
      <c r="D482" s="40">
        <f t="shared" ref="D482:E482" si="1773">SUBTOTAL(9,D478:D481)</f>
        <v>115235475.4</v>
      </c>
      <c r="E482" s="40">
        <f t="shared" si="1773"/>
        <v>5722381</v>
      </c>
      <c r="F482" s="40"/>
      <c r="G482" s="40">
        <f>SUBTOTAL(9,G478:G481)</f>
        <v>1</v>
      </c>
      <c r="H482" s="40"/>
      <c r="I482" s="40"/>
      <c r="J482" s="40"/>
      <c r="K482" s="40" t="str">
        <f t="shared" ref="K482:L482" si="1774">SUBTOTAL(9,K478:K481)</f>
        <v>#REF!</v>
      </c>
      <c r="L482" s="40" t="str">
        <f t="shared" si="1774"/>
        <v>#REF!</v>
      </c>
      <c r="M482" s="40"/>
      <c r="N482" s="40"/>
      <c r="O482" s="40"/>
      <c r="P482" s="40" t="str">
        <f t="shared" ref="P482:T482" si="1775">SUBTOTAL(9,P478:P481)</f>
        <v>#REF!</v>
      </c>
      <c r="Q482" s="40" t="str">
        <f t="shared" si="1775"/>
        <v>#REF!</v>
      </c>
      <c r="R482" s="40" t="str">
        <f t="shared" si="1775"/>
        <v>#REF!</v>
      </c>
      <c r="S482" s="40" t="str">
        <f t="shared" si="1775"/>
        <v>#REF!</v>
      </c>
      <c r="T482" s="40" t="str">
        <f t="shared" si="1775"/>
        <v>#REF!</v>
      </c>
      <c r="U482" s="40"/>
      <c r="V482" s="40"/>
      <c r="W482" s="40"/>
      <c r="X482" s="40"/>
      <c r="Y482" s="40"/>
      <c r="Z482" s="40"/>
      <c r="AA482" s="40"/>
    </row>
    <row r="483" ht="29.25" customHeight="1">
      <c r="A483" s="42"/>
      <c r="B483" s="26"/>
      <c r="C483" s="26"/>
      <c r="D483" s="26"/>
      <c r="E483" s="26"/>
      <c r="F483" s="43"/>
      <c r="G483" s="27"/>
    </row>
    <row r="484" ht="15.75" customHeight="1">
      <c r="G484" s="27"/>
    </row>
    <row r="485" ht="15.75" customHeight="1">
      <c r="G485" s="27"/>
    </row>
    <row r="486" ht="15.75" customHeight="1">
      <c r="G486" s="27"/>
    </row>
    <row r="487" ht="15.75" customHeight="1">
      <c r="G487" s="27"/>
    </row>
    <row r="488" ht="15.75" customHeight="1">
      <c r="G488" s="27"/>
    </row>
    <row r="489" ht="15.75" customHeight="1">
      <c r="G489" s="27"/>
    </row>
    <row r="490" ht="15.75" customHeight="1">
      <c r="G490" s="27"/>
    </row>
    <row r="491" ht="15.75" customHeight="1">
      <c r="G491" s="27"/>
    </row>
    <row r="492" ht="15.75" customHeight="1">
      <c r="G492" s="27"/>
    </row>
    <row r="493" ht="15.75" customHeight="1">
      <c r="G493" s="27"/>
    </row>
    <row r="494" ht="15.75" customHeight="1">
      <c r="G494" s="27"/>
    </row>
    <row r="495" ht="15.75" customHeight="1">
      <c r="G495" s="27"/>
    </row>
    <row r="496" ht="15.75" customHeight="1">
      <c r="G496" s="27"/>
    </row>
    <row r="497" ht="15.75" customHeight="1">
      <c r="G497" s="27"/>
    </row>
    <row r="498" ht="15.75" customHeight="1">
      <c r="G498" s="27"/>
    </row>
    <row r="499" ht="15.75" customHeight="1">
      <c r="G499" s="27"/>
    </row>
    <row r="500" ht="15.75" customHeight="1">
      <c r="G500" s="27"/>
    </row>
    <row r="501" ht="15.75" customHeight="1">
      <c r="G501" s="27"/>
    </row>
    <row r="502" ht="15.75" customHeight="1">
      <c r="G502" s="27"/>
    </row>
    <row r="503" ht="15.75" customHeight="1">
      <c r="G503" s="27"/>
    </row>
    <row r="504" ht="15.75" customHeight="1">
      <c r="G504" s="27"/>
    </row>
    <row r="505" ht="15.75" customHeight="1">
      <c r="G505" s="27"/>
    </row>
    <row r="506" ht="15.75" customHeight="1">
      <c r="G506" s="27"/>
    </row>
    <row r="507" ht="15.75" customHeight="1">
      <c r="G507" s="27"/>
    </row>
    <row r="508" ht="15.75" customHeight="1">
      <c r="G508" s="27"/>
    </row>
    <row r="509" ht="15.75" customHeight="1">
      <c r="G509" s="27"/>
    </row>
    <row r="510" ht="15.75" customHeight="1">
      <c r="G510" s="27"/>
    </row>
    <row r="511" ht="15.75" customHeight="1">
      <c r="G511" s="27"/>
    </row>
    <row r="512" ht="15.75" customHeight="1">
      <c r="G512" s="27"/>
    </row>
    <row r="513" ht="15.75" customHeight="1">
      <c r="G513" s="27"/>
    </row>
    <row r="514" ht="15.75" customHeight="1">
      <c r="G514" s="27"/>
    </row>
    <row r="515" ht="15.75" customHeight="1">
      <c r="G515" s="27"/>
    </row>
    <row r="516" ht="15.75" customHeight="1">
      <c r="G516" s="27"/>
    </row>
    <row r="517" ht="15.75" customHeight="1">
      <c r="G517" s="27"/>
    </row>
    <row r="518" ht="15.75" customHeight="1">
      <c r="G518" s="27"/>
    </row>
    <row r="519" ht="15.75" customHeight="1">
      <c r="G519" s="27"/>
    </row>
    <row r="520" ht="15.75" customHeight="1">
      <c r="G520" s="27"/>
    </row>
    <row r="521" ht="15.75" customHeight="1">
      <c r="G521" s="27"/>
    </row>
    <row r="522" ht="15.75" customHeight="1">
      <c r="G522" s="27"/>
    </row>
    <row r="523" ht="15.75" customHeight="1">
      <c r="G523" s="27"/>
    </row>
    <row r="524" ht="15.75" customHeight="1">
      <c r="G524" s="27"/>
    </row>
    <row r="525" ht="15.75" customHeight="1">
      <c r="G525" s="27"/>
    </row>
    <row r="526" ht="15.75" customHeight="1">
      <c r="G526" s="27"/>
    </row>
    <row r="527" ht="15.75" customHeight="1">
      <c r="G527" s="27"/>
    </row>
    <row r="528" ht="15.75" customHeight="1">
      <c r="G528" s="27"/>
    </row>
    <row r="529" ht="15.75" customHeight="1">
      <c r="G529" s="27"/>
    </row>
    <row r="530" ht="15.75" customHeight="1">
      <c r="G530" s="27"/>
    </row>
    <row r="531" ht="15.75" customHeight="1">
      <c r="G531" s="27"/>
    </row>
    <row r="532" ht="15.75" customHeight="1">
      <c r="G532" s="27"/>
    </row>
    <row r="533" ht="15.75" customHeight="1">
      <c r="G533" s="27"/>
    </row>
    <row r="534" ht="15.75" customHeight="1">
      <c r="G534" s="27"/>
    </row>
    <row r="535" ht="15.75" customHeight="1">
      <c r="G535" s="27"/>
    </row>
    <row r="536" ht="15.75" customHeight="1">
      <c r="G536" s="27"/>
    </row>
    <row r="537" ht="15.75" customHeight="1">
      <c r="G537" s="27"/>
    </row>
    <row r="538" ht="15.75" customHeight="1">
      <c r="G538" s="27"/>
    </row>
    <row r="539" ht="15.75" customHeight="1">
      <c r="G539" s="27"/>
    </row>
    <row r="540" ht="15.75" customHeight="1">
      <c r="G540" s="27"/>
    </row>
    <row r="541" ht="15.75" customHeight="1">
      <c r="G541" s="27"/>
    </row>
    <row r="542" ht="15.75" customHeight="1">
      <c r="G542" s="27"/>
    </row>
    <row r="543" ht="15.75" customHeight="1">
      <c r="G543" s="27"/>
    </row>
    <row r="544" ht="15.75" customHeight="1">
      <c r="G544" s="27"/>
    </row>
    <row r="545" ht="15.75" customHeight="1">
      <c r="G545" s="27"/>
    </row>
    <row r="546" ht="15.75" customHeight="1">
      <c r="G546" s="27"/>
    </row>
    <row r="547" ht="15.75" customHeight="1">
      <c r="G547" s="27"/>
    </row>
    <row r="548" ht="15.75" customHeight="1">
      <c r="G548" s="27"/>
    </row>
    <row r="549" ht="15.75" customHeight="1">
      <c r="G549" s="27"/>
    </row>
    <row r="550" ht="15.75" customHeight="1">
      <c r="G550" s="27"/>
    </row>
    <row r="551" ht="15.75" customHeight="1">
      <c r="G551" s="27"/>
    </row>
    <row r="552" ht="15.75" customHeight="1">
      <c r="G552" s="27"/>
    </row>
    <row r="553" ht="15.75" customHeight="1">
      <c r="G553" s="27"/>
    </row>
    <row r="554" ht="15.75" customHeight="1">
      <c r="G554" s="27"/>
    </row>
    <row r="555" ht="15.75" customHeight="1">
      <c r="G555" s="27"/>
    </row>
    <row r="556" ht="15.75" customHeight="1">
      <c r="G556" s="27"/>
    </row>
    <row r="557" ht="15.75" customHeight="1">
      <c r="G557" s="27"/>
    </row>
    <row r="558" ht="15.75" customHeight="1">
      <c r="G558" s="27"/>
    </row>
    <row r="559" ht="15.75" customHeight="1">
      <c r="G559" s="27"/>
    </row>
    <row r="560" ht="15.75" customHeight="1">
      <c r="G560" s="27"/>
    </row>
    <row r="561" ht="15.75" customHeight="1">
      <c r="G561" s="27"/>
    </row>
    <row r="562" ht="15.75" customHeight="1">
      <c r="G562" s="27"/>
    </row>
    <row r="563" ht="15.75" customHeight="1">
      <c r="G563" s="27"/>
    </row>
    <row r="564" ht="15.75" customHeight="1">
      <c r="G564" s="27"/>
    </row>
    <row r="565" ht="15.75" customHeight="1">
      <c r="G565" s="27"/>
    </row>
    <row r="566" ht="15.75" customHeight="1">
      <c r="G566" s="27"/>
    </row>
    <row r="567" ht="15.75" customHeight="1">
      <c r="G567" s="27"/>
    </row>
    <row r="568" ht="15.75" customHeight="1">
      <c r="G568" s="27"/>
    </row>
    <row r="569" ht="15.75" customHeight="1">
      <c r="G569" s="27"/>
    </row>
    <row r="570" ht="15.75" customHeight="1">
      <c r="G570" s="27"/>
    </row>
    <row r="571" ht="15.75" customHeight="1">
      <c r="G571" s="27"/>
    </row>
    <row r="572" ht="15.75" customHeight="1">
      <c r="G572" s="27"/>
    </row>
    <row r="573" ht="15.75" customHeight="1">
      <c r="G573" s="27"/>
    </row>
    <row r="574" ht="15.75" customHeight="1">
      <c r="G574" s="27"/>
    </row>
    <row r="575" ht="15.75" customHeight="1">
      <c r="G575" s="27"/>
    </row>
    <row r="576" ht="15.75" customHeight="1">
      <c r="G576" s="27"/>
    </row>
    <row r="577" ht="15.75" customHeight="1">
      <c r="G577" s="27"/>
    </row>
    <row r="578" ht="15.75" customHeight="1">
      <c r="G578" s="27"/>
    </row>
    <row r="579" ht="15.75" customHeight="1">
      <c r="G579" s="27"/>
    </row>
    <row r="580" ht="15.75" customHeight="1">
      <c r="G580" s="27"/>
    </row>
    <row r="581" ht="15.75" customHeight="1">
      <c r="G581" s="27"/>
    </row>
    <row r="582" ht="15.75" customHeight="1">
      <c r="G582" s="27"/>
    </row>
    <row r="583" ht="15.75" customHeight="1">
      <c r="G583" s="27"/>
    </row>
    <row r="584" ht="15.75" customHeight="1">
      <c r="G584" s="27"/>
    </row>
    <row r="585" ht="15.75" customHeight="1">
      <c r="G585" s="27"/>
    </row>
    <row r="586" ht="15.75" customHeight="1">
      <c r="G586" s="27"/>
    </row>
    <row r="587" ht="15.75" customHeight="1">
      <c r="G587" s="27"/>
    </row>
    <row r="588" ht="15.75" customHeight="1">
      <c r="G588" s="27"/>
    </row>
    <row r="589" ht="15.75" customHeight="1">
      <c r="G589" s="27"/>
    </row>
    <row r="590" ht="15.75" customHeight="1">
      <c r="G590" s="27"/>
    </row>
    <row r="591" ht="15.75" customHeight="1">
      <c r="G591" s="27"/>
    </row>
    <row r="592" ht="15.75" customHeight="1">
      <c r="G592" s="27"/>
    </row>
    <row r="593" ht="15.75" customHeight="1">
      <c r="G593" s="27"/>
    </row>
    <row r="594" ht="15.75" customHeight="1">
      <c r="G594" s="27"/>
    </row>
    <row r="595" ht="15.75" customHeight="1">
      <c r="G595" s="27"/>
    </row>
    <row r="596" ht="15.75" customHeight="1">
      <c r="G596" s="27"/>
    </row>
    <row r="597" ht="15.75" customHeight="1">
      <c r="G597" s="27"/>
    </row>
    <row r="598" ht="15.75" customHeight="1">
      <c r="G598" s="27"/>
    </row>
    <row r="599" ht="15.75" customHeight="1">
      <c r="G599" s="27"/>
    </row>
    <row r="600" ht="15.75" customHeight="1">
      <c r="G600" s="27"/>
    </row>
    <row r="601" ht="15.75" customHeight="1">
      <c r="G601" s="27"/>
    </row>
    <row r="602" ht="15.75" customHeight="1">
      <c r="G602" s="27"/>
    </row>
    <row r="603" ht="15.75" customHeight="1">
      <c r="G603" s="27"/>
    </row>
    <row r="604" ht="15.75" customHeight="1">
      <c r="G604" s="27"/>
    </row>
    <row r="605" ht="15.75" customHeight="1">
      <c r="G605" s="27"/>
    </row>
    <row r="606" ht="15.75" customHeight="1">
      <c r="G606" s="27"/>
    </row>
    <row r="607" ht="15.75" customHeight="1">
      <c r="G607" s="27"/>
    </row>
    <row r="608" ht="15.75" customHeight="1">
      <c r="G608" s="27"/>
    </row>
    <row r="609" ht="15.75" customHeight="1">
      <c r="G609" s="27"/>
    </row>
    <row r="610" ht="15.75" customHeight="1">
      <c r="G610" s="27"/>
    </row>
    <row r="611" ht="15.75" customHeight="1">
      <c r="G611" s="27"/>
    </row>
    <row r="612" ht="15.75" customHeight="1">
      <c r="G612" s="27"/>
    </row>
    <row r="613" ht="15.75" customHeight="1">
      <c r="G613" s="27"/>
    </row>
    <row r="614" ht="15.75" customHeight="1">
      <c r="G614" s="27"/>
    </row>
    <row r="615" ht="15.75" customHeight="1">
      <c r="G615" s="27"/>
    </row>
    <row r="616" ht="15.75" customHeight="1">
      <c r="G616" s="27"/>
    </row>
    <row r="617" ht="15.75" customHeight="1">
      <c r="G617" s="27"/>
    </row>
    <row r="618" ht="15.75" customHeight="1">
      <c r="G618" s="27"/>
    </row>
    <row r="619" ht="15.75" customHeight="1">
      <c r="G619" s="27"/>
    </row>
    <row r="620" ht="15.75" customHeight="1">
      <c r="G620" s="27"/>
    </row>
    <row r="621" ht="15.75" customHeight="1">
      <c r="G621" s="27"/>
    </row>
    <row r="622" ht="15.75" customHeight="1">
      <c r="G622" s="27"/>
    </row>
    <row r="623" ht="15.75" customHeight="1">
      <c r="G623" s="27"/>
    </row>
    <row r="624" ht="15.75" customHeight="1">
      <c r="G624" s="27"/>
    </row>
    <row r="625" ht="15.75" customHeight="1">
      <c r="G625" s="27"/>
    </row>
    <row r="626" ht="15.75" customHeight="1">
      <c r="G626" s="27"/>
    </row>
    <row r="627" ht="15.75" customHeight="1">
      <c r="G627" s="27"/>
    </row>
    <row r="628" ht="15.75" customHeight="1">
      <c r="G628" s="27"/>
    </row>
    <row r="629" ht="15.75" customHeight="1">
      <c r="G629" s="27"/>
    </row>
    <row r="630" ht="15.75" customHeight="1">
      <c r="G630" s="27"/>
    </row>
    <row r="631" ht="15.75" customHeight="1">
      <c r="G631" s="27"/>
    </row>
    <row r="632" ht="15.75" customHeight="1">
      <c r="G632" s="27"/>
    </row>
    <row r="633" ht="15.75" customHeight="1">
      <c r="G633" s="27"/>
    </row>
    <row r="634" ht="15.75" customHeight="1">
      <c r="G634" s="27"/>
    </row>
    <row r="635" ht="15.75" customHeight="1">
      <c r="G635" s="27"/>
    </row>
    <row r="636" ht="15.75" customHeight="1">
      <c r="G636" s="27"/>
    </row>
    <row r="637" ht="15.75" customHeight="1">
      <c r="G637" s="27"/>
    </row>
    <row r="638" ht="15.75" customHeight="1">
      <c r="G638" s="27"/>
    </row>
    <row r="639" ht="15.75" customHeight="1">
      <c r="G639" s="27"/>
    </row>
    <row r="640" ht="15.75" customHeight="1">
      <c r="G640" s="27"/>
    </row>
    <row r="641" ht="15.75" customHeight="1">
      <c r="G641" s="27"/>
    </row>
    <row r="642" ht="15.75" customHeight="1">
      <c r="G642" s="27"/>
    </row>
    <row r="643" ht="15.75" customHeight="1">
      <c r="G643" s="27"/>
    </row>
    <row r="644" ht="15.75" customHeight="1">
      <c r="G644" s="27"/>
    </row>
    <row r="645" ht="15.75" customHeight="1">
      <c r="G645" s="27"/>
    </row>
    <row r="646" ht="15.75" customHeight="1">
      <c r="G646" s="27"/>
    </row>
    <row r="647" ht="15.75" customHeight="1">
      <c r="G647" s="27"/>
    </row>
    <row r="648" ht="15.75" customHeight="1">
      <c r="G648" s="27"/>
    </row>
    <row r="649" ht="15.75" customHeight="1">
      <c r="G649" s="27"/>
    </row>
    <row r="650" ht="15.75" customHeight="1">
      <c r="G650" s="27"/>
    </row>
    <row r="651" ht="15.75" customHeight="1">
      <c r="G651" s="27"/>
    </row>
    <row r="652" ht="15.75" customHeight="1">
      <c r="G652" s="27"/>
    </row>
    <row r="653" ht="15.75" customHeight="1">
      <c r="G653" s="27"/>
    </row>
    <row r="654" ht="15.75" customHeight="1">
      <c r="G654" s="27"/>
    </row>
    <row r="655" ht="15.75" customHeight="1">
      <c r="G655" s="27"/>
    </row>
    <row r="656" ht="15.75" customHeight="1">
      <c r="G656" s="27"/>
    </row>
    <row r="657" ht="15.75" customHeight="1">
      <c r="G657" s="27"/>
    </row>
    <row r="658" ht="15.75" customHeight="1">
      <c r="G658" s="27"/>
    </row>
    <row r="659" ht="15.75" customHeight="1">
      <c r="G659" s="27"/>
    </row>
    <row r="660" ht="15.75" customHeight="1">
      <c r="G660" s="27"/>
    </row>
    <row r="661" ht="15.75" customHeight="1">
      <c r="G661" s="27"/>
    </row>
    <row r="662" ht="15.75" customHeight="1">
      <c r="G662" s="27"/>
    </row>
    <row r="663" ht="15.75" customHeight="1">
      <c r="G663" s="27"/>
    </row>
    <row r="664" ht="15.75" customHeight="1">
      <c r="G664" s="27"/>
    </row>
    <row r="665" ht="15.75" customHeight="1">
      <c r="G665" s="27"/>
    </row>
    <row r="666" ht="15.75" customHeight="1">
      <c r="G666" s="27"/>
    </row>
    <row r="667" ht="15.75" customHeight="1">
      <c r="G667" s="27"/>
    </row>
    <row r="668" ht="15.75" customHeight="1">
      <c r="G668" s="27"/>
    </row>
    <row r="669" ht="15.75" customHeight="1">
      <c r="G669" s="27"/>
    </row>
    <row r="670" ht="15.75" customHeight="1">
      <c r="G670" s="27"/>
    </row>
    <row r="671" ht="15.75" customHeight="1">
      <c r="G671" s="27"/>
    </row>
    <row r="672" ht="15.75" customHeight="1">
      <c r="G672" s="27"/>
    </row>
    <row r="673" ht="15.75" customHeight="1">
      <c r="G673" s="27"/>
    </row>
    <row r="674" ht="15.75" customHeight="1">
      <c r="G674" s="27"/>
    </row>
    <row r="675" ht="15.75" customHeight="1">
      <c r="G675" s="27"/>
    </row>
    <row r="676" ht="15.75" customHeight="1">
      <c r="G676" s="27"/>
    </row>
    <row r="677" ht="15.75" customHeight="1">
      <c r="G677" s="27"/>
    </row>
    <row r="678" ht="15.75" customHeight="1">
      <c r="G678" s="27"/>
    </row>
    <row r="679" ht="15.75" customHeight="1">
      <c r="G679" s="27"/>
    </row>
    <row r="680" ht="15.75" customHeight="1">
      <c r="G680" s="27"/>
    </row>
    <row r="681" ht="15.75" customHeight="1">
      <c r="G681" s="27"/>
    </row>
    <row r="682" ht="15.75" customHeight="1">
      <c r="G682" s="27"/>
    </row>
    <row r="683" ht="15.75" customHeight="1">
      <c r="G683" s="27"/>
    </row>
    <row r="684" ht="15.75" customHeight="1">
      <c r="G684" s="27"/>
    </row>
    <row r="685" ht="15.75" customHeight="1">
      <c r="G685" s="27"/>
    </row>
    <row r="686" ht="15.75" customHeight="1">
      <c r="G686" s="27"/>
    </row>
    <row r="687" ht="15.75" customHeight="1">
      <c r="G687" s="27"/>
    </row>
    <row r="688" ht="15.75" customHeight="1">
      <c r="G688" s="27"/>
    </row>
    <row r="689" ht="15.75" customHeight="1">
      <c r="G689" s="27"/>
    </row>
    <row r="690" ht="15.75" customHeight="1">
      <c r="G690" s="27"/>
    </row>
    <row r="691" ht="15.75" customHeight="1">
      <c r="G691" s="27"/>
    </row>
    <row r="692" ht="15.75" customHeight="1">
      <c r="G692" s="27"/>
    </row>
    <row r="693" ht="15.75" customHeight="1">
      <c r="G693" s="27"/>
    </row>
    <row r="694" ht="15.75" customHeight="1">
      <c r="G694" s="27"/>
    </row>
    <row r="695" ht="15.75" customHeight="1">
      <c r="G695" s="27"/>
    </row>
    <row r="696" ht="15.75" customHeight="1">
      <c r="G696" s="27"/>
    </row>
    <row r="697" ht="15.75" customHeight="1">
      <c r="G697" s="27"/>
    </row>
    <row r="698" ht="15.75" customHeight="1">
      <c r="G698" s="27"/>
    </row>
    <row r="699" ht="15.75" customHeight="1">
      <c r="G699" s="27"/>
    </row>
    <row r="700" ht="15.75" customHeight="1">
      <c r="G700" s="27"/>
    </row>
    <row r="701" ht="15.75" customHeight="1">
      <c r="G701" s="27"/>
    </row>
    <row r="702" ht="15.75" customHeight="1">
      <c r="G702" s="27"/>
    </row>
    <row r="703" ht="15.75" customHeight="1">
      <c r="G703" s="27"/>
    </row>
    <row r="704" ht="15.75" customHeight="1">
      <c r="G704" s="27"/>
    </row>
    <row r="705" ht="15.75" customHeight="1">
      <c r="G705" s="27"/>
    </row>
    <row r="706" ht="15.75" customHeight="1">
      <c r="G706" s="27"/>
    </row>
    <row r="707" ht="15.75" customHeight="1">
      <c r="G707" s="27"/>
    </row>
    <row r="708" ht="15.75" customHeight="1">
      <c r="G708" s="27"/>
    </row>
    <row r="709" ht="15.75" customHeight="1">
      <c r="G709" s="27"/>
    </row>
    <row r="710" ht="15.75" customHeight="1">
      <c r="G710" s="27"/>
    </row>
    <row r="711" ht="15.75" customHeight="1">
      <c r="G711" s="27"/>
    </row>
    <row r="712" ht="15.75" customHeight="1">
      <c r="G712" s="27"/>
    </row>
    <row r="713" ht="15.75" customHeight="1">
      <c r="G713" s="27"/>
    </row>
    <row r="714" ht="15.75" customHeight="1">
      <c r="G714" s="27"/>
    </row>
    <row r="715" ht="15.75" customHeight="1">
      <c r="G715" s="27"/>
    </row>
    <row r="716" ht="15.75" customHeight="1">
      <c r="G716" s="27"/>
    </row>
    <row r="717" ht="15.75" customHeight="1">
      <c r="G717" s="27"/>
    </row>
    <row r="718" ht="15.75" customHeight="1">
      <c r="G718" s="27"/>
    </row>
    <row r="719" ht="15.75" customHeight="1">
      <c r="G719" s="27"/>
    </row>
    <row r="720" ht="15.75" customHeight="1">
      <c r="G720" s="27"/>
    </row>
    <row r="721" ht="15.75" customHeight="1">
      <c r="G721" s="27"/>
    </row>
    <row r="722" ht="15.75" customHeight="1">
      <c r="G722" s="27"/>
    </row>
    <row r="723" ht="15.75" customHeight="1">
      <c r="G723" s="27"/>
    </row>
    <row r="724" ht="15.75" customHeight="1">
      <c r="G724" s="27"/>
    </row>
    <row r="725" ht="15.75" customHeight="1">
      <c r="G725" s="27"/>
    </row>
    <row r="726" ht="15.75" customHeight="1">
      <c r="G726" s="27"/>
    </row>
    <row r="727" ht="15.75" customHeight="1">
      <c r="G727" s="27"/>
    </row>
    <row r="728" ht="15.75" customHeight="1">
      <c r="G728" s="27"/>
    </row>
    <row r="729" ht="15.75" customHeight="1">
      <c r="G729" s="27"/>
    </row>
    <row r="730" ht="15.75" customHeight="1">
      <c r="G730" s="27"/>
    </row>
    <row r="731" ht="15.75" customHeight="1">
      <c r="G731" s="27"/>
    </row>
    <row r="732" ht="15.75" customHeight="1">
      <c r="G732" s="27"/>
    </row>
    <row r="733" ht="15.75" customHeight="1">
      <c r="G733" s="27"/>
    </row>
    <row r="734" ht="15.75" customHeight="1">
      <c r="G734" s="27"/>
    </row>
    <row r="735" ht="15.75" customHeight="1">
      <c r="G735" s="27"/>
    </row>
    <row r="736" ht="15.75" customHeight="1">
      <c r="G736" s="27"/>
    </row>
    <row r="737" ht="15.75" customHeight="1">
      <c r="G737" s="27"/>
    </row>
    <row r="738" ht="15.75" customHeight="1">
      <c r="G738" s="27"/>
    </row>
    <row r="739" ht="15.75" customHeight="1">
      <c r="G739" s="27"/>
    </row>
    <row r="740" ht="15.75" customHeight="1">
      <c r="G740" s="27"/>
    </row>
    <row r="741" ht="15.75" customHeight="1">
      <c r="G741" s="27"/>
    </row>
    <row r="742" ht="15.75" customHeight="1">
      <c r="G742" s="27"/>
    </row>
    <row r="743" ht="15.75" customHeight="1">
      <c r="G743" s="27"/>
    </row>
    <row r="744" ht="15.75" customHeight="1">
      <c r="G744" s="27"/>
    </row>
    <row r="745" ht="15.75" customHeight="1">
      <c r="G745" s="27"/>
    </row>
    <row r="746" ht="15.75" customHeight="1">
      <c r="G746" s="27"/>
    </row>
    <row r="747" ht="15.75" customHeight="1">
      <c r="G747" s="27"/>
    </row>
    <row r="748" ht="15.75" customHeight="1">
      <c r="G748" s="27"/>
    </row>
    <row r="749" ht="15.75" customHeight="1">
      <c r="G749" s="27"/>
    </row>
    <row r="750" ht="15.75" customHeight="1">
      <c r="G750" s="27"/>
    </row>
    <row r="751" ht="15.75" customHeight="1">
      <c r="G751" s="27"/>
    </row>
    <row r="752" ht="15.75" customHeight="1">
      <c r="G752" s="27"/>
    </row>
    <row r="753" ht="15.75" customHeight="1">
      <c r="G753" s="27"/>
    </row>
    <row r="754" ht="15.75" customHeight="1">
      <c r="G754" s="27"/>
    </row>
    <row r="755" ht="15.75" customHeight="1">
      <c r="G755" s="27"/>
    </row>
    <row r="756" ht="15.75" customHeight="1">
      <c r="G756" s="27"/>
    </row>
    <row r="757" ht="15.75" customHeight="1">
      <c r="G757" s="27"/>
    </row>
    <row r="758" ht="15.75" customHeight="1">
      <c r="G758" s="27"/>
    </row>
    <row r="759" ht="15.75" customHeight="1">
      <c r="G759" s="27"/>
    </row>
    <row r="760" ht="15.75" customHeight="1">
      <c r="G760" s="27"/>
    </row>
    <row r="761" ht="15.75" customHeight="1">
      <c r="G761" s="27"/>
    </row>
    <row r="762" ht="15.75" customHeight="1">
      <c r="G762" s="27"/>
    </row>
    <row r="763" ht="15.75" customHeight="1">
      <c r="G763" s="27"/>
    </row>
    <row r="764" ht="15.75" customHeight="1">
      <c r="G764" s="27"/>
    </row>
    <row r="765" ht="15.75" customHeight="1">
      <c r="G765" s="27"/>
    </row>
    <row r="766" ht="15.75" customHeight="1">
      <c r="G766" s="27"/>
    </row>
    <row r="767" ht="15.75" customHeight="1">
      <c r="G767" s="27"/>
    </row>
    <row r="768" ht="15.75" customHeight="1">
      <c r="G768" s="27"/>
    </row>
    <row r="769" ht="15.75" customHeight="1">
      <c r="G769" s="27"/>
    </row>
    <row r="770" ht="15.75" customHeight="1">
      <c r="G770" s="27"/>
    </row>
    <row r="771" ht="15.75" customHeight="1">
      <c r="G771" s="27"/>
    </row>
    <row r="772" ht="15.75" customHeight="1">
      <c r="G772" s="27"/>
    </row>
    <row r="773" ht="15.75" customHeight="1">
      <c r="G773" s="27"/>
    </row>
    <row r="774" ht="15.75" customHeight="1">
      <c r="G774" s="27"/>
    </row>
    <row r="775" ht="15.75" customHeight="1">
      <c r="G775" s="27"/>
    </row>
    <row r="776" ht="15.75" customHeight="1">
      <c r="G776" s="27"/>
    </row>
    <row r="777" ht="15.75" customHeight="1">
      <c r="G777" s="27"/>
    </row>
    <row r="778" ht="15.75" customHeight="1">
      <c r="G778" s="27"/>
    </row>
    <row r="779" ht="15.75" customHeight="1">
      <c r="G779" s="27"/>
    </row>
    <row r="780" ht="15.75" customHeight="1">
      <c r="G780" s="27"/>
    </row>
    <row r="781" ht="15.75" customHeight="1">
      <c r="G781" s="27"/>
    </row>
    <row r="782" ht="15.75" customHeight="1">
      <c r="G782" s="27"/>
    </row>
    <row r="783" ht="15.75" customHeight="1">
      <c r="G783" s="27"/>
    </row>
    <row r="784" ht="15.75" customHeight="1">
      <c r="G784" s="27"/>
    </row>
    <row r="785" ht="15.75" customHeight="1">
      <c r="G785" s="27"/>
    </row>
    <row r="786" ht="15.75" customHeight="1">
      <c r="G786" s="27"/>
    </row>
    <row r="787" ht="15.75" customHeight="1">
      <c r="G787" s="27"/>
    </row>
    <row r="788" ht="15.75" customHeight="1">
      <c r="G788" s="27"/>
    </row>
    <row r="789" ht="15.75" customHeight="1">
      <c r="G789" s="27"/>
    </row>
    <row r="790" ht="15.75" customHeight="1">
      <c r="G790" s="27"/>
    </row>
    <row r="791" ht="15.75" customHeight="1">
      <c r="G791" s="27"/>
    </row>
    <row r="792" ht="15.75" customHeight="1">
      <c r="G792" s="27"/>
    </row>
    <row r="793" ht="15.75" customHeight="1">
      <c r="G793" s="27"/>
    </row>
    <row r="794" ht="15.75" customHeight="1">
      <c r="G794" s="27"/>
    </row>
    <row r="795" ht="15.75" customHeight="1">
      <c r="G795" s="27"/>
    </row>
    <row r="796" ht="15.75" customHeight="1">
      <c r="G796" s="27"/>
    </row>
    <row r="797" ht="15.75" customHeight="1">
      <c r="G797" s="27"/>
    </row>
    <row r="798" ht="15.75" customHeight="1">
      <c r="G798" s="27"/>
    </row>
    <row r="799" ht="15.75" customHeight="1">
      <c r="G799" s="27"/>
    </row>
    <row r="800" ht="15.75" customHeight="1">
      <c r="G800" s="27"/>
    </row>
    <row r="801" ht="15.75" customHeight="1">
      <c r="G801" s="27"/>
    </row>
    <row r="802" ht="15.75" customHeight="1">
      <c r="G802" s="27"/>
    </row>
    <row r="803" ht="15.75" customHeight="1">
      <c r="G803" s="27"/>
    </row>
    <row r="804" ht="15.75" customHeight="1">
      <c r="G804" s="27"/>
    </row>
    <row r="805" ht="15.75" customHeight="1">
      <c r="G805" s="27"/>
    </row>
    <row r="806" ht="15.75" customHeight="1">
      <c r="G806" s="27"/>
    </row>
    <row r="807" ht="15.75" customHeight="1">
      <c r="G807" s="27"/>
    </row>
    <row r="808" ht="15.75" customHeight="1">
      <c r="G808" s="27"/>
    </row>
    <row r="809" ht="15.75" customHeight="1">
      <c r="G809" s="27"/>
    </row>
    <row r="810" ht="15.75" customHeight="1">
      <c r="G810" s="27"/>
    </row>
    <row r="811" ht="15.75" customHeight="1">
      <c r="G811" s="27"/>
    </row>
    <row r="812" ht="15.75" customHeight="1">
      <c r="G812" s="27"/>
    </row>
    <row r="813" ht="15.75" customHeight="1">
      <c r="G813" s="27"/>
    </row>
    <row r="814" ht="15.75" customHeight="1">
      <c r="G814" s="27"/>
    </row>
    <row r="815" ht="15.75" customHeight="1">
      <c r="G815" s="27"/>
    </row>
    <row r="816" ht="15.75" customHeight="1">
      <c r="G816" s="27"/>
    </row>
    <row r="817" ht="15.75" customHeight="1">
      <c r="G817" s="27"/>
    </row>
    <row r="818" ht="15.75" customHeight="1">
      <c r="G818" s="27"/>
    </row>
    <row r="819" ht="15.75" customHeight="1">
      <c r="G819" s="27"/>
    </row>
    <row r="820" ht="15.75" customHeight="1">
      <c r="G820" s="27"/>
    </row>
    <row r="821" ht="15.75" customHeight="1">
      <c r="G821" s="27"/>
    </row>
    <row r="822" ht="15.75" customHeight="1">
      <c r="G822" s="27"/>
    </row>
    <row r="823" ht="15.75" customHeight="1">
      <c r="G823" s="27"/>
    </row>
    <row r="824" ht="15.75" customHeight="1">
      <c r="G824" s="27"/>
    </row>
    <row r="825" ht="15.75" customHeight="1">
      <c r="G825" s="27"/>
    </row>
    <row r="826" ht="15.75" customHeight="1">
      <c r="G826" s="27"/>
    </row>
    <row r="827" ht="15.75" customHeight="1">
      <c r="G827" s="27"/>
    </row>
    <row r="828" ht="15.75" customHeight="1">
      <c r="G828" s="27"/>
    </row>
    <row r="829" ht="15.75" customHeight="1">
      <c r="G829" s="27"/>
    </row>
    <row r="830" ht="15.75" customHeight="1">
      <c r="G830" s="27"/>
    </row>
    <row r="831" ht="15.75" customHeight="1">
      <c r="G831" s="27"/>
    </row>
    <row r="832" ht="15.75" customHeight="1">
      <c r="G832" s="27"/>
    </row>
    <row r="833" ht="15.75" customHeight="1">
      <c r="G833" s="27"/>
    </row>
    <row r="834" ht="15.75" customHeight="1">
      <c r="G834" s="27"/>
    </row>
    <row r="835" ht="15.75" customHeight="1">
      <c r="G835" s="27"/>
    </row>
    <row r="836" ht="15.75" customHeight="1">
      <c r="G836" s="27"/>
    </row>
    <row r="837" ht="15.75" customHeight="1">
      <c r="G837" s="27"/>
    </row>
    <row r="838" ht="15.75" customHeight="1">
      <c r="G838" s="27"/>
    </row>
    <row r="839" ht="15.75" customHeight="1">
      <c r="G839" s="27"/>
    </row>
    <row r="840" ht="15.75" customHeight="1">
      <c r="G840" s="27"/>
    </row>
    <row r="841" ht="15.75" customHeight="1">
      <c r="G841" s="27"/>
    </row>
    <row r="842" ht="15.75" customHeight="1">
      <c r="G842" s="27"/>
    </row>
    <row r="843" ht="15.75" customHeight="1">
      <c r="G843" s="27"/>
    </row>
    <row r="844" ht="15.75" customHeight="1">
      <c r="G844" s="27"/>
    </row>
    <row r="845" ht="15.75" customHeight="1">
      <c r="G845" s="27"/>
    </row>
    <row r="846" ht="15.75" customHeight="1">
      <c r="G846" s="27"/>
    </row>
    <row r="847" ht="15.75" customHeight="1">
      <c r="G847" s="27"/>
    </row>
    <row r="848" ht="15.75" customHeight="1">
      <c r="G848" s="27"/>
    </row>
    <row r="849" ht="15.75" customHeight="1">
      <c r="G849" s="27"/>
    </row>
    <row r="850" ht="15.75" customHeight="1">
      <c r="G850" s="27"/>
    </row>
    <row r="851" ht="15.75" customHeight="1">
      <c r="G851" s="27"/>
    </row>
    <row r="852" ht="15.75" customHeight="1">
      <c r="G852" s="27"/>
    </row>
    <row r="853" ht="15.75" customHeight="1">
      <c r="G853" s="27"/>
    </row>
    <row r="854" ht="15.75" customHeight="1">
      <c r="G854" s="27"/>
    </row>
    <row r="855" ht="15.75" customHeight="1">
      <c r="G855" s="27"/>
    </row>
    <row r="856" ht="15.75" customHeight="1">
      <c r="G856" s="27"/>
    </row>
    <row r="857" ht="15.75" customHeight="1">
      <c r="G857" s="27"/>
    </row>
    <row r="858" ht="15.75" customHeight="1">
      <c r="G858" s="27"/>
    </row>
    <row r="859" ht="15.75" customHeight="1">
      <c r="G859" s="27"/>
    </row>
    <row r="860" ht="15.75" customHeight="1">
      <c r="G860" s="27"/>
    </row>
    <row r="861" ht="15.75" customHeight="1">
      <c r="G861" s="27"/>
    </row>
    <row r="862" ht="15.75" customHeight="1">
      <c r="G862" s="27"/>
    </row>
    <row r="863" ht="15.75" customHeight="1">
      <c r="G863" s="27"/>
    </row>
    <row r="864" ht="15.75" customHeight="1">
      <c r="G864" s="27"/>
    </row>
    <row r="865" ht="15.75" customHeight="1">
      <c r="G865" s="27"/>
    </row>
    <row r="866" ht="15.75" customHeight="1">
      <c r="G866" s="27"/>
    </row>
    <row r="867" ht="15.75" customHeight="1">
      <c r="G867" s="27"/>
    </row>
    <row r="868" ht="15.75" customHeight="1">
      <c r="G868" s="27"/>
    </row>
    <row r="869" ht="15.75" customHeight="1">
      <c r="G869" s="27"/>
    </row>
    <row r="870" ht="15.75" customHeight="1">
      <c r="G870" s="27"/>
    </row>
    <row r="871" ht="15.75" customHeight="1">
      <c r="G871" s="27"/>
    </row>
    <row r="872" ht="15.75" customHeight="1">
      <c r="G872" s="27"/>
    </row>
    <row r="873" ht="15.75" customHeight="1">
      <c r="G873" s="27"/>
    </row>
    <row r="874" ht="15.75" customHeight="1">
      <c r="G874" s="27"/>
    </row>
    <row r="875" ht="15.75" customHeight="1">
      <c r="G875" s="27"/>
    </row>
    <row r="876" ht="15.75" customHeight="1">
      <c r="G876" s="27"/>
    </row>
    <row r="877" ht="15.75" customHeight="1">
      <c r="G877" s="27"/>
    </row>
    <row r="878" ht="15.75" customHeight="1">
      <c r="G878" s="27"/>
    </row>
    <row r="879" ht="15.75" customHeight="1">
      <c r="G879" s="27"/>
    </row>
    <row r="880" ht="15.75" customHeight="1">
      <c r="G880" s="27"/>
    </row>
    <row r="881" ht="15.75" customHeight="1">
      <c r="G881" s="27"/>
    </row>
    <row r="882" ht="15.75" customHeight="1">
      <c r="G882" s="27"/>
    </row>
    <row r="883" ht="15.75" customHeight="1">
      <c r="G883" s="27"/>
    </row>
    <row r="884" ht="15.75" customHeight="1">
      <c r="G884" s="27"/>
    </row>
    <row r="885" ht="15.75" customHeight="1">
      <c r="G885" s="27"/>
    </row>
    <row r="886" ht="15.75" customHeight="1">
      <c r="G886" s="27"/>
    </row>
    <row r="887" ht="15.75" customHeight="1">
      <c r="G887" s="27"/>
    </row>
    <row r="888" ht="15.75" customHeight="1">
      <c r="G888" s="27"/>
    </row>
    <row r="889" ht="15.75" customHeight="1">
      <c r="G889" s="27"/>
    </row>
    <row r="890" ht="15.75" customHeight="1">
      <c r="G890" s="27"/>
    </row>
    <row r="891" ht="15.75" customHeight="1">
      <c r="G891" s="27"/>
    </row>
    <row r="892" ht="15.75" customHeight="1">
      <c r="G892" s="27"/>
    </row>
    <row r="893" ht="15.75" customHeight="1">
      <c r="G893" s="27"/>
    </row>
    <row r="894" ht="15.75" customHeight="1">
      <c r="G894" s="27"/>
    </row>
    <row r="895" ht="15.75" customHeight="1">
      <c r="G895" s="27"/>
    </row>
    <row r="896" ht="15.75" customHeight="1">
      <c r="G896" s="27"/>
    </row>
    <row r="897" ht="15.75" customHeight="1">
      <c r="G897" s="27"/>
    </row>
    <row r="898" ht="15.75" customHeight="1">
      <c r="G898" s="27"/>
    </row>
    <row r="899" ht="15.75" customHeight="1">
      <c r="G899" s="27"/>
    </row>
    <row r="900" ht="15.75" customHeight="1">
      <c r="G900" s="27"/>
    </row>
    <row r="901" ht="15.75" customHeight="1">
      <c r="G901" s="27"/>
    </row>
    <row r="902" ht="15.75" customHeight="1">
      <c r="G902" s="27"/>
    </row>
    <row r="903" ht="15.75" customHeight="1">
      <c r="G903" s="27"/>
    </row>
    <row r="904" ht="15.75" customHeight="1">
      <c r="G904" s="27"/>
    </row>
    <row r="905" ht="15.75" customHeight="1">
      <c r="G905" s="27"/>
    </row>
    <row r="906" ht="15.75" customHeight="1">
      <c r="G906" s="27"/>
    </row>
    <row r="907" ht="15.75" customHeight="1">
      <c r="G907" s="27"/>
    </row>
    <row r="908" ht="15.75" customHeight="1">
      <c r="G908" s="27"/>
    </row>
    <row r="909" ht="15.75" customHeight="1">
      <c r="G909" s="27"/>
    </row>
    <row r="910" ht="15.75" customHeight="1">
      <c r="G910" s="27"/>
    </row>
    <row r="911" ht="15.75" customHeight="1">
      <c r="G911" s="27"/>
    </row>
    <row r="912" ht="15.75" customHeight="1">
      <c r="G912" s="27"/>
    </row>
    <row r="913" ht="15.75" customHeight="1">
      <c r="G913" s="27"/>
    </row>
    <row r="914" ht="15.75" customHeight="1">
      <c r="G914" s="27"/>
    </row>
    <row r="915" ht="15.75" customHeight="1">
      <c r="G915" s="27"/>
    </row>
    <row r="916" ht="15.75" customHeight="1">
      <c r="G916" s="27"/>
    </row>
    <row r="917" ht="15.75" customHeight="1">
      <c r="G917" s="27"/>
    </row>
    <row r="918" ht="15.75" customHeight="1">
      <c r="G918" s="27"/>
    </row>
    <row r="919" ht="15.75" customHeight="1">
      <c r="G919" s="27"/>
    </row>
    <row r="920" ht="15.75" customHeight="1">
      <c r="G920" s="27"/>
    </row>
    <row r="921" ht="15.75" customHeight="1">
      <c r="G921" s="27"/>
    </row>
    <row r="922" ht="15.75" customHeight="1">
      <c r="G922" s="27"/>
    </row>
    <row r="923" ht="15.75" customHeight="1">
      <c r="G923" s="27"/>
    </row>
    <row r="924" ht="15.75" customHeight="1">
      <c r="G924" s="27"/>
    </row>
    <row r="925" ht="15.75" customHeight="1">
      <c r="G925" s="27"/>
    </row>
    <row r="926" ht="15.75" customHeight="1">
      <c r="G926" s="27"/>
    </row>
    <row r="927" ht="15.75" customHeight="1">
      <c r="G927" s="27"/>
    </row>
    <row r="928" ht="15.75" customHeight="1">
      <c r="G928" s="27"/>
    </row>
    <row r="929" ht="15.75" customHeight="1">
      <c r="G929" s="27"/>
    </row>
    <row r="930" ht="15.75" customHeight="1">
      <c r="G930" s="27"/>
    </row>
    <row r="931" ht="15.75" customHeight="1">
      <c r="G931" s="27"/>
    </row>
    <row r="932" ht="15.75" customHeight="1">
      <c r="G932" s="27"/>
    </row>
    <row r="933" ht="15.75" customHeight="1">
      <c r="G933" s="27"/>
    </row>
    <row r="934" ht="15.75" customHeight="1">
      <c r="G934" s="27"/>
    </row>
    <row r="935" ht="15.75" customHeight="1">
      <c r="G935" s="27"/>
    </row>
    <row r="936" ht="15.75" customHeight="1">
      <c r="G936" s="27"/>
    </row>
    <row r="937" ht="15.75" customHeight="1">
      <c r="G937" s="27"/>
    </row>
    <row r="938" ht="15.75" customHeight="1">
      <c r="G938" s="27"/>
    </row>
    <row r="939" ht="15.75" customHeight="1">
      <c r="G939" s="27"/>
    </row>
    <row r="940" ht="15.75" customHeight="1">
      <c r="G940" s="27"/>
    </row>
    <row r="941" ht="15.75" customHeight="1">
      <c r="G941" s="27"/>
    </row>
    <row r="942" ht="15.75" customHeight="1">
      <c r="G942" s="27"/>
    </row>
    <row r="943" ht="15.75" customHeight="1">
      <c r="G943" s="27"/>
    </row>
    <row r="944" ht="15.75" customHeight="1">
      <c r="G944" s="27"/>
    </row>
    <row r="945" ht="15.75" customHeight="1">
      <c r="G945" s="27"/>
    </row>
    <row r="946" ht="15.75" customHeight="1">
      <c r="G946" s="27"/>
    </row>
    <row r="947" ht="15.75" customHeight="1">
      <c r="G947" s="27"/>
    </row>
    <row r="948" ht="15.75" customHeight="1">
      <c r="G948" s="27"/>
    </row>
    <row r="949" ht="15.75" customHeight="1">
      <c r="G949" s="27"/>
    </row>
    <row r="950" ht="15.75" customHeight="1">
      <c r="G950" s="27"/>
    </row>
    <row r="951" ht="15.75" customHeight="1">
      <c r="G951" s="27"/>
    </row>
    <row r="952" ht="15.75" customHeight="1">
      <c r="G952" s="27"/>
    </row>
    <row r="953" ht="15.75" customHeight="1">
      <c r="G953" s="27"/>
    </row>
    <row r="954" ht="15.75" customHeight="1">
      <c r="G954" s="27"/>
    </row>
    <row r="955" ht="15.75" customHeight="1">
      <c r="G955" s="27"/>
    </row>
    <row r="956" ht="15.75" customHeight="1">
      <c r="G956" s="27"/>
    </row>
    <row r="957" ht="15.75" customHeight="1">
      <c r="G957" s="27"/>
    </row>
    <row r="958" ht="15.75" customHeight="1">
      <c r="G958" s="27"/>
    </row>
    <row r="959" ht="15.75" customHeight="1">
      <c r="G959" s="27"/>
    </row>
    <row r="960" ht="15.75" customHeight="1">
      <c r="G960" s="27"/>
    </row>
    <row r="961" ht="15.75" customHeight="1">
      <c r="G961" s="27"/>
    </row>
    <row r="962" ht="15.75" customHeight="1">
      <c r="G962" s="27"/>
    </row>
    <row r="963" ht="15.75" customHeight="1">
      <c r="G963" s="27"/>
    </row>
    <row r="964" ht="15.75" customHeight="1">
      <c r="G964" s="27"/>
    </row>
    <row r="965" ht="15.75" customHeight="1">
      <c r="G965" s="27"/>
    </row>
    <row r="966" ht="15.75" customHeight="1">
      <c r="G966" s="27"/>
    </row>
    <row r="967" ht="15.75" customHeight="1">
      <c r="G967" s="27"/>
    </row>
    <row r="968" ht="15.75" customHeight="1">
      <c r="G968" s="27"/>
    </row>
    <row r="969" ht="15.75" customHeight="1">
      <c r="G969" s="27"/>
    </row>
    <row r="970" ht="15.75" customHeight="1">
      <c r="G970" s="27"/>
    </row>
    <row r="971" ht="15.75" customHeight="1">
      <c r="G971" s="27"/>
    </row>
    <row r="972" ht="15.75" customHeight="1">
      <c r="G972" s="27"/>
    </row>
    <row r="973" ht="15.75" customHeight="1">
      <c r="G973" s="27"/>
    </row>
    <row r="974" ht="15.75" customHeight="1">
      <c r="G974" s="27"/>
    </row>
    <row r="975" ht="15.75" customHeight="1">
      <c r="G975" s="27"/>
    </row>
    <row r="976" ht="15.75" customHeight="1">
      <c r="G976" s="27"/>
    </row>
    <row r="977" ht="15.75" customHeight="1">
      <c r="G977" s="27"/>
    </row>
    <row r="978" ht="15.75" customHeight="1">
      <c r="G978" s="27"/>
    </row>
    <row r="979" ht="15.75" customHeight="1">
      <c r="G979" s="27"/>
    </row>
    <row r="980" ht="15.75" customHeight="1">
      <c r="G980" s="27"/>
    </row>
    <row r="981" ht="15.75" customHeight="1">
      <c r="G981" s="27"/>
    </row>
    <row r="982" ht="15.75" customHeight="1">
      <c r="G982" s="27"/>
    </row>
    <row r="983" ht="15.75" customHeight="1">
      <c r="G983" s="27"/>
    </row>
    <row r="984" ht="15.75" customHeight="1">
      <c r="G984" s="27"/>
    </row>
    <row r="985" ht="15.75" customHeight="1">
      <c r="G985" s="27"/>
    </row>
    <row r="986" ht="15.75" customHeight="1">
      <c r="G986" s="27"/>
    </row>
    <row r="987" ht="15.75" customHeight="1">
      <c r="G987" s="27"/>
    </row>
    <row r="988" ht="15.75" customHeight="1">
      <c r="G988" s="27"/>
    </row>
    <row r="989" ht="15.75" customHeight="1">
      <c r="G989" s="27"/>
    </row>
    <row r="990" ht="15.75" customHeight="1">
      <c r="G990" s="27"/>
    </row>
    <row r="991" ht="15.75" customHeight="1">
      <c r="G991" s="27"/>
    </row>
    <row r="992" ht="15.75" customHeight="1">
      <c r="G992" s="27"/>
    </row>
    <row r="993" ht="15.75" customHeight="1">
      <c r="G993" s="27"/>
    </row>
    <row r="994" ht="15.75" customHeight="1">
      <c r="G994" s="27"/>
    </row>
    <row r="995" ht="15.75" customHeight="1">
      <c r="G995" s="27"/>
    </row>
    <row r="996" ht="15.75" customHeight="1">
      <c r="G996" s="27"/>
    </row>
    <row r="997" ht="15.75" customHeight="1">
      <c r="G997" s="27"/>
    </row>
    <row r="998" ht="15.75" customHeight="1">
      <c r="G998" s="27"/>
    </row>
    <row r="999" ht="15.75" customHeight="1">
      <c r="G999" s="27"/>
    </row>
    <row r="1000" ht="15.75" customHeight="1">
      <c r="G1000" s="27"/>
    </row>
  </sheetData>
  <autoFilter ref="$A$2:$AA$481"/>
  <mergeCells count="1">
    <mergeCell ref="A483:E48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3" width="10.0"/>
    <col customWidth="1" min="4" max="4" width="16.0"/>
    <col customWidth="1" min="5" max="5" width="10.0"/>
    <col customWidth="1" min="6" max="6" width="13.0"/>
    <col customWidth="1" min="7" max="7" width="10.0"/>
    <col customWidth="1" min="8" max="8" width="29.57"/>
    <col customWidth="1" min="9" max="9" width="10.0"/>
    <col customWidth="1" min="10" max="10" width="13.14"/>
    <col customWidth="1" min="11" max="11" width="14.43"/>
    <col customWidth="1" min="12" max="12" width="10.0"/>
    <col customWidth="1" min="13" max="13" width="13.43"/>
    <col customWidth="1" min="14" max="14" width="13.29"/>
    <col customWidth="1" min="15" max="16" width="10.0"/>
    <col customWidth="1" min="17" max="17" width="13.43"/>
    <col customWidth="1" min="18" max="26" width="10.0"/>
  </cols>
  <sheetData>
    <row r="1">
      <c r="A1" s="44" t="s">
        <v>442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45"/>
    </row>
    <row r="2">
      <c r="A2" s="46" t="s">
        <v>443</v>
      </c>
      <c r="O2" s="47"/>
    </row>
    <row r="3">
      <c r="A3" s="48" t="s">
        <v>444</v>
      </c>
      <c r="O3" s="47"/>
    </row>
    <row r="4">
      <c r="A4" s="46" t="s">
        <v>445</v>
      </c>
      <c r="O4" s="47"/>
    </row>
    <row r="5" ht="15.75" customHeight="1"/>
    <row r="6" ht="60.0" customHeight="1">
      <c r="A6" s="49" t="s">
        <v>6</v>
      </c>
      <c r="B6" s="50" t="s">
        <v>7</v>
      </c>
      <c r="C6" s="50" t="s">
        <v>8</v>
      </c>
      <c r="D6" s="50" t="s">
        <v>12</v>
      </c>
      <c r="E6" s="51" t="s">
        <v>301</v>
      </c>
      <c r="F6" s="51" t="s">
        <v>306</v>
      </c>
      <c r="G6" s="52" t="s">
        <v>312</v>
      </c>
      <c r="H6" s="53" t="s">
        <v>310</v>
      </c>
      <c r="I6" s="53" t="s">
        <v>313</v>
      </c>
      <c r="J6" s="53" t="s">
        <v>314</v>
      </c>
      <c r="K6" s="53" t="s">
        <v>315</v>
      </c>
      <c r="L6" s="53" t="s">
        <v>316</v>
      </c>
      <c r="M6" s="52" t="s">
        <v>446</v>
      </c>
      <c r="N6" s="53" t="s">
        <v>447</v>
      </c>
      <c r="O6" s="54" t="s">
        <v>448</v>
      </c>
    </row>
    <row r="7" ht="24.75" customHeight="1">
      <c r="A7" s="55" t="s">
        <v>31</v>
      </c>
      <c r="B7" s="56" t="s">
        <v>32</v>
      </c>
      <c r="C7" s="55" t="s">
        <v>33</v>
      </c>
      <c r="D7" s="57">
        <v>1164145.43</v>
      </c>
      <c r="E7" s="57">
        <v>0.0</v>
      </c>
      <c r="F7" s="57">
        <v>1164145.0</v>
      </c>
      <c r="G7" s="58">
        <v>8.90982091E8</v>
      </c>
      <c r="H7" s="59" t="s">
        <v>449</v>
      </c>
      <c r="I7" s="57">
        <v>1164145.0</v>
      </c>
      <c r="J7" s="60">
        <v>2.358199901E9</v>
      </c>
      <c r="K7" s="61" t="s">
        <v>450</v>
      </c>
      <c r="L7" s="61" t="s">
        <v>451</v>
      </c>
      <c r="M7" s="19" t="s">
        <v>452</v>
      </c>
      <c r="N7" s="62" t="s">
        <v>453</v>
      </c>
      <c r="O7" s="63">
        <v>41782.0</v>
      </c>
    </row>
    <row r="8" ht="24.75" customHeight="1">
      <c r="A8" s="55" t="s">
        <v>45</v>
      </c>
      <c r="B8" s="56" t="s">
        <v>32</v>
      </c>
      <c r="C8" s="55" t="s">
        <v>33</v>
      </c>
      <c r="D8" s="57">
        <v>6.782658461E7</v>
      </c>
      <c r="E8" s="57">
        <v>1807703.6099999994</v>
      </c>
      <c r="F8" s="57">
        <v>6.6018881E7</v>
      </c>
      <c r="G8" s="58">
        <v>8.90984156E8</v>
      </c>
      <c r="H8" s="59" t="s">
        <v>454</v>
      </c>
      <c r="I8" s="57">
        <v>1252678.0</v>
      </c>
      <c r="J8" s="60">
        <v>1.0332653157E10</v>
      </c>
      <c r="K8" s="61" t="s">
        <v>450</v>
      </c>
      <c r="L8" s="61" t="s">
        <v>451</v>
      </c>
      <c r="M8" s="19" t="s">
        <v>455</v>
      </c>
      <c r="N8" s="62" t="s">
        <v>456</v>
      </c>
      <c r="O8" s="63">
        <v>41782.0</v>
      </c>
    </row>
    <row r="9" ht="24.75" customHeight="1">
      <c r="A9" s="55" t="s">
        <v>45</v>
      </c>
      <c r="B9" s="56" t="s">
        <v>32</v>
      </c>
      <c r="C9" s="55" t="s">
        <v>33</v>
      </c>
      <c r="D9" s="57"/>
      <c r="E9" s="57"/>
      <c r="F9" s="57"/>
      <c r="G9" s="58">
        <v>8.90980643E8</v>
      </c>
      <c r="H9" s="59" t="s">
        <v>457</v>
      </c>
      <c r="I9" s="57">
        <v>1271259.0</v>
      </c>
      <c r="J9" s="64">
        <v>3.97669999807E11</v>
      </c>
      <c r="K9" s="61" t="s">
        <v>458</v>
      </c>
      <c r="L9" s="61" t="s">
        <v>459</v>
      </c>
      <c r="M9" s="19" t="s">
        <v>460</v>
      </c>
      <c r="N9" s="62" t="s">
        <v>461</v>
      </c>
      <c r="O9" s="63">
        <v>41782.0</v>
      </c>
    </row>
    <row r="10" ht="24.75" customHeight="1">
      <c r="A10" s="55" t="s">
        <v>45</v>
      </c>
      <c r="B10" s="56" t="s">
        <v>32</v>
      </c>
      <c r="C10" s="55" t="s">
        <v>33</v>
      </c>
      <c r="D10" s="57"/>
      <c r="E10" s="57"/>
      <c r="F10" s="57"/>
      <c r="G10" s="58">
        <v>8.90984427E8</v>
      </c>
      <c r="H10" s="59" t="s">
        <v>462</v>
      </c>
      <c r="I10" s="57">
        <v>2998919.0</v>
      </c>
      <c r="J10" s="60">
        <v>1.4660001372E10</v>
      </c>
      <c r="K10" s="61" t="s">
        <v>463</v>
      </c>
      <c r="L10" s="61" t="s">
        <v>459</v>
      </c>
      <c r="M10" s="19" t="s">
        <v>464</v>
      </c>
      <c r="N10" s="62" t="s">
        <v>465</v>
      </c>
      <c r="O10" s="63">
        <v>41782.0</v>
      </c>
    </row>
    <row r="11" ht="24.75" customHeight="1">
      <c r="A11" s="55" t="s">
        <v>45</v>
      </c>
      <c r="B11" s="56" t="s">
        <v>32</v>
      </c>
      <c r="C11" s="55" t="s">
        <v>33</v>
      </c>
      <c r="D11" s="57"/>
      <c r="E11" s="57"/>
      <c r="F11" s="57"/>
      <c r="G11" s="58">
        <v>8.90983843E8</v>
      </c>
      <c r="H11" s="59" t="s">
        <v>466</v>
      </c>
      <c r="I11" s="57">
        <v>3577732.0</v>
      </c>
      <c r="J11" s="60">
        <v>2.6509897E8</v>
      </c>
      <c r="K11" s="61" t="s">
        <v>458</v>
      </c>
      <c r="L11" s="61" t="s">
        <v>459</v>
      </c>
      <c r="M11" s="19" t="s">
        <v>467</v>
      </c>
      <c r="N11" s="62" t="s">
        <v>468</v>
      </c>
      <c r="O11" s="63">
        <v>41782.0</v>
      </c>
    </row>
    <row r="12" ht="24.75" customHeight="1">
      <c r="A12" s="55" t="s">
        <v>45</v>
      </c>
      <c r="B12" s="56" t="s">
        <v>32</v>
      </c>
      <c r="C12" s="55" t="s">
        <v>33</v>
      </c>
      <c r="D12" s="57"/>
      <c r="E12" s="57"/>
      <c r="F12" s="57"/>
      <c r="G12" s="58">
        <v>8.90982183E8</v>
      </c>
      <c r="H12" s="59" t="s">
        <v>469</v>
      </c>
      <c r="I12" s="57">
        <v>5083685.0</v>
      </c>
      <c r="J12" s="60">
        <v>5.0380799687E10</v>
      </c>
      <c r="K12" s="61" t="s">
        <v>450</v>
      </c>
      <c r="L12" s="61" t="s">
        <v>459</v>
      </c>
      <c r="M12" s="19" t="s">
        <v>470</v>
      </c>
      <c r="N12" s="62" t="s">
        <v>471</v>
      </c>
      <c r="O12" s="63">
        <v>41782.0</v>
      </c>
    </row>
    <row r="13" ht="24.75" customHeight="1">
      <c r="A13" s="55" t="s">
        <v>45</v>
      </c>
      <c r="B13" s="56" t="s">
        <v>32</v>
      </c>
      <c r="C13" s="55" t="s">
        <v>33</v>
      </c>
      <c r="D13" s="57"/>
      <c r="E13" s="57"/>
      <c r="F13" s="57"/>
      <c r="G13" s="58">
        <v>8.90980828E8</v>
      </c>
      <c r="H13" s="59" t="s">
        <v>472</v>
      </c>
      <c r="I13" s="57">
        <v>5117919.0</v>
      </c>
      <c r="J13" s="60">
        <v>6.5518676908E10</v>
      </c>
      <c r="K13" s="61" t="s">
        <v>450</v>
      </c>
      <c r="L13" s="61" t="s">
        <v>459</v>
      </c>
      <c r="M13" s="19" t="s">
        <v>473</v>
      </c>
      <c r="N13" s="62" t="s">
        <v>474</v>
      </c>
      <c r="O13" s="63">
        <v>41782.0</v>
      </c>
    </row>
    <row r="14" ht="24.75" customHeight="1">
      <c r="A14" s="55" t="s">
        <v>45</v>
      </c>
      <c r="B14" s="56" t="s">
        <v>32</v>
      </c>
      <c r="C14" s="55" t="s">
        <v>33</v>
      </c>
      <c r="D14" s="57"/>
      <c r="E14" s="57"/>
      <c r="F14" s="57"/>
      <c r="G14" s="58">
        <v>8.91982129E8</v>
      </c>
      <c r="H14" s="59" t="s">
        <v>475</v>
      </c>
      <c r="I14" s="57">
        <v>7781944.0</v>
      </c>
      <c r="J14" s="60">
        <v>5.0396866358E10</v>
      </c>
      <c r="K14" s="61" t="s">
        <v>450</v>
      </c>
      <c r="L14" s="61" t="s">
        <v>459</v>
      </c>
      <c r="M14" s="19" t="s">
        <v>476</v>
      </c>
      <c r="N14" s="62" t="s">
        <v>477</v>
      </c>
      <c r="O14" s="63">
        <v>41782.0</v>
      </c>
    </row>
    <row r="15" ht="24.75" customHeight="1">
      <c r="A15" s="55" t="s">
        <v>45</v>
      </c>
      <c r="B15" s="56" t="s">
        <v>32</v>
      </c>
      <c r="C15" s="55" t="s">
        <v>33</v>
      </c>
      <c r="D15" s="57"/>
      <c r="E15" s="57"/>
      <c r="F15" s="57"/>
      <c r="G15" s="58">
        <v>8.90907241E8</v>
      </c>
      <c r="H15" s="59" t="s">
        <v>478</v>
      </c>
      <c r="I15" s="57">
        <v>1.2399084E7</v>
      </c>
      <c r="J15" s="60">
        <v>6.4182108621E10</v>
      </c>
      <c r="K15" s="61" t="s">
        <v>450</v>
      </c>
      <c r="L15" s="61" t="s">
        <v>459</v>
      </c>
      <c r="M15" s="19" t="s">
        <v>479</v>
      </c>
      <c r="N15" s="62" t="s">
        <v>480</v>
      </c>
      <c r="O15" s="63">
        <v>41782.0</v>
      </c>
    </row>
    <row r="16" ht="24.75" customHeight="1">
      <c r="A16" s="55" t="s">
        <v>45</v>
      </c>
      <c r="B16" s="56" t="s">
        <v>32</v>
      </c>
      <c r="C16" s="55" t="s">
        <v>33</v>
      </c>
      <c r="D16" s="57"/>
      <c r="E16" s="57"/>
      <c r="F16" s="57"/>
      <c r="G16" s="58">
        <v>8.90981719E8</v>
      </c>
      <c r="H16" s="59" t="s">
        <v>481</v>
      </c>
      <c r="I16" s="57">
        <v>1.2575432E7</v>
      </c>
      <c r="J16" s="60">
        <v>6.4715383476E10</v>
      </c>
      <c r="K16" s="61" t="s">
        <v>450</v>
      </c>
      <c r="L16" s="61" t="s">
        <v>459</v>
      </c>
      <c r="M16" s="19" t="s">
        <v>482</v>
      </c>
      <c r="N16" s="62" t="s">
        <v>483</v>
      </c>
      <c r="O16" s="63">
        <v>41782.0</v>
      </c>
    </row>
    <row r="17" ht="24.75" customHeight="1">
      <c r="A17" s="55" t="s">
        <v>45</v>
      </c>
      <c r="B17" s="56" t="s">
        <v>32</v>
      </c>
      <c r="C17" s="55" t="s">
        <v>33</v>
      </c>
      <c r="D17" s="57"/>
      <c r="E17" s="57"/>
      <c r="F17" s="57"/>
      <c r="G17" s="58">
        <v>8.90980346E8</v>
      </c>
      <c r="H17" s="59" t="s">
        <v>484</v>
      </c>
      <c r="I17" s="57">
        <v>1.3E7</v>
      </c>
      <c r="J17" s="60" t="s">
        <v>485</v>
      </c>
      <c r="K17" s="61" t="s">
        <v>463</v>
      </c>
      <c r="L17" s="61" t="s">
        <v>451</v>
      </c>
      <c r="M17" s="19" t="s">
        <v>486</v>
      </c>
      <c r="N17" s="62" t="s">
        <v>487</v>
      </c>
      <c r="O17" s="63">
        <v>41782.0</v>
      </c>
    </row>
    <row r="18" ht="24.75" customHeight="1">
      <c r="A18" s="55" t="s">
        <v>45</v>
      </c>
      <c r="B18" s="56" t="s">
        <v>32</v>
      </c>
      <c r="C18" s="55" t="s">
        <v>33</v>
      </c>
      <c r="D18" s="57"/>
      <c r="E18" s="57"/>
      <c r="F18" s="57"/>
      <c r="G18" s="58">
        <v>8.00114286E8</v>
      </c>
      <c r="H18" s="59" t="s">
        <v>488</v>
      </c>
      <c r="I18" s="57">
        <v>960229.0</v>
      </c>
      <c r="J18" s="60">
        <v>6.514750243E10</v>
      </c>
      <c r="K18" s="61" t="s">
        <v>450</v>
      </c>
      <c r="L18" s="61" t="s">
        <v>451</v>
      </c>
      <c r="M18" s="19" t="s">
        <v>489</v>
      </c>
      <c r="N18" s="62" t="s">
        <v>490</v>
      </c>
      <c r="O18" s="63">
        <v>41782.0</v>
      </c>
    </row>
    <row r="19" ht="24.75" customHeight="1">
      <c r="A19" s="55" t="s">
        <v>47</v>
      </c>
      <c r="B19" s="56" t="s">
        <v>32</v>
      </c>
      <c r="C19" s="55" t="s">
        <v>33</v>
      </c>
      <c r="D19" s="57">
        <v>2.44430745E7</v>
      </c>
      <c r="E19" s="57">
        <v>0.0</v>
      </c>
      <c r="F19" s="57">
        <v>2.4443075E7</v>
      </c>
      <c r="G19" s="58">
        <v>8.90980752E8</v>
      </c>
      <c r="H19" s="59" t="s">
        <v>491</v>
      </c>
      <c r="I19" s="57">
        <v>2.4443075E7</v>
      </c>
      <c r="J19" s="60">
        <v>6.4767048003E10</v>
      </c>
      <c r="K19" s="61" t="s">
        <v>450</v>
      </c>
      <c r="L19" s="61" t="s">
        <v>451</v>
      </c>
      <c r="M19" s="19" t="s">
        <v>492</v>
      </c>
      <c r="N19" s="62" t="s">
        <v>493</v>
      </c>
      <c r="O19" s="63">
        <v>41782.0</v>
      </c>
    </row>
    <row r="20" ht="24.75" customHeight="1">
      <c r="A20" s="55" t="s">
        <v>53</v>
      </c>
      <c r="B20" s="56" t="s">
        <v>32</v>
      </c>
      <c r="C20" s="55" t="s">
        <v>33</v>
      </c>
      <c r="D20" s="57">
        <v>6302726.29</v>
      </c>
      <c r="E20" s="57">
        <v>0.0</v>
      </c>
      <c r="F20" s="57">
        <v>6302726.0</v>
      </c>
      <c r="G20" s="58">
        <v>8.00138011E8</v>
      </c>
      <c r="H20" s="59" t="s">
        <v>494</v>
      </c>
      <c r="I20" s="57">
        <v>6302726.0</v>
      </c>
      <c r="J20" s="60">
        <v>3.7121954521E10</v>
      </c>
      <c r="K20" s="61" t="s">
        <v>450</v>
      </c>
      <c r="L20" s="61" t="s">
        <v>459</v>
      </c>
      <c r="M20" s="19" t="s">
        <v>495</v>
      </c>
      <c r="N20" s="62" t="s">
        <v>496</v>
      </c>
      <c r="O20" s="63">
        <v>41782.0</v>
      </c>
    </row>
    <row r="21" ht="24.75" customHeight="1">
      <c r="A21" s="55" t="s">
        <v>55</v>
      </c>
      <c r="B21" s="56" t="s">
        <v>32</v>
      </c>
      <c r="C21" s="55" t="s">
        <v>33</v>
      </c>
      <c r="D21" s="57">
        <v>2.029632821E7</v>
      </c>
      <c r="E21" s="57">
        <v>0.0</v>
      </c>
      <c r="F21" s="57">
        <v>2.0296328E7</v>
      </c>
      <c r="G21" s="58">
        <v>8.90980866E8</v>
      </c>
      <c r="H21" s="59" t="s">
        <v>497</v>
      </c>
      <c r="I21" s="57">
        <v>2.0296328E7</v>
      </c>
      <c r="J21" s="60">
        <v>2.312734532E9</v>
      </c>
      <c r="K21" s="61" t="s">
        <v>450</v>
      </c>
      <c r="L21" s="61" t="s">
        <v>459</v>
      </c>
      <c r="M21" s="19" t="s">
        <v>498</v>
      </c>
      <c r="N21" s="62" t="s">
        <v>496</v>
      </c>
      <c r="O21" s="63">
        <v>41782.0</v>
      </c>
    </row>
    <row r="22" ht="24.75" customHeight="1">
      <c r="A22" s="55" t="s">
        <v>60</v>
      </c>
      <c r="B22" s="56" t="s">
        <v>32</v>
      </c>
      <c r="C22" s="55" t="s">
        <v>33</v>
      </c>
      <c r="D22" s="57">
        <v>1.833955901E7</v>
      </c>
      <c r="E22" s="57">
        <v>55038.01000000164</v>
      </c>
      <c r="F22" s="57">
        <v>1.8284521E7</v>
      </c>
      <c r="G22" s="58">
        <v>8.11041637E8</v>
      </c>
      <c r="H22" s="59" t="s">
        <v>499</v>
      </c>
      <c r="I22" s="57">
        <v>1.8284521E7</v>
      </c>
      <c r="J22" s="60">
        <v>3.116447061E9</v>
      </c>
      <c r="K22" s="61" t="s">
        <v>450</v>
      </c>
      <c r="L22" s="61" t="s">
        <v>451</v>
      </c>
      <c r="M22" s="19" t="s">
        <v>500</v>
      </c>
      <c r="N22" s="62" t="s">
        <v>501</v>
      </c>
      <c r="O22" s="63">
        <v>41782.0</v>
      </c>
    </row>
    <row r="23" ht="24.75" customHeight="1">
      <c r="A23" s="55" t="s">
        <v>64</v>
      </c>
      <c r="B23" s="56" t="s">
        <v>32</v>
      </c>
      <c r="C23" s="55" t="s">
        <v>33</v>
      </c>
      <c r="D23" s="57">
        <v>4777503.06</v>
      </c>
      <c r="E23" s="57">
        <v>0.0</v>
      </c>
      <c r="F23" s="57">
        <v>4777503.0</v>
      </c>
      <c r="G23" s="58">
        <v>8.9098214E8</v>
      </c>
      <c r="H23" s="59" t="s">
        <v>502</v>
      </c>
      <c r="I23" s="57">
        <v>4777503.0</v>
      </c>
      <c r="J23" s="60">
        <v>6.8037464E7</v>
      </c>
      <c r="K23" s="61" t="s">
        <v>503</v>
      </c>
      <c r="L23" s="61" t="s">
        <v>451</v>
      </c>
      <c r="M23" s="19" t="s">
        <v>504</v>
      </c>
      <c r="N23" s="62" t="s">
        <v>505</v>
      </c>
      <c r="O23" s="63">
        <v>41782.0</v>
      </c>
    </row>
    <row r="24" ht="24.75" customHeight="1">
      <c r="A24" s="55" t="s">
        <v>66</v>
      </c>
      <c r="B24" s="56" t="s">
        <v>32</v>
      </c>
      <c r="C24" s="55" t="s">
        <v>33</v>
      </c>
      <c r="D24" s="57">
        <v>2078265.59</v>
      </c>
      <c r="E24" s="57">
        <v>0.0</v>
      </c>
      <c r="F24" s="57">
        <v>2078266.0</v>
      </c>
      <c r="G24" s="58">
        <v>8.90980866E8</v>
      </c>
      <c r="H24" s="59" t="s">
        <v>497</v>
      </c>
      <c r="I24" s="57">
        <v>2078266.0</v>
      </c>
      <c r="J24" s="60">
        <v>2.312734532E9</v>
      </c>
      <c r="K24" s="61" t="s">
        <v>450</v>
      </c>
      <c r="L24" s="61" t="s">
        <v>459</v>
      </c>
      <c r="M24" s="19" t="s">
        <v>506</v>
      </c>
      <c r="N24" s="62" t="s">
        <v>507</v>
      </c>
      <c r="O24" s="63">
        <v>41782.0</v>
      </c>
    </row>
    <row r="25" ht="24.75" customHeight="1">
      <c r="A25" s="55" t="s">
        <v>80</v>
      </c>
      <c r="B25" s="56" t="s">
        <v>32</v>
      </c>
      <c r="C25" s="55" t="s">
        <v>33</v>
      </c>
      <c r="D25" s="57">
        <v>1690465.97</v>
      </c>
      <c r="E25" s="57">
        <v>70317.96999999997</v>
      </c>
      <c r="F25" s="57">
        <v>1620148.0</v>
      </c>
      <c r="G25" s="58">
        <v>8.90981848E8</v>
      </c>
      <c r="H25" s="59" t="s">
        <v>508</v>
      </c>
      <c r="I25" s="57">
        <v>1620148.0</v>
      </c>
      <c r="J25" s="60">
        <v>1.3860000028E10</v>
      </c>
      <c r="K25" s="61" t="s">
        <v>463</v>
      </c>
      <c r="L25" s="61" t="s">
        <v>459</v>
      </c>
      <c r="M25" s="19" t="s">
        <v>509</v>
      </c>
      <c r="N25" s="62" t="s">
        <v>510</v>
      </c>
      <c r="O25" s="63">
        <v>41782.0</v>
      </c>
    </row>
    <row r="26" ht="24.75" customHeight="1">
      <c r="A26" s="55" t="s">
        <v>82</v>
      </c>
      <c r="B26" s="56" t="s">
        <v>32</v>
      </c>
      <c r="C26" s="55" t="s">
        <v>33</v>
      </c>
      <c r="D26" s="57">
        <v>8619799.23</v>
      </c>
      <c r="E26" s="57">
        <v>0.0</v>
      </c>
      <c r="F26" s="57">
        <v>8619799.0</v>
      </c>
      <c r="G26" s="58">
        <v>8.90983675E8</v>
      </c>
      <c r="H26" s="59" t="s">
        <v>511</v>
      </c>
      <c r="I26" s="57">
        <v>8619799.0</v>
      </c>
      <c r="J26" s="60">
        <v>1.4500000451E10</v>
      </c>
      <c r="K26" s="61" t="s">
        <v>463</v>
      </c>
      <c r="L26" s="61" t="s">
        <v>459</v>
      </c>
      <c r="M26" s="19" t="s">
        <v>512</v>
      </c>
      <c r="N26" s="62" t="s">
        <v>510</v>
      </c>
      <c r="O26" s="63">
        <v>41782.0</v>
      </c>
    </row>
    <row r="27" ht="24.75" customHeight="1">
      <c r="A27" s="55" t="s">
        <v>84</v>
      </c>
      <c r="B27" s="56" t="s">
        <v>32</v>
      </c>
      <c r="C27" s="55" t="s">
        <v>33</v>
      </c>
      <c r="D27" s="57">
        <v>2954380.38</v>
      </c>
      <c r="E27" s="57">
        <v>0.0</v>
      </c>
      <c r="F27" s="57">
        <v>2954380.0</v>
      </c>
      <c r="G27" s="58">
        <v>8.90982116E8</v>
      </c>
      <c r="H27" s="59" t="s">
        <v>513</v>
      </c>
      <c r="I27" s="57">
        <v>2954380.0</v>
      </c>
      <c r="J27" s="60">
        <v>4.12022592E8</v>
      </c>
      <c r="K27" s="61" t="s">
        <v>458</v>
      </c>
      <c r="L27" s="61" t="s">
        <v>459</v>
      </c>
      <c r="M27" s="19" t="s">
        <v>514</v>
      </c>
      <c r="N27" s="62" t="s">
        <v>515</v>
      </c>
      <c r="O27" s="63">
        <v>41782.0</v>
      </c>
    </row>
    <row r="28" ht="24.75" customHeight="1">
      <c r="A28" s="55" t="s">
        <v>86</v>
      </c>
      <c r="B28" s="56" t="s">
        <v>32</v>
      </c>
      <c r="C28" s="55" t="s">
        <v>33</v>
      </c>
      <c r="D28" s="57">
        <v>4088799.55</v>
      </c>
      <c r="E28" s="57">
        <v>0.0</v>
      </c>
      <c r="F28" s="57">
        <v>4088800.0</v>
      </c>
      <c r="G28" s="58">
        <v>8.90983738E8</v>
      </c>
      <c r="H28" s="59" t="s">
        <v>516</v>
      </c>
      <c r="I28" s="57">
        <v>4088800.0</v>
      </c>
      <c r="J28" s="60">
        <v>2.409873244E9</v>
      </c>
      <c r="K28" s="61" t="s">
        <v>450</v>
      </c>
      <c r="L28" s="61" t="s">
        <v>459</v>
      </c>
      <c r="M28" s="19" t="s">
        <v>517</v>
      </c>
      <c r="N28" s="62" t="s">
        <v>518</v>
      </c>
      <c r="O28" s="63">
        <v>41782.0</v>
      </c>
    </row>
    <row r="29" ht="24.75" customHeight="1">
      <c r="A29" s="55" t="s">
        <v>88</v>
      </c>
      <c r="B29" s="56" t="s">
        <v>32</v>
      </c>
      <c r="C29" s="55" t="s">
        <v>33</v>
      </c>
      <c r="D29" s="57">
        <v>4.80989418E7</v>
      </c>
      <c r="E29" s="57">
        <v>0.0</v>
      </c>
      <c r="F29" s="57">
        <v>4.8098942E7</v>
      </c>
      <c r="G29" s="58">
        <v>8.00138011E8</v>
      </c>
      <c r="H29" s="59" t="s">
        <v>494</v>
      </c>
      <c r="I29" s="57">
        <v>4.8098942E7</v>
      </c>
      <c r="J29" s="60">
        <v>3.7121954521E10</v>
      </c>
      <c r="K29" s="61" t="s">
        <v>450</v>
      </c>
      <c r="L29" s="61" t="s">
        <v>459</v>
      </c>
      <c r="M29" s="19" t="s">
        <v>519</v>
      </c>
      <c r="N29" s="62" t="s">
        <v>520</v>
      </c>
      <c r="O29" s="63">
        <v>41782.0</v>
      </c>
    </row>
    <row r="30" ht="24.75" customHeight="1">
      <c r="A30" s="55" t="s">
        <v>94</v>
      </c>
      <c r="B30" s="56" t="s">
        <v>32</v>
      </c>
      <c r="C30" s="55" t="s">
        <v>33</v>
      </c>
      <c r="D30" s="57">
        <v>781751.37</v>
      </c>
      <c r="E30" s="57">
        <v>159818.37</v>
      </c>
      <c r="F30" s="57">
        <v>621933.0</v>
      </c>
      <c r="G30" s="58">
        <v>8.90984156E8</v>
      </c>
      <c r="H30" s="59" t="s">
        <v>454</v>
      </c>
      <c r="I30" s="57">
        <v>621933.0</v>
      </c>
      <c r="J30" s="60">
        <v>1.0332653157E10</v>
      </c>
      <c r="K30" s="61" t="s">
        <v>450</v>
      </c>
      <c r="L30" s="61" t="s">
        <v>451</v>
      </c>
      <c r="M30" s="19" t="s">
        <v>521</v>
      </c>
      <c r="N30" s="62" t="s">
        <v>522</v>
      </c>
      <c r="O30" s="63">
        <v>41782.0</v>
      </c>
    </row>
    <row r="31" ht="24.75" customHeight="1">
      <c r="A31" s="55" t="s">
        <v>96</v>
      </c>
      <c r="B31" s="56" t="s">
        <v>32</v>
      </c>
      <c r="C31" s="55" t="s">
        <v>33</v>
      </c>
      <c r="D31" s="57">
        <v>9423754.26</v>
      </c>
      <c r="E31" s="57">
        <v>0.0</v>
      </c>
      <c r="F31" s="57">
        <v>9423754.0</v>
      </c>
      <c r="G31" s="58">
        <v>8.90981268E8</v>
      </c>
      <c r="H31" s="59" t="s">
        <v>523</v>
      </c>
      <c r="I31" s="57">
        <v>9423754.0</v>
      </c>
      <c r="J31" s="60">
        <v>1.28044963E8</v>
      </c>
      <c r="K31" s="61" t="s">
        <v>524</v>
      </c>
      <c r="L31" s="61" t="s">
        <v>459</v>
      </c>
      <c r="M31" s="19" t="s">
        <v>525</v>
      </c>
      <c r="N31" s="62" t="s">
        <v>526</v>
      </c>
      <c r="O31" s="63">
        <v>41782.0</v>
      </c>
    </row>
    <row r="32" ht="36.75" customHeight="1">
      <c r="A32" s="55" t="s">
        <v>104</v>
      </c>
      <c r="B32" s="56" t="s">
        <v>32</v>
      </c>
      <c r="C32" s="55" t="s">
        <v>33</v>
      </c>
      <c r="D32" s="57">
        <v>8975379.25</v>
      </c>
      <c r="E32" s="57">
        <v>0.0</v>
      </c>
      <c r="F32" s="57">
        <v>8975379.0</v>
      </c>
      <c r="G32" s="58">
        <v>8.90982184E8</v>
      </c>
      <c r="H32" s="59" t="s">
        <v>527</v>
      </c>
      <c r="I32" s="57">
        <v>8975379.0</v>
      </c>
      <c r="J32" s="60">
        <v>2.4054575816E10</v>
      </c>
      <c r="K32" s="61" t="s">
        <v>450</v>
      </c>
      <c r="L32" s="61" t="s">
        <v>459</v>
      </c>
      <c r="M32" s="19" t="s">
        <v>528</v>
      </c>
      <c r="N32" s="62" t="s">
        <v>529</v>
      </c>
      <c r="O32" s="63">
        <v>41782.0</v>
      </c>
    </row>
    <row r="33" ht="24.75" customHeight="1">
      <c r="A33" s="55" t="s">
        <v>110</v>
      </c>
      <c r="B33" s="56" t="s">
        <v>32</v>
      </c>
      <c r="C33" s="55" t="s">
        <v>33</v>
      </c>
      <c r="D33" s="57">
        <v>5.771834418E7</v>
      </c>
      <c r="E33" s="57">
        <v>278590.1799999997</v>
      </c>
      <c r="F33" s="57">
        <v>5.7439754E7</v>
      </c>
      <c r="G33" s="58">
        <v>8.90981848E8</v>
      </c>
      <c r="H33" s="59" t="s">
        <v>508</v>
      </c>
      <c r="I33" s="57">
        <v>5.7439754E7</v>
      </c>
      <c r="J33" s="60">
        <v>1.3860000028E10</v>
      </c>
      <c r="K33" s="61" t="s">
        <v>463</v>
      </c>
      <c r="L33" s="61" t="s">
        <v>459</v>
      </c>
      <c r="M33" s="19" t="s">
        <v>530</v>
      </c>
      <c r="N33" s="62" t="s">
        <v>531</v>
      </c>
      <c r="O33" s="63">
        <v>41782.0</v>
      </c>
    </row>
    <row r="34" ht="15.75" customHeight="1">
      <c r="A34" s="55" t="s">
        <v>112</v>
      </c>
      <c r="B34" s="56" t="s">
        <v>32</v>
      </c>
      <c r="C34" s="55" t="s">
        <v>33</v>
      </c>
      <c r="D34" s="57">
        <v>1.391554032E7</v>
      </c>
      <c r="E34" s="57">
        <v>0.0</v>
      </c>
      <c r="F34" s="57">
        <v>1.391554E7</v>
      </c>
      <c r="G34" s="58">
        <v>8.00138968E8</v>
      </c>
      <c r="H34" s="59" t="s">
        <v>532</v>
      </c>
      <c r="I34" s="57">
        <v>1.391554E7</v>
      </c>
      <c r="J34" s="60">
        <v>1.527354389E9</v>
      </c>
      <c r="K34" s="61" t="s">
        <v>450</v>
      </c>
      <c r="L34" s="61" t="s">
        <v>451</v>
      </c>
      <c r="M34" s="19" t="s">
        <v>533</v>
      </c>
      <c r="N34" s="62" t="s">
        <v>534</v>
      </c>
      <c r="O34" s="63">
        <v>41782.0</v>
      </c>
    </row>
    <row r="35" ht="24.75" customHeight="1">
      <c r="A35" s="55" t="s">
        <v>132</v>
      </c>
      <c r="B35" s="56" t="s">
        <v>32</v>
      </c>
      <c r="C35" s="55" t="s">
        <v>33</v>
      </c>
      <c r="D35" s="57">
        <v>2.642989074E7</v>
      </c>
      <c r="E35" s="57">
        <v>0.0</v>
      </c>
      <c r="F35" s="57">
        <v>2.6429891E7</v>
      </c>
      <c r="G35" s="58">
        <v>8.90980997E8</v>
      </c>
      <c r="H35" s="59" t="s">
        <v>535</v>
      </c>
      <c r="I35" s="57">
        <v>2.6429891E7</v>
      </c>
      <c r="J35" s="60" t="s">
        <v>536</v>
      </c>
      <c r="K35" s="61" t="s">
        <v>537</v>
      </c>
      <c r="L35" s="61" t="s">
        <v>459</v>
      </c>
      <c r="M35" s="19" t="s">
        <v>538</v>
      </c>
      <c r="N35" s="62" t="s">
        <v>539</v>
      </c>
      <c r="O35" s="63">
        <v>41782.0</v>
      </c>
    </row>
    <row r="36" ht="24.75" customHeight="1">
      <c r="A36" s="55" t="s">
        <v>138</v>
      </c>
      <c r="B36" s="56" t="s">
        <v>32</v>
      </c>
      <c r="C36" s="55" t="s">
        <v>33</v>
      </c>
      <c r="D36" s="57">
        <v>7342644.12</v>
      </c>
      <c r="E36" s="57">
        <v>0.0</v>
      </c>
      <c r="F36" s="57">
        <v>7342644.0</v>
      </c>
      <c r="G36" s="58">
        <v>8.00139704E8</v>
      </c>
      <c r="H36" s="59" t="s">
        <v>540</v>
      </c>
      <c r="I36" s="57">
        <v>7342644.0</v>
      </c>
      <c r="J36" s="60">
        <v>2.9900156E8</v>
      </c>
      <c r="K36" s="61" t="s">
        <v>503</v>
      </c>
      <c r="L36" s="61" t="s">
        <v>459</v>
      </c>
      <c r="M36" s="19" t="s">
        <v>541</v>
      </c>
      <c r="N36" s="62" t="s">
        <v>542</v>
      </c>
      <c r="O36" s="63">
        <v>41782.0</v>
      </c>
    </row>
    <row r="37" ht="24.75" customHeight="1">
      <c r="A37" s="55" t="s">
        <v>142</v>
      </c>
      <c r="B37" s="56" t="s">
        <v>32</v>
      </c>
      <c r="C37" s="55" t="s">
        <v>33</v>
      </c>
      <c r="D37" s="57">
        <v>8379986.66</v>
      </c>
      <c r="E37" s="57">
        <v>1615590.6600000001</v>
      </c>
      <c r="F37" s="57">
        <v>6764396.0</v>
      </c>
      <c r="G37" s="58">
        <v>8.90906991E8</v>
      </c>
      <c r="H37" s="59" t="s">
        <v>543</v>
      </c>
      <c r="I37" s="57">
        <v>6764396.0</v>
      </c>
      <c r="J37" s="60">
        <v>3.22197617E8</v>
      </c>
      <c r="K37" s="61" t="s">
        <v>524</v>
      </c>
      <c r="L37" s="61" t="s">
        <v>451</v>
      </c>
      <c r="M37" s="19" t="s">
        <v>544</v>
      </c>
      <c r="N37" s="62" t="s">
        <v>545</v>
      </c>
      <c r="O37" s="63">
        <v>41782.0</v>
      </c>
    </row>
    <row r="38" ht="24.75" customHeight="1">
      <c r="A38" s="55" t="s">
        <v>148</v>
      </c>
      <c r="B38" s="56" t="s">
        <v>20</v>
      </c>
      <c r="C38" s="55" t="s">
        <v>546</v>
      </c>
      <c r="D38" s="57">
        <v>747880.86</v>
      </c>
      <c r="E38" s="57">
        <v>0.0</v>
      </c>
      <c r="F38" s="57">
        <v>747881.0</v>
      </c>
      <c r="G38" s="58">
        <v>8.90980757E8</v>
      </c>
      <c r="H38" s="59" t="s">
        <v>547</v>
      </c>
      <c r="I38" s="57">
        <v>747881.0</v>
      </c>
      <c r="J38" s="60">
        <v>2.71005845E8</v>
      </c>
      <c r="K38" s="61" t="s">
        <v>503</v>
      </c>
      <c r="L38" s="61" t="s">
        <v>459</v>
      </c>
      <c r="M38" s="19" t="s">
        <v>548</v>
      </c>
      <c r="N38" s="55" t="s">
        <v>549</v>
      </c>
      <c r="O38" s="65">
        <v>41786.0</v>
      </c>
    </row>
    <row r="39" ht="24.75" customHeight="1">
      <c r="A39" s="55" t="s">
        <v>150</v>
      </c>
      <c r="B39" s="56" t="s">
        <v>32</v>
      </c>
      <c r="C39" s="55" t="s">
        <v>33</v>
      </c>
      <c r="D39" s="57">
        <v>1850537.38</v>
      </c>
      <c r="E39" s="57">
        <v>45605.37999999989</v>
      </c>
      <c r="F39" s="57">
        <v>1804932.0</v>
      </c>
      <c r="G39" s="58">
        <v>8.9098566E8</v>
      </c>
      <c r="H39" s="59" t="s">
        <v>550</v>
      </c>
      <c r="I39" s="57">
        <v>1804932.0</v>
      </c>
      <c r="J39" s="60">
        <v>6.4542874604E10</v>
      </c>
      <c r="K39" s="61" t="s">
        <v>450</v>
      </c>
      <c r="L39" s="61" t="s">
        <v>459</v>
      </c>
      <c r="M39" s="19" t="s">
        <v>551</v>
      </c>
      <c r="N39" s="62" t="s">
        <v>552</v>
      </c>
      <c r="O39" s="63">
        <v>41782.0</v>
      </c>
    </row>
    <row r="40" ht="15.75" customHeight="1">
      <c r="A40" s="55" t="s">
        <v>152</v>
      </c>
      <c r="B40" s="56" t="s">
        <v>32</v>
      </c>
      <c r="C40" s="55" t="s">
        <v>33</v>
      </c>
      <c r="D40" s="57">
        <v>1693598.63</v>
      </c>
      <c r="E40" s="57">
        <v>0.0</v>
      </c>
      <c r="F40" s="57">
        <v>1693599.0</v>
      </c>
      <c r="G40" s="58">
        <v>9.00125759E8</v>
      </c>
      <c r="H40" s="59" t="s">
        <v>553</v>
      </c>
      <c r="I40" s="57">
        <v>1693599.0</v>
      </c>
      <c r="J40" s="60">
        <v>4.4931853756E10</v>
      </c>
      <c r="K40" s="61" t="s">
        <v>450</v>
      </c>
      <c r="L40" s="61" t="s">
        <v>451</v>
      </c>
      <c r="M40" s="19" t="s">
        <v>554</v>
      </c>
      <c r="N40" s="62" t="s">
        <v>555</v>
      </c>
      <c r="O40" s="63">
        <v>41782.0</v>
      </c>
    </row>
    <row r="41" ht="24.75" customHeight="1">
      <c r="A41" s="55" t="s">
        <v>156</v>
      </c>
      <c r="B41" s="56" t="s">
        <v>32</v>
      </c>
      <c r="C41" s="55" t="s">
        <v>33</v>
      </c>
      <c r="D41" s="57">
        <v>7446469.73</v>
      </c>
      <c r="E41" s="57">
        <v>459077.73000000045</v>
      </c>
      <c r="F41" s="57">
        <v>6987392.0</v>
      </c>
      <c r="G41" s="58">
        <v>8.90982113E8</v>
      </c>
      <c r="H41" s="59" t="s">
        <v>556</v>
      </c>
      <c r="I41" s="57">
        <v>6987392.0</v>
      </c>
      <c r="J41" s="60">
        <v>2.50047263E8</v>
      </c>
      <c r="K41" s="61" t="s">
        <v>524</v>
      </c>
      <c r="L41" s="61" t="s">
        <v>459</v>
      </c>
      <c r="M41" s="19" t="s">
        <v>557</v>
      </c>
      <c r="N41" s="62" t="s">
        <v>558</v>
      </c>
      <c r="O41" s="63">
        <v>41785.0</v>
      </c>
    </row>
    <row r="42" ht="24.75" customHeight="1">
      <c r="A42" s="55" t="s">
        <v>160</v>
      </c>
      <c r="B42" s="56" t="s">
        <v>32</v>
      </c>
      <c r="C42" s="55" t="s">
        <v>33</v>
      </c>
      <c r="D42" s="57">
        <v>2.636355497E7</v>
      </c>
      <c r="E42" s="57">
        <v>4409112.969999999</v>
      </c>
      <c r="F42" s="57">
        <v>2.1954442E7</v>
      </c>
      <c r="G42" s="58">
        <v>8.90981536E8</v>
      </c>
      <c r="H42" s="59" t="s">
        <v>559</v>
      </c>
      <c r="I42" s="57">
        <v>2.1954442E7</v>
      </c>
      <c r="J42" s="60">
        <v>1.10210010179E11</v>
      </c>
      <c r="K42" s="61" t="s">
        <v>537</v>
      </c>
      <c r="L42" s="61" t="s">
        <v>459</v>
      </c>
      <c r="M42" s="19" t="s">
        <v>560</v>
      </c>
      <c r="N42" s="62" t="s">
        <v>561</v>
      </c>
      <c r="O42" s="63">
        <v>41782.0</v>
      </c>
    </row>
    <row r="43" ht="24.75" customHeight="1">
      <c r="A43" s="55" t="s">
        <v>164</v>
      </c>
      <c r="B43" s="56" t="s">
        <v>32</v>
      </c>
      <c r="C43" s="55" t="s">
        <v>33</v>
      </c>
      <c r="D43" s="57">
        <v>1477784.49</v>
      </c>
      <c r="E43" s="57">
        <v>0.0</v>
      </c>
      <c r="F43" s="57">
        <v>1477784.0</v>
      </c>
      <c r="G43" s="58">
        <v>8.90981137E8</v>
      </c>
      <c r="H43" s="59" t="s">
        <v>562</v>
      </c>
      <c r="I43" s="57">
        <v>1477784.0</v>
      </c>
      <c r="J43" s="60">
        <v>9.20016045E8</v>
      </c>
      <c r="K43" s="61" t="s">
        <v>503</v>
      </c>
      <c r="L43" s="61" t="s">
        <v>459</v>
      </c>
      <c r="M43" s="19" t="s">
        <v>563</v>
      </c>
      <c r="N43" s="62" t="s">
        <v>564</v>
      </c>
      <c r="O43" s="63">
        <v>41782.0</v>
      </c>
    </row>
    <row r="44" ht="24.75" customHeight="1">
      <c r="A44" s="55" t="s">
        <v>168</v>
      </c>
      <c r="B44" s="56" t="s">
        <v>32</v>
      </c>
      <c r="C44" s="55" t="s">
        <v>33</v>
      </c>
      <c r="D44" s="57">
        <v>8738332.93</v>
      </c>
      <c r="E44" s="57">
        <v>0.0</v>
      </c>
      <c r="F44" s="57">
        <v>8738333.0</v>
      </c>
      <c r="G44" s="58">
        <v>8.90981532E8</v>
      </c>
      <c r="H44" s="59" t="s">
        <v>565</v>
      </c>
      <c r="I44" s="57">
        <v>8738333.0</v>
      </c>
      <c r="J44" s="60" t="s">
        <v>566</v>
      </c>
      <c r="K44" s="61" t="s">
        <v>458</v>
      </c>
      <c r="L44" s="61" t="s">
        <v>459</v>
      </c>
      <c r="M44" s="19" t="s">
        <v>567</v>
      </c>
      <c r="N44" s="62" t="s">
        <v>568</v>
      </c>
      <c r="O44" s="63">
        <v>41782.0</v>
      </c>
    </row>
    <row r="45" ht="24.75" customHeight="1">
      <c r="A45" s="55" t="s">
        <v>170</v>
      </c>
      <c r="B45" s="56" t="s">
        <v>32</v>
      </c>
      <c r="C45" s="55" t="s">
        <v>33</v>
      </c>
      <c r="D45" s="57">
        <v>3.011276269E7</v>
      </c>
      <c r="E45" s="57">
        <v>1564024.6900000013</v>
      </c>
      <c r="F45" s="57">
        <v>2.8548738E7</v>
      </c>
      <c r="G45" s="58">
        <v>8.90981096E8</v>
      </c>
      <c r="H45" s="59" t="s">
        <v>569</v>
      </c>
      <c r="I45" s="57">
        <v>2.8548738E7</v>
      </c>
      <c r="J45" s="60">
        <v>4.0085136386E10</v>
      </c>
      <c r="K45" s="61" t="s">
        <v>450</v>
      </c>
      <c r="L45" s="61" t="s">
        <v>459</v>
      </c>
      <c r="M45" s="19" t="s">
        <v>570</v>
      </c>
      <c r="N45" s="62" t="s">
        <v>571</v>
      </c>
      <c r="O45" s="63">
        <v>41782.0</v>
      </c>
    </row>
    <row r="46" ht="15.75" customHeight="1">
      <c r="A46" s="55" t="s">
        <v>174</v>
      </c>
      <c r="B46" s="56" t="s">
        <v>32</v>
      </c>
      <c r="C46" s="55" t="s">
        <v>33</v>
      </c>
      <c r="D46" s="57">
        <v>4146183.41</v>
      </c>
      <c r="E46" s="57">
        <v>0.0</v>
      </c>
      <c r="F46" s="57">
        <v>4146183.0</v>
      </c>
      <c r="G46" s="58">
        <v>8.90980814E8</v>
      </c>
      <c r="H46" s="59" t="s">
        <v>572</v>
      </c>
      <c r="I46" s="57">
        <v>4146183.0</v>
      </c>
      <c r="J46" s="60">
        <v>7.5001008E7</v>
      </c>
      <c r="K46" s="61" t="s">
        <v>458</v>
      </c>
      <c r="L46" s="61" t="s">
        <v>459</v>
      </c>
      <c r="M46" s="19" t="s">
        <v>573</v>
      </c>
      <c r="N46" s="62" t="s">
        <v>574</v>
      </c>
      <c r="O46" s="63">
        <v>41782.0</v>
      </c>
    </row>
    <row r="47" ht="15.75" customHeight="1">
      <c r="A47" s="55" t="s">
        <v>176</v>
      </c>
      <c r="B47" s="56" t="s">
        <v>32</v>
      </c>
      <c r="C47" s="55" t="s">
        <v>33</v>
      </c>
      <c r="D47" s="57">
        <v>1.146085616E7</v>
      </c>
      <c r="E47" s="57">
        <v>0.0</v>
      </c>
      <c r="F47" s="57">
        <v>1.1460856E7</v>
      </c>
      <c r="G47" s="58">
        <v>8.90980758E8</v>
      </c>
      <c r="H47" s="59" t="s">
        <v>575</v>
      </c>
      <c r="I47" s="57">
        <v>1.1460856E7</v>
      </c>
      <c r="J47" s="60">
        <v>2.317881552E9</v>
      </c>
      <c r="K47" s="61" t="s">
        <v>450</v>
      </c>
      <c r="L47" s="61" t="s">
        <v>451</v>
      </c>
      <c r="M47" s="19" t="s">
        <v>576</v>
      </c>
      <c r="N47" s="62" t="s">
        <v>577</v>
      </c>
      <c r="O47" s="63">
        <v>41782.0</v>
      </c>
    </row>
    <row r="48" ht="24.75" customHeight="1">
      <c r="A48" s="55" t="s">
        <v>180</v>
      </c>
      <c r="B48" s="56" t="s">
        <v>32</v>
      </c>
      <c r="C48" s="55" t="s">
        <v>33</v>
      </c>
      <c r="D48" s="57">
        <v>4.432660286E7</v>
      </c>
      <c r="E48" s="57">
        <v>3303211.8599999994</v>
      </c>
      <c r="F48" s="57">
        <v>4.1023391E7</v>
      </c>
      <c r="G48" s="58">
        <v>8.00080586E8</v>
      </c>
      <c r="H48" s="59" t="s">
        <v>578</v>
      </c>
      <c r="I48" s="57">
        <v>4.1023391E7</v>
      </c>
      <c r="J48" s="60">
        <v>2.50052743E8</v>
      </c>
      <c r="K48" s="61" t="s">
        <v>524</v>
      </c>
      <c r="L48" s="61" t="s">
        <v>459</v>
      </c>
      <c r="M48" s="19" t="s">
        <v>579</v>
      </c>
      <c r="N48" s="62" t="s">
        <v>580</v>
      </c>
      <c r="O48" s="63">
        <v>41782.0</v>
      </c>
    </row>
    <row r="49" ht="24.75" customHeight="1">
      <c r="A49" s="55" t="s">
        <v>182</v>
      </c>
      <c r="B49" s="56" t="s">
        <v>32</v>
      </c>
      <c r="C49" s="55" t="s">
        <v>33</v>
      </c>
      <c r="D49" s="57">
        <v>1.9569513E7</v>
      </c>
      <c r="E49" s="57">
        <v>0.0</v>
      </c>
      <c r="F49" s="57">
        <v>1.9569513E7</v>
      </c>
      <c r="G49" s="58">
        <v>8.90982138E8</v>
      </c>
      <c r="H49" s="59" t="s">
        <v>581</v>
      </c>
      <c r="I49" s="57">
        <v>1.9569513E7</v>
      </c>
      <c r="J49" s="60">
        <v>1.19367918E8</v>
      </c>
      <c r="K49" s="61" t="s">
        <v>450</v>
      </c>
      <c r="L49" s="61" t="s">
        <v>459</v>
      </c>
      <c r="M49" s="19" t="s">
        <v>582</v>
      </c>
      <c r="N49" s="62" t="s">
        <v>583</v>
      </c>
      <c r="O49" s="63">
        <v>41782.0</v>
      </c>
    </row>
    <row r="50" ht="24.75" customHeight="1">
      <c r="A50" s="55" t="s">
        <v>186</v>
      </c>
      <c r="B50" s="56" t="s">
        <v>32</v>
      </c>
      <c r="C50" s="55" t="s">
        <v>33</v>
      </c>
      <c r="D50" s="57">
        <v>5500846.02</v>
      </c>
      <c r="E50" s="57">
        <v>0.0</v>
      </c>
      <c r="F50" s="57">
        <v>5500846.0</v>
      </c>
      <c r="G50" s="58">
        <v>8.90981074E8</v>
      </c>
      <c r="H50" s="59" t="s">
        <v>584</v>
      </c>
      <c r="I50" s="57">
        <v>5500846.0</v>
      </c>
      <c r="J50" s="60">
        <v>9.3342873317E10</v>
      </c>
      <c r="K50" s="61" t="s">
        <v>450</v>
      </c>
      <c r="L50" s="61" t="s">
        <v>459</v>
      </c>
      <c r="M50" s="19" t="s">
        <v>585</v>
      </c>
      <c r="N50" s="62" t="s">
        <v>586</v>
      </c>
      <c r="O50" s="63">
        <v>41782.0</v>
      </c>
    </row>
    <row r="51" ht="24.75" customHeight="1">
      <c r="A51" s="55" t="s">
        <v>190</v>
      </c>
      <c r="B51" s="56" t="s">
        <v>32</v>
      </c>
      <c r="C51" s="55" t="s">
        <v>33</v>
      </c>
      <c r="D51" s="57">
        <v>3.443136378E7</v>
      </c>
      <c r="E51" s="57">
        <v>0.0</v>
      </c>
      <c r="F51" s="57">
        <v>3.4431364E7</v>
      </c>
      <c r="G51" s="58">
        <v>8.90980971E8</v>
      </c>
      <c r="H51" s="59" t="s">
        <v>587</v>
      </c>
      <c r="I51" s="57">
        <v>3.4431364E7</v>
      </c>
      <c r="J51" s="60">
        <v>9.30006481E8</v>
      </c>
      <c r="K51" s="61" t="s">
        <v>503</v>
      </c>
      <c r="L51" s="61" t="s">
        <v>459</v>
      </c>
      <c r="M51" s="19" t="s">
        <v>588</v>
      </c>
      <c r="N51" s="62" t="s">
        <v>589</v>
      </c>
      <c r="O51" s="63">
        <v>41782.0</v>
      </c>
    </row>
    <row r="52" ht="24.75" customHeight="1">
      <c r="A52" s="55" t="s">
        <v>190</v>
      </c>
      <c r="B52" s="56" t="s">
        <v>28</v>
      </c>
      <c r="C52" s="55" t="s">
        <v>29</v>
      </c>
      <c r="D52" s="57">
        <v>3.7925928069E8</v>
      </c>
      <c r="E52" s="57">
        <v>0.0</v>
      </c>
      <c r="F52" s="57">
        <v>3.79259281E8</v>
      </c>
      <c r="G52" s="58">
        <v>8.90985603E8</v>
      </c>
      <c r="H52" s="59" t="s">
        <v>590</v>
      </c>
      <c r="I52" s="57">
        <v>1.50925975E8</v>
      </c>
      <c r="J52" s="60">
        <v>9.5969934117E10</v>
      </c>
      <c r="K52" s="61" t="s">
        <v>450</v>
      </c>
      <c r="L52" s="61" t="s">
        <v>451</v>
      </c>
      <c r="M52" s="66">
        <v>2.01400027218E11</v>
      </c>
      <c r="N52" s="62" t="s">
        <v>591</v>
      </c>
      <c r="O52" s="63">
        <v>41785.0</v>
      </c>
    </row>
    <row r="53" ht="24.75" customHeight="1">
      <c r="A53" s="55" t="s">
        <v>190</v>
      </c>
      <c r="B53" s="56" t="s">
        <v>28</v>
      </c>
      <c r="C53" s="55" t="s">
        <v>29</v>
      </c>
      <c r="D53" s="57"/>
      <c r="E53" s="57"/>
      <c r="F53" s="57"/>
      <c r="G53" s="58">
        <v>9.00509957E8</v>
      </c>
      <c r="H53" s="59" t="s">
        <v>592</v>
      </c>
      <c r="I53" s="57">
        <v>3395410.0</v>
      </c>
      <c r="J53" s="60">
        <v>6.12436956E8</v>
      </c>
      <c r="K53" s="61" t="s">
        <v>503</v>
      </c>
      <c r="L53" s="61" t="s">
        <v>451</v>
      </c>
      <c r="M53" s="66">
        <v>2.0140002722E11</v>
      </c>
      <c r="N53" s="62" t="s">
        <v>593</v>
      </c>
      <c r="O53" s="63">
        <v>41785.0</v>
      </c>
    </row>
    <row r="54" ht="24.75" customHeight="1">
      <c r="A54" s="55" t="s">
        <v>190</v>
      </c>
      <c r="B54" s="56" t="s">
        <v>28</v>
      </c>
      <c r="C54" s="55" t="s">
        <v>29</v>
      </c>
      <c r="D54" s="57"/>
      <c r="E54" s="57"/>
      <c r="F54" s="57"/>
      <c r="G54" s="58">
        <v>8.90985603E8</v>
      </c>
      <c r="H54" s="59" t="s">
        <v>590</v>
      </c>
      <c r="I54" s="57">
        <v>8.0E7</v>
      </c>
      <c r="J54" s="60">
        <v>9.5969934117E10</v>
      </c>
      <c r="K54" s="61" t="s">
        <v>450</v>
      </c>
      <c r="L54" s="61" t="s">
        <v>451</v>
      </c>
      <c r="M54" s="66">
        <v>2.01400027241E11</v>
      </c>
      <c r="N54" s="62" t="s">
        <v>594</v>
      </c>
      <c r="O54" s="63">
        <v>41785.0</v>
      </c>
    </row>
    <row r="55" ht="15.75" customHeight="1">
      <c r="A55" s="55" t="s">
        <v>190</v>
      </c>
      <c r="B55" s="56" t="s">
        <v>28</v>
      </c>
      <c r="C55" s="55" t="s">
        <v>29</v>
      </c>
      <c r="D55" s="57"/>
      <c r="E55" s="57"/>
      <c r="F55" s="57"/>
      <c r="G55" s="58">
        <v>8.41000236E8</v>
      </c>
      <c r="H55" s="59" t="s">
        <v>595</v>
      </c>
      <c r="I55" s="57">
        <v>3.5985337E7</v>
      </c>
      <c r="J55" s="60">
        <v>9.20003233E8</v>
      </c>
      <c r="K55" s="61" t="s">
        <v>503</v>
      </c>
      <c r="L55" s="61" t="s">
        <v>459</v>
      </c>
      <c r="M55" s="66">
        <v>2.01400027246E11</v>
      </c>
      <c r="N55" s="62" t="s">
        <v>596</v>
      </c>
      <c r="O55" s="63">
        <v>41785.0</v>
      </c>
      <c r="P55" s="4"/>
      <c r="Q55" s="4"/>
      <c r="R55" s="4"/>
      <c r="S55" s="4"/>
      <c r="T55" s="4"/>
      <c r="U55" s="4"/>
      <c r="V55" s="4"/>
      <c r="W55" s="4"/>
    </row>
    <row r="56" ht="15.75" customHeight="1">
      <c r="A56" s="55" t="s">
        <v>190</v>
      </c>
      <c r="B56" s="56" t="s">
        <v>28</v>
      </c>
      <c r="C56" s="55" t="s">
        <v>29</v>
      </c>
      <c r="D56" s="57"/>
      <c r="E56" s="57"/>
      <c r="F56" s="57"/>
      <c r="G56" s="67"/>
      <c r="H56" s="68"/>
      <c r="I56" s="37">
        <v>8.0E7</v>
      </c>
      <c r="J56" s="69"/>
      <c r="K56" s="70"/>
      <c r="L56" s="70"/>
      <c r="M56" s="20"/>
      <c r="N56" s="70"/>
      <c r="O56" s="71"/>
      <c r="P56" s="72"/>
      <c r="Q56" s="73"/>
      <c r="R56" s="74"/>
      <c r="S56" s="75"/>
      <c r="T56" s="73"/>
      <c r="U56" s="74"/>
      <c r="V56" s="75"/>
      <c r="W56" s="4"/>
      <c r="X56" s="4"/>
      <c r="Y56" s="4"/>
      <c r="Z56" s="4"/>
    </row>
    <row r="57" ht="15.75" customHeight="1">
      <c r="A57" s="55" t="s">
        <v>190</v>
      </c>
      <c r="B57" s="56" t="s">
        <v>28</v>
      </c>
      <c r="C57" s="55" t="s">
        <v>29</v>
      </c>
      <c r="D57" s="57"/>
      <c r="E57" s="57"/>
      <c r="F57" s="57"/>
      <c r="G57" s="58">
        <v>9.00021323E8</v>
      </c>
      <c r="H57" s="68" t="str">
        <f>VLOOKUP(G57,'[2]IPS CTA BANCARIA (2)'!$B$2:$H$164,2,0)</f>
        <v>#REF!</v>
      </c>
      <c r="I57" s="37">
        <v>2.8952559E7</v>
      </c>
      <c r="J57" s="60" t="str">
        <f>VLOOKUP(G57,'[2]IPS CTA BANCARIA (2)'!$B$2:$H$164,4,0)</f>
        <v>#REF!</v>
      </c>
      <c r="K57" s="70" t="str">
        <f>VLOOKUP(G57,'[2]IPS CTA BANCARIA (2)'!$B$2:$H$164,5,0)</f>
        <v>#REF!</v>
      </c>
      <c r="L57" s="70" t="str">
        <f>VLOOKUP(G57,'[2]IPS CTA BANCARIA (2)'!$B$2:$H$164,6,0)</f>
        <v>#REF!</v>
      </c>
      <c r="M57" s="76">
        <v>2.01400028401E11</v>
      </c>
      <c r="N57" s="70"/>
      <c r="O57" s="71"/>
      <c r="P57" s="72"/>
      <c r="Q57" s="73"/>
      <c r="R57" s="74"/>
      <c r="S57" s="75"/>
      <c r="T57" s="73"/>
      <c r="U57" s="74"/>
      <c r="V57" s="75"/>
      <c r="W57" s="4"/>
      <c r="X57" s="4"/>
      <c r="Y57" s="4"/>
      <c r="Z57" s="4"/>
    </row>
    <row r="58" ht="15.75" customHeight="1">
      <c r="A58" s="55" t="s">
        <v>192</v>
      </c>
      <c r="B58" s="56" t="s">
        <v>32</v>
      </c>
      <c r="C58" s="55" t="s">
        <v>33</v>
      </c>
      <c r="D58" s="57">
        <v>2.217594995E7</v>
      </c>
      <c r="E58" s="57">
        <v>1455599.9499999993</v>
      </c>
      <c r="F58" s="57">
        <v>2.072035E7</v>
      </c>
      <c r="G58" s="58">
        <v>8.90980814E8</v>
      </c>
      <c r="H58" s="59" t="s">
        <v>572</v>
      </c>
      <c r="I58" s="57">
        <v>2.072035E7</v>
      </c>
      <c r="J58" s="60">
        <v>7.5001008E7</v>
      </c>
      <c r="K58" s="61" t="s">
        <v>458</v>
      </c>
      <c r="L58" s="61" t="s">
        <v>459</v>
      </c>
      <c r="M58" s="19" t="s">
        <v>597</v>
      </c>
      <c r="N58" s="62" t="s">
        <v>598</v>
      </c>
      <c r="O58" s="63">
        <v>41782.0</v>
      </c>
      <c r="P58" s="4"/>
      <c r="Q58" s="4"/>
      <c r="R58" s="4"/>
      <c r="S58" s="4"/>
      <c r="T58" s="4"/>
      <c r="U58" s="4"/>
      <c r="V58" s="4"/>
      <c r="W58" s="4"/>
    </row>
    <row r="59" ht="15.75" customHeight="1">
      <c r="A59" s="55" t="s">
        <v>198</v>
      </c>
      <c r="B59" s="56" t="s">
        <v>32</v>
      </c>
      <c r="C59" s="55" t="s">
        <v>33</v>
      </c>
      <c r="D59" s="57">
        <v>636396.42</v>
      </c>
      <c r="E59" s="57">
        <v>0.0</v>
      </c>
      <c r="F59" s="57">
        <v>636396.0</v>
      </c>
      <c r="G59" s="58">
        <v>8.00138968E8</v>
      </c>
      <c r="H59" s="59" t="s">
        <v>532</v>
      </c>
      <c r="I59" s="57">
        <v>636396.0</v>
      </c>
      <c r="J59" s="60">
        <v>1.527354389E9</v>
      </c>
      <c r="K59" s="61" t="s">
        <v>450</v>
      </c>
      <c r="L59" s="61" t="s">
        <v>451</v>
      </c>
      <c r="M59" s="19" t="s">
        <v>599</v>
      </c>
      <c r="N59" s="62" t="s">
        <v>600</v>
      </c>
      <c r="O59" s="63">
        <v>41782.0</v>
      </c>
    </row>
    <row r="60" ht="24.75" customHeight="1">
      <c r="A60" s="55" t="s">
        <v>200</v>
      </c>
      <c r="B60" s="56" t="s">
        <v>32</v>
      </c>
      <c r="C60" s="55" t="s">
        <v>33</v>
      </c>
      <c r="D60" s="57">
        <v>6702078.71</v>
      </c>
      <c r="E60" s="57">
        <v>215753.70999999996</v>
      </c>
      <c r="F60" s="57">
        <v>6486325.0</v>
      </c>
      <c r="G60" s="58">
        <v>8.90981137E8</v>
      </c>
      <c r="H60" s="59" t="s">
        <v>562</v>
      </c>
      <c r="I60" s="57">
        <v>6486325.0</v>
      </c>
      <c r="J60" s="60">
        <v>9.20016045E8</v>
      </c>
      <c r="K60" s="61" t="s">
        <v>503</v>
      </c>
      <c r="L60" s="61" t="s">
        <v>459</v>
      </c>
      <c r="M60" s="19" t="s">
        <v>601</v>
      </c>
      <c r="N60" s="62" t="s">
        <v>602</v>
      </c>
      <c r="O60" s="63">
        <v>41782.0</v>
      </c>
    </row>
    <row r="61" ht="15.75" customHeight="1">
      <c r="A61" s="55" t="s">
        <v>202</v>
      </c>
      <c r="B61" s="56" t="s">
        <v>32</v>
      </c>
      <c r="C61" s="55" t="s">
        <v>33</v>
      </c>
      <c r="D61" s="57">
        <v>2102835.77</v>
      </c>
      <c r="E61" s="57">
        <v>538886.77</v>
      </c>
      <c r="F61" s="57">
        <v>1563949.0</v>
      </c>
      <c r="G61" s="58">
        <v>8.90980814E8</v>
      </c>
      <c r="H61" s="59" t="s">
        <v>572</v>
      </c>
      <c r="I61" s="57">
        <v>1563949.0</v>
      </c>
      <c r="J61" s="60">
        <v>7.5001008E7</v>
      </c>
      <c r="K61" s="61" t="s">
        <v>458</v>
      </c>
      <c r="L61" s="61" t="s">
        <v>459</v>
      </c>
      <c r="M61" s="19" t="s">
        <v>603</v>
      </c>
      <c r="N61" s="62" t="s">
        <v>604</v>
      </c>
      <c r="O61" s="63">
        <v>41782.0</v>
      </c>
    </row>
    <row r="62" ht="24.75" customHeight="1">
      <c r="A62" s="55" t="s">
        <v>208</v>
      </c>
      <c r="B62" s="56" t="s">
        <v>32</v>
      </c>
      <c r="C62" s="55" t="s">
        <v>33</v>
      </c>
      <c r="D62" s="57">
        <v>2.847068881E7</v>
      </c>
      <c r="E62" s="57">
        <v>2352275.8099999987</v>
      </c>
      <c r="F62" s="57">
        <v>2.6118413E7</v>
      </c>
      <c r="G62" s="58">
        <v>8.1101781E8</v>
      </c>
      <c r="H62" s="59" t="s">
        <v>605</v>
      </c>
      <c r="I62" s="57">
        <v>2.6118413E7</v>
      </c>
      <c r="J62" s="60">
        <v>4.16950491E8</v>
      </c>
      <c r="K62" s="61" t="s">
        <v>503</v>
      </c>
      <c r="L62" s="61" t="s">
        <v>451</v>
      </c>
      <c r="M62" s="19" t="s">
        <v>606</v>
      </c>
      <c r="N62" s="62" t="s">
        <v>607</v>
      </c>
      <c r="O62" s="63">
        <v>41782.0</v>
      </c>
    </row>
    <row r="63" ht="24.75" customHeight="1">
      <c r="A63" s="55" t="s">
        <v>214</v>
      </c>
      <c r="B63" s="56" t="s">
        <v>32</v>
      </c>
      <c r="C63" s="55" t="s">
        <v>33</v>
      </c>
      <c r="D63" s="57">
        <v>3266018.67</v>
      </c>
      <c r="E63" s="57">
        <v>0.0</v>
      </c>
      <c r="F63" s="57">
        <v>3266019.0</v>
      </c>
      <c r="G63" s="58">
        <v>8.90981851E8</v>
      </c>
      <c r="H63" s="59" t="s">
        <v>608</v>
      </c>
      <c r="I63" s="57">
        <v>3266019.0</v>
      </c>
      <c r="J63" s="60">
        <v>6.7203219184E10</v>
      </c>
      <c r="K63" s="61" t="s">
        <v>450</v>
      </c>
      <c r="L63" s="61" t="s">
        <v>459</v>
      </c>
      <c r="M63" s="19" t="s">
        <v>609</v>
      </c>
      <c r="N63" s="62" t="s">
        <v>610</v>
      </c>
      <c r="O63" s="63">
        <v>41782.0</v>
      </c>
    </row>
    <row r="64" ht="24.75" customHeight="1">
      <c r="A64" s="55" t="s">
        <v>220</v>
      </c>
      <c r="B64" s="56" t="s">
        <v>32</v>
      </c>
      <c r="C64" s="55" t="s">
        <v>33</v>
      </c>
      <c r="D64" s="57">
        <v>3960535.67</v>
      </c>
      <c r="E64" s="57">
        <v>0.0</v>
      </c>
      <c r="F64" s="57">
        <v>3960536.0</v>
      </c>
      <c r="G64" s="58">
        <v>8.0004432E8</v>
      </c>
      <c r="H64" s="59" t="s">
        <v>611</v>
      </c>
      <c r="I64" s="57">
        <v>3960536.0</v>
      </c>
      <c r="J64" s="64">
        <v>3.9656999999E11</v>
      </c>
      <c r="K64" s="61" t="s">
        <v>458</v>
      </c>
      <c r="L64" s="61" t="s">
        <v>459</v>
      </c>
      <c r="M64" s="19" t="s">
        <v>612</v>
      </c>
      <c r="N64" s="62" t="s">
        <v>613</v>
      </c>
      <c r="O64" s="63">
        <v>41782.0</v>
      </c>
    </row>
    <row r="65" ht="36.75" customHeight="1">
      <c r="A65" s="55" t="s">
        <v>226</v>
      </c>
      <c r="B65" s="56" t="s">
        <v>32</v>
      </c>
      <c r="C65" s="55" t="s">
        <v>33</v>
      </c>
      <c r="D65" s="57">
        <v>3.345589422E7</v>
      </c>
      <c r="E65" s="57">
        <v>8794023.219999999</v>
      </c>
      <c r="F65" s="57">
        <v>2.4661871E7</v>
      </c>
      <c r="G65" s="58">
        <v>8.90982184E8</v>
      </c>
      <c r="H65" s="59" t="s">
        <v>527</v>
      </c>
      <c r="I65" s="57">
        <v>2.4661871E7</v>
      </c>
      <c r="J65" s="60">
        <v>2.4054575816E10</v>
      </c>
      <c r="K65" s="61" t="s">
        <v>450</v>
      </c>
      <c r="L65" s="61" t="s">
        <v>459</v>
      </c>
      <c r="M65" s="19" t="s">
        <v>614</v>
      </c>
      <c r="N65" s="62" t="s">
        <v>615</v>
      </c>
      <c r="O65" s="63">
        <v>41782.0</v>
      </c>
    </row>
    <row r="66" ht="24.75" customHeight="1">
      <c r="A66" s="55" t="s">
        <v>230</v>
      </c>
      <c r="B66" s="56" t="s">
        <v>32</v>
      </c>
      <c r="C66" s="55" t="s">
        <v>33</v>
      </c>
      <c r="D66" s="57">
        <v>817925.96</v>
      </c>
      <c r="E66" s="57">
        <v>0.0</v>
      </c>
      <c r="F66" s="57">
        <v>817926.0</v>
      </c>
      <c r="G66" s="58">
        <v>8.9098084E8</v>
      </c>
      <c r="H66" s="59" t="s">
        <v>616</v>
      </c>
      <c r="I66" s="57">
        <v>817926.0</v>
      </c>
      <c r="J66" s="60" t="s">
        <v>617</v>
      </c>
      <c r="K66" s="61" t="s">
        <v>463</v>
      </c>
      <c r="L66" s="61" t="s">
        <v>459</v>
      </c>
      <c r="M66" s="19" t="s">
        <v>618</v>
      </c>
      <c r="N66" s="62" t="s">
        <v>619</v>
      </c>
      <c r="O66" s="63">
        <v>41782.0</v>
      </c>
    </row>
    <row r="67" ht="15.75" customHeight="1">
      <c r="A67" s="55" t="s">
        <v>236</v>
      </c>
      <c r="B67" s="56" t="s">
        <v>32</v>
      </c>
      <c r="C67" s="55" t="s">
        <v>33</v>
      </c>
      <c r="D67" s="57">
        <v>911243.92</v>
      </c>
      <c r="E67" s="57">
        <v>0.0</v>
      </c>
      <c r="F67" s="57">
        <v>911244.0</v>
      </c>
      <c r="G67" s="58">
        <v>8.90907215E8</v>
      </c>
      <c r="H67" s="59" t="s">
        <v>620</v>
      </c>
      <c r="I67" s="57">
        <v>911244.0</v>
      </c>
      <c r="J67" s="60">
        <v>6.555071255E10</v>
      </c>
      <c r="K67" s="61" t="s">
        <v>450</v>
      </c>
      <c r="L67" s="61" t="s">
        <v>459</v>
      </c>
      <c r="M67" s="19" t="s">
        <v>621</v>
      </c>
      <c r="N67" s="62" t="s">
        <v>622</v>
      </c>
      <c r="O67" s="63">
        <v>41782.0</v>
      </c>
    </row>
    <row r="68" ht="24.75" customHeight="1">
      <c r="A68" s="55" t="s">
        <v>242</v>
      </c>
      <c r="B68" s="56" t="s">
        <v>32</v>
      </c>
      <c r="C68" s="55" t="s">
        <v>33</v>
      </c>
      <c r="D68" s="57">
        <v>5912449.36</v>
      </c>
      <c r="E68" s="57">
        <v>0.0</v>
      </c>
      <c r="F68" s="57">
        <v>5912449.0</v>
      </c>
      <c r="G68" s="58">
        <v>8.90980866E8</v>
      </c>
      <c r="H68" s="59" t="s">
        <v>497</v>
      </c>
      <c r="I68" s="57">
        <v>5912449.0</v>
      </c>
      <c r="J68" s="60">
        <v>2.312734532E9</v>
      </c>
      <c r="K68" s="61" t="s">
        <v>450</v>
      </c>
      <c r="L68" s="61" t="s">
        <v>459</v>
      </c>
      <c r="M68" s="19" t="s">
        <v>623</v>
      </c>
      <c r="N68" s="62" t="s">
        <v>624</v>
      </c>
      <c r="O68" s="63">
        <v>41782.0</v>
      </c>
    </row>
    <row r="69" ht="15.75" customHeight="1">
      <c r="A69" s="55" t="s">
        <v>246</v>
      </c>
      <c r="B69" s="56" t="s">
        <v>32</v>
      </c>
      <c r="C69" s="55" t="s">
        <v>33</v>
      </c>
      <c r="D69" s="57">
        <v>650122.24</v>
      </c>
      <c r="E69" s="57">
        <v>0.0</v>
      </c>
      <c r="F69" s="57">
        <v>650122.0</v>
      </c>
      <c r="G69" s="58">
        <v>8.90984696E8</v>
      </c>
      <c r="H69" s="59" t="s">
        <v>625</v>
      </c>
      <c r="I69" s="57">
        <v>650122.0</v>
      </c>
      <c r="J69" s="60">
        <v>8.97005252E8</v>
      </c>
      <c r="K69" s="61" t="s">
        <v>524</v>
      </c>
      <c r="L69" s="61" t="s">
        <v>459</v>
      </c>
      <c r="M69" s="19" t="s">
        <v>626</v>
      </c>
      <c r="N69" s="62" t="s">
        <v>627</v>
      </c>
      <c r="O69" s="63">
        <v>41782.0</v>
      </c>
    </row>
    <row r="70" ht="24.75" customHeight="1">
      <c r="A70" s="55" t="s">
        <v>250</v>
      </c>
      <c r="B70" s="56" t="s">
        <v>32</v>
      </c>
      <c r="C70" s="55" t="s">
        <v>33</v>
      </c>
      <c r="D70" s="57">
        <v>9267699.46</v>
      </c>
      <c r="E70" s="57">
        <v>0.0</v>
      </c>
      <c r="F70" s="57">
        <v>9267699.0</v>
      </c>
      <c r="G70" s="58">
        <v>8.90982139E8</v>
      </c>
      <c r="H70" s="59" t="s">
        <v>628</v>
      </c>
      <c r="I70" s="57">
        <v>9267699.0</v>
      </c>
      <c r="J70" s="60">
        <v>2.4033899731E10</v>
      </c>
      <c r="K70" s="61" t="s">
        <v>450</v>
      </c>
      <c r="L70" s="61" t="s">
        <v>451</v>
      </c>
      <c r="M70" s="19" t="s">
        <v>629</v>
      </c>
      <c r="N70" s="62" t="s">
        <v>630</v>
      </c>
      <c r="O70" s="63">
        <v>41782.0</v>
      </c>
    </row>
    <row r="71" ht="24.75" customHeight="1">
      <c r="A71" s="55" t="s">
        <v>252</v>
      </c>
      <c r="B71" s="56" t="s">
        <v>32</v>
      </c>
      <c r="C71" s="55" t="s">
        <v>33</v>
      </c>
      <c r="D71" s="57">
        <v>9.593315778E7</v>
      </c>
      <c r="E71" s="57">
        <v>286162.7800000012</v>
      </c>
      <c r="F71" s="57">
        <v>9.5646995E7</v>
      </c>
      <c r="G71" s="58">
        <v>8.90980752E8</v>
      </c>
      <c r="H71" s="59" t="s">
        <v>491</v>
      </c>
      <c r="I71" s="57">
        <v>9.5646995E7</v>
      </c>
      <c r="J71" s="60">
        <v>6.4767048003E10</v>
      </c>
      <c r="K71" s="61" t="s">
        <v>450</v>
      </c>
      <c r="L71" s="61" t="s">
        <v>451</v>
      </c>
      <c r="M71" s="19" t="s">
        <v>631</v>
      </c>
      <c r="N71" s="62" t="s">
        <v>632</v>
      </c>
      <c r="O71" s="63">
        <v>41782.0</v>
      </c>
    </row>
    <row r="72" ht="24.75" customHeight="1">
      <c r="A72" s="55" t="s">
        <v>254</v>
      </c>
      <c r="B72" s="56" t="s">
        <v>32</v>
      </c>
      <c r="C72" s="55" t="s">
        <v>33</v>
      </c>
      <c r="D72" s="57">
        <v>1.785869017E7</v>
      </c>
      <c r="E72" s="57">
        <v>4124217.170000002</v>
      </c>
      <c r="F72" s="57">
        <v>1.3734473E7</v>
      </c>
      <c r="G72" s="58">
        <v>8.90980003E8</v>
      </c>
      <c r="H72" s="59" t="s">
        <v>633</v>
      </c>
      <c r="I72" s="57">
        <v>1.3734473E7</v>
      </c>
      <c r="J72" s="60">
        <v>6.7256301198E10</v>
      </c>
      <c r="K72" s="61" t="s">
        <v>450</v>
      </c>
      <c r="L72" s="61" t="s">
        <v>459</v>
      </c>
      <c r="M72" s="19" t="s">
        <v>634</v>
      </c>
      <c r="N72" s="62" t="s">
        <v>635</v>
      </c>
      <c r="O72" s="63">
        <v>41782.0</v>
      </c>
    </row>
    <row r="73" ht="24.75" customHeight="1">
      <c r="A73" s="55" t="s">
        <v>256</v>
      </c>
      <c r="B73" s="56" t="s">
        <v>32</v>
      </c>
      <c r="C73" s="55" t="s">
        <v>33</v>
      </c>
      <c r="D73" s="57">
        <v>9.513260707E7</v>
      </c>
      <c r="E73" s="57">
        <v>0.0</v>
      </c>
      <c r="F73" s="57">
        <v>9.5132607E7</v>
      </c>
      <c r="G73" s="58">
        <v>8.90981137E8</v>
      </c>
      <c r="H73" s="59" t="s">
        <v>562</v>
      </c>
      <c r="I73" s="57">
        <v>9.5132607E7</v>
      </c>
      <c r="J73" s="60">
        <v>9.20016045E8</v>
      </c>
      <c r="K73" s="61" t="s">
        <v>503</v>
      </c>
      <c r="L73" s="61" t="s">
        <v>459</v>
      </c>
      <c r="M73" s="19" t="s">
        <v>636</v>
      </c>
      <c r="N73" s="62" t="s">
        <v>637</v>
      </c>
      <c r="O73" s="63">
        <v>41782.0</v>
      </c>
    </row>
    <row r="74" ht="24.75" customHeight="1">
      <c r="A74" s="55" t="s">
        <v>260</v>
      </c>
      <c r="B74" s="56" t="s">
        <v>32</v>
      </c>
      <c r="C74" s="55" t="s">
        <v>33</v>
      </c>
      <c r="D74" s="57">
        <v>2721592.93</v>
      </c>
      <c r="E74" s="57">
        <v>241473.93000000017</v>
      </c>
      <c r="F74" s="57">
        <v>2480119.0</v>
      </c>
      <c r="G74" s="58">
        <v>8.00143438E8</v>
      </c>
      <c r="H74" s="59" t="s">
        <v>638</v>
      </c>
      <c r="I74" s="57">
        <v>2480119.0</v>
      </c>
      <c r="J74" s="60">
        <v>7.351011208E9</v>
      </c>
      <c r="K74" s="61" t="s">
        <v>639</v>
      </c>
      <c r="L74" s="61" t="s">
        <v>459</v>
      </c>
      <c r="M74" s="19" t="s">
        <v>640</v>
      </c>
      <c r="N74" s="62" t="s">
        <v>641</v>
      </c>
      <c r="O74" s="63">
        <v>41782.0</v>
      </c>
    </row>
    <row r="75" ht="24.75" customHeight="1">
      <c r="A75" s="55" t="s">
        <v>264</v>
      </c>
      <c r="B75" s="56" t="s">
        <v>32</v>
      </c>
      <c r="C75" s="55" t="s">
        <v>33</v>
      </c>
      <c r="D75" s="57">
        <v>915490.65</v>
      </c>
      <c r="E75" s="57">
        <v>0.0</v>
      </c>
      <c r="F75" s="57">
        <v>915491.0</v>
      </c>
      <c r="G75" s="58">
        <v>8.90980866E8</v>
      </c>
      <c r="H75" s="59" t="s">
        <v>497</v>
      </c>
      <c r="I75" s="57">
        <v>915491.0</v>
      </c>
      <c r="J75" s="60">
        <v>2.312734532E9</v>
      </c>
      <c r="K75" s="61" t="s">
        <v>450</v>
      </c>
      <c r="L75" s="61" t="s">
        <v>459</v>
      </c>
      <c r="M75" s="19" t="s">
        <v>642</v>
      </c>
      <c r="N75" s="62" t="s">
        <v>643</v>
      </c>
      <c r="O75" s="63">
        <v>41782.0</v>
      </c>
    </row>
    <row r="76" ht="24.75" customHeight="1">
      <c r="A76" s="55" t="s">
        <v>268</v>
      </c>
      <c r="B76" s="56" t="s">
        <v>32</v>
      </c>
      <c r="C76" s="55" t="s">
        <v>33</v>
      </c>
      <c r="D76" s="57">
        <v>6.545063402E7</v>
      </c>
      <c r="E76" s="57">
        <v>2358898.0200000033</v>
      </c>
      <c r="F76" s="57">
        <v>6.3091736E7</v>
      </c>
      <c r="G76" s="58">
        <v>8.00193392E8</v>
      </c>
      <c r="H76" s="59" t="s">
        <v>644</v>
      </c>
      <c r="I76" s="57">
        <v>1.6E7</v>
      </c>
      <c r="J76" s="60">
        <v>2.4033900828E10</v>
      </c>
      <c r="K76" s="61" t="s">
        <v>450</v>
      </c>
      <c r="L76" s="61" t="s">
        <v>451</v>
      </c>
      <c r="M76" s="19" t="s">
        <v>645</v>
      </c>
      <c r="N76" s="62" t="s">
        <v>646</v>
      </c>
      <c r="O76" s="63">
        <v>41782.0</v>
      </c>
    </row>
    <row r="77" ht="24.75" customHeight="1">
      <c r="A77" s="55" t="s">
        <v>268</v>
      </c>
      <c r="B77" s="56" t="s">
        <v>32</v>
      </c>
      <c r="C77" s="55" t="s">
        <v>33</v>
      </c>
      <c r="D77" s="57"/>
      <c r="E77" s="57"/>
      <c r="F77" s="57"/>
      <c r="G77" s="58">
        <v>8.90982162E8</v>
      </c>
      <c r="H77" s="59" t="s">
        <v>647</v>
      </c>
      <c r="I77" s="57">
        <v>1.5E7</v>
      </c>
      <c r="J77" s="60">
        <v>2.65082644E8</v>
      </c>
      <c r="K77" s="61" t="s">
        <v>458</v>
      </c>
      <c r="L77" s="61" t="s">
        <v>459</v>
      </c>
      <c r="M77" s="19" t="s">
        <v>648</v>
      </c>
      <c r="N77" s="62" t="s">
        <v>649</v>
      </c>
      <c r="O77" s="65">
        <v>41782.0</v>
      </c>
    </row>
    <row r="78" ht="24.75" customHeight="1">
      <c r="A78" s="55" t="s">
        <v>268</v>
      </c>
      <c r="B78" s="56" t="s">
        <v>32</v>
      </c>
      <c r="C78" s="55" t="s">
        <v>33</v>
      </c>
      <c r="D78" s="57"/>
      <c r="E78" s="57"/>
      <c r="F78" s="57"/>
      <c r="G78" s="58">
        <v>8.90985457E8</v>
      </c>
      <c r="H78" s="59" t="s">
        <v>650</v>
      </c>
      <c r="I78" s="57">
        <v>1.7E7</v>
      </c>
      <c r="J78" s="60">
        <v>1.3610000187E10</v>
      </c>
      <c r="K78" s="61" t="s">
        <v>463</v>
      </c>
      <c r="L78" s="61" t="s">
        <v>459</v>
      </c>
      <c r="M78" s="19" t="s">
        <v>651</v>
      </c>
      <c r="N78" s="62" t="s">
        <v>652</v>
      </c>
      <c r="O78" s="63">
        <v>41782.0</v>
      </c>
    </row>
    <row r="79" ht="24.75" customHeight="1">
      <c r="A79" s="55" t="s">
        <v>268</v>
      </c>
      <c r="B79" s="56" t="s">
        <v>32</v>
      </c>
      <c r="C79" s="55" t="s">
        <v>33</v>
      </c>
      <c r="D79" s="57"/>
      <c r="E79" s="57"/>
      <c r="F79" s="57"/>
      <c r="G79" s="58">
        <v>8.90980326E8</v>
      </c>
      <c r="H79" s="59" t="s">
        <v>653</v>
      </c>
      <c r="I79" s="57">
        <v>1.5091736E7</v>
      </c>
      <c r="J79" s="60">
        <v>2.76012697E8</v>
      </c>
      <c r="K79" s="61" t="s">
        <v>458</v>
      </c>
      <c r="L79" s="61" t="s">
        <v>459</v>
      </c>
      <c r="M79" s="19" t="s">
        <v>654</v>
      </c>
      <c r="N79" s="62" t="s">
        <v>655</v>
      </c>
      <c r="O79" s="63">
        <v>41782.0</v>
      </c>
    </row>
    <row r="80" ht="24.75" customHeight="1">
      <c r="A80" s="55" t="s">
        <v>268</v>
      </c>
      <c r="B80" s="56" t="s">
        <v>28</v>
      </c>
      <c r="C80" s="55" t="s">
        <v>29</v>
      </c>
      <c r="D80" s="57">
        <v>1.6843496348E8</v>
      </c>
      <c r="E80" s="57">
        <v>6070543.479999989</v>
      </c>
      <c r="F80" s="57">
        <v>1.6236442E8</v>
      </c>
      <c r="G80" s="58">
        <v>8.90981137E8</v>
      </c>
      <c r="H80" s="59" t="s">
        <v>562</v>
      </c>
      <c r="I80" s="57">
        <v>7.1301287E7</v>
      </c>
      <c r="J80" s="60">
        <v>9.20016045E8</v>
      </c>
      <c r="K80" s="61" t="s">
        <v>503</v>
      </c>
      <c r="L80" s="61" t="s">
        <v>459</v>
      </c>
      <c r="M80" s="66">
        <v>2.0140002719E11</v>
      </c>
      <c r="N80" s="62" t="s">
        <v>656</v>
      </c>
      <c r="O80" s="63">
        <v>41785.0</v>
      </c>
    </row>
    <row r="81" ht="24.75" customHeight="1">
      <c r="A81" s="55" t="s">
        <v>268</v>
      </c>
      <c r="B81" s="56" t="s">
        <v>28</v>
      </c>
      <c r="C81" s="55" t="s">
        <v>29</v>
      </c>
      <c r="D81" s="57"/>
      <c r="E81" s="57"/>
      <c r="F81" s="57"/>
      <c r="G81" s="58">
        <v>9.00509957E8</v>
      </c>
      <c r="H81" s="59" t="s">
        <v>592</v>
      </c>
      <c r="I81" s="57">
        <v>1510620.0</v>
      </c>
      <c r="J81" s="60">
        <v>6.12436956E8</v>
      </c>
      <c r="K81" s="61" t="s">
        <v>503</v>
      </c>
      <c r="L81" s="61" t="s">
        <v>451</v>
      </c>
      <c r="M81" s="66">
        <v>2.01400027192E11</v>
      </c>
      <c r="N81" s="62" t="s">
        <v>657</v>
      </c>
      <c r="O81" s="63">
        <v>41785.0</v>
      </c>
    </row>
    <row r="82" ht="15.75" customHeight="1">
      <c r="A82" s="55" t="s">
        <v>268</v>
      </c>
      <c r="B82" s="56" t="s">
        <v>28</v>
      </c>
      <c r="C82" s="55" t="s">
        <v>29</v>
      </c>
      <c r="D82" s="57"/>
      <c r="E82" s="57"/>
      <c r="F82" s="57"/>
      <c r="G82" s="58">
        <v>8.41000236E8</v>
      </c>
      <c r="H82" s="59" t="s">
        <v>595</v>
      </c>
      <c r="I82" s="57">
        <v>2009125.0</v>
      </c>
      <c r="J82" s="60">
        <v>9.20003233E8</v>
      </c>
      <c r="K82" s="61" t="s">
        <v>503</v>
      </c>
      <c r="L82" s="61" t="s">
        <v>459</v>
      </c>
      <c r="M82" s="66">
        <v>2.01400027199E11</v>
      </c>
      <c r="N82" s="62" t="s">
        <v>658</v>
      </c>
      <c r="O82" s="63">
        <v>41785.0</v>
      </c>
    </row>
    <row r="83" ht="24.75" customHeight="1">
      <c r="A83" s="55" t="s">
        <v>268</v>
      </c>
      <c r="B83" s="56" t="s">
        <v>28</v>
      </c>
      <c r="C83" s="55" t="s">
        <v>29</v>
      </c>
      <c r="D83" s="57"/>
      <c r="E83" s="57"/>
      <c r="F83" s="57"/>
      <c r="G83" s="58">
        <v>8.90981137E8</v>
      </c>
      <c r="H83" s="59" t="s">
        <v>562</v>
      </c>
      <c r="I83" s="57">
        <v>8.0E7</v>
      </c>
      <c r="J83" s="60">
        <v>9.20016045E8</v>
      </c>
      <c r="K83" s="61" t="s">
        <v>503</v>
      </c>
      <c r="L83" s="61" t="s">
        <v>459</v>
      </c>
      <c r="M83" s="66">
        <v>2.01400027209E11</v>
      </c>
      <c r="N83" s="62" t="s">
        <v>656</v>
      </c>
      <c r="O83" s="63">
        <v>41785.0</v>
      </c>
    </row>
    <row r="84" ht="15.75" customHeight="1">
      <c r="A84" s="55" t="s">
        <v>268</v>
      </c>
      <c r="B84" s="56" t="s">
        <v>28</v>
      </c>
      <c r="C84" s="55" t="s">
        <v>29</v>
      </c>
      <c r="D84" s="57"/>
      <c r="E84" s="57"/>
      <c r="F84" s="57"/>
      <c r="G84" s="58">
        <v>8.41000236E8</v>
      </c>
      <c r="H84" s="59" t="s">
        <v>595</v>
      </c>
      <c r="I84" s="57">
        <v>7543388.0</v>
      </c>
      <c r="J84" s="60">
        <v>9.20003233E8</v>
      </c>
      <c r="K84" s="61" t="s">
        <v>503</v>
      </c>
      <c r="L84" s="61" t="s">
        <v>459</v>
      </c>
      <c r="M84" s="66">
        <v>2.01400027213E11</v>
      </c>
      <c r="N84" s="62" t="s">
        <v>659</v>
      </c>
      <c r="O84" s="63">
        <v>41785.0</v>
      </c>
    </row>
    <row r="85" ht="24.75" customHeight="1">
      <c r="A85" s="55" t="s">
        <v>272</v>
      </c>
      <c r="B85" s="56" t="s">
        <v>32</v>
      </c>
      <c r="C85" s="55" t="s">
        <v>33</v>
      </c>
      <c r="D85" s="57">
        <v>3.191231841E7</v>
      </c>
      <c r="E85" s="57">
        <v>0.0</v>
      </c>
      <c r="F85" s="57">
        <v>3.1912318E7</v>
      </c>
      <c r="G85" s="58">
        <v>8.00138311E8</v>
      </c>
      <c r="H85" s="59" t="s">
        <v>660</v>
      </c>
      <c r="I85" s="57">
        <v>3.1912318E7</v>
      </c>
      <c r="J85" s="60">
        <v>7.0573932945E10</v>
      </c>
      <c r="K85" s="61" t="s">
        <v>450</v>
      </c>
      <c r="L85" s="61" t="s">
        <v>459</v>
      </c>
      <c r="M85" s="19" t="s">
        <v>661</v>
      </c>
      <c r="N85" s="62" t="s">
        <v>662</v>
      </c>
      <c r="O85" s="63">
        <v>41782.0</v>
      </c>
    </row>
    <row r="86" ht="24.75" customHeight="1">
      <c r="A86" s="55" t="s">
        <v>274</v>
      </c>
      <c r="B86" s="56" t="s">
        <v>32</v>
      </c>
      <c r="C86" s="55" t="s">
        <v>33</v>
      </c>
      <c r="D86" s="57">
        <v>1.588038918E7</v>
      </c>
      <c r="E86" s="57">
        <v>0.0</v>
      </c>
      <c r="F86" s="57">
        <v>1.5880389E7</v>
      </c>
      <c r="G86" s="58">
        <v>8.9098169E8</v>
      </c>
      <c r="H86" s="59" t="s">
        <v>663</v>
      </c>
      <c r="I86" s="57">
        <v>1.5880389E7</v>
      </c>
      <c r="J86" s="60">
        <v>2.4380330405E10</v>
      </c>
      <c r="K86" s="61" t="s">
        <v>450</v>
      </c>
      <c r="L86" s="61" t="s">
        <v>459</v>
      </c>
      <c r="M86" s="19" t="s">
        <v>664</v>
      </c>
      <c r="N86" s="62" t="s">
        <v>665</v>
      </c>
      <c r="O86" s="63">
        <v>41782.0</v>
      </c>
    </row>
    <row r="87" ht="24.75" customHeight="1">
      <c r="A87" s="55" t="s">
        <v>276</v>
      </c>
      <c r="B87" s="56" t="s">
        <v>32</v>
      </c>
      <c r="C87" s="55" t="s">
        <v>33</v>
      </c>
      <c r="D87" s="57">
        <v>969452.62</v>
      </c>
      <c r="E87" s="57">
        <v>0.0</v>
      </c>
      <c r="F87" s="57">
        <v>969453.0</v>
      </c>
      <c r="G87" s="58">
        <v>8.90980866E8</v>
      </c>
      <c r="H87" s="59" t="s">
        <v>497</v>
      </c>
      <c r="I87" s="57">
        <v>969453.0</v>
      </c>
      <c r="J87" s="60">
        <v>2.312734532E9</v>
      </c>
      <c r="K87" s="61" t="s">
        <v>450</v>
      </c>
      <c r="L87" s="61" t="s">
        <v>459</v>
      </c>
      <c r="M87" s="19" t="s">
        <v>666</v>
      </c>
      <c r="N87" s="62" t="s">
        <v>667</v>
      </c>
      <c r="O87" s="63">
        <v>41782.0</v>
      </c>
    </row>
    <row r="88" ht="15.75" customHeight="1">
      <c r="A88" s="55" t="s">
        <v>278</v>
      </c>
      <c r="B88" s="56" t="s">
        <v>32</v>
      </c>
      <c r="C88" s="55" t="s">
        <v>33</v>
      </c>
      <c r="D88" s="57">
        <v>7424034.63</v>
      </c>
      <c r="E88" s="57">
        <v>1271964.63</v>
      </c>
      <c r="F88" s="57">
        <v>6152070.0</v>
      </c>
      <c r="G88" s="58">
        <v>8.90980814E8</v>
      </c>
      <c r="H88" s="59" t="s">
        <v>572</v>
      </c>
      <c r="I88" s="57">
        <v>6152070.0</v>
      </c>
      <c r="J88" s="60">
        <v>7.5001008E7</v>
      </c>
      <c r="K88" s="61" t="s">
        <v>458</v>
      </c>
      <c r="L88" s="61" t="s">
        <v>459</v>
      </c>
      <c r="M88" s="19" t="s">
        <v>668</v>
      </c>
      <c r="N88" s="62" t="s">
        <v>669</v>
      </c>
      <c r="O88" s="63">
        <v>41782.0</v>
      </c>
    </row>
    <row r="89" ht="24.75" customHeight="1">
      <c r="A89" s="55" t="s">
        <v>284</v>
      </c>
      <c r="B89" s="56" t="s">
        <v>32</v>
      </c>
      <c r="C89" s="55" t="s">
        <v>33</v>
      </c>
      <c r="D89" s="57">
        <v>1.190680388E7</v>
      </c>
      <c r="E89" s="57">
        <v>894742.8800000008</v>
      </c>
      <c r="F89" s="57">
        <v>1.1012061E7</v>
      </c>
      <c r="G89" s="58">
        <v>8.00080586E8</v>
      </c>
      <c r="H89" s="59" t="s">
        <v>578</v>
      </c>
      <c r="I89" s="57">
        <v>1.1012061E7</v>
      </c>
      <c r="J89" s="60">
        <v>2.50052743E8</v>
      </c>
      <c r="K89" s="61" t="s">
        <v>524</v>
      </c>
      <c r="L89" s="61" t="s">
        <v>459</v>
      </c>
      <c r="M89" s="19" t="s">
        <v>670</v>
      </c>
      <c r="N89" s="62" t="s">
        <v>671</v>
      </c>
      <c r="O89" s="63">
        <v>41782.0</v>
      </c>
    </row>
    <row r="90" ht="15.75" customHeight="1">
      <c r="A90" s="55" t="s">
        <v>284</v>
      </c>
      <c r="B90" s="56" t="s">
        <v>28</v>
      </c>
      <c r="C90" s="55" t="s">
        <v>29</v>
      </c>
      <c r="D90" s="57">
        <f>+E90+F90</f>
        <v>1132547.05</v>
      </c>
      <c r="E90" s="57">
        <v>85106.05000000005</v>
      </c>
      <c r="F90" s="57">
        <v>1047441.0</v>
      </c>
      <c r="G90" s="58">
        <v>9.00021323E8</v>
      </c>
      <c r="H90" s="59" t="str">
        <f>VLOOKUP(G90,'[2]IPS CTA BANCARIA (2)'!$B$2:$H$163,2,0)</f>
        <v>#REF!</v>
      </c>
      <c r="I90" s="57">
        <v>1047441.0</v>
      </c>
      <c r="J90" s="60" t="str">
        <f>VLOOKUP(G90,'[2]IPS CTA BANCARIA (2)'!$B$2:$H$163,4,0)</f>
        <v>#REF!</v>
      </c>
      <c r="K90" s="61" t="str">
        <f>VLOOKUP(G90,'[2]IPS CTA BANCARIA (2)'!$B$2:$H$163,5,0)</f>
        <v>#REF!</v>
      </c>
      <c r="L90" s="61" t="str">
        <f>VLOOKUP(G90,'[2]IPS CTA BANCARIA (2)'!$B$2:$H$163,6,0)</f>
        <v>#REF!</v>
      </c>
      <c r="M90" s="77">
        <v>2.01400028403E11</v>
      </c>
      <c r="N90" s="62"/>
      <c r="O90" s="63"/>
      <c r="P90" s="78"/>
      <c r="Q90" s="79"/>
      <c r="R90" s="79"/>
      <c r="S90" s="79"/>
      <c r="T90" s="80"/>
      <c r="U90" s="72"/>
      <c r="V90" s="73"/>
      <c r="W90" s="74"/>
      <c r="X90" s="75"/>
      <c r="Y90" s="73"/>
    </row>
    <row r="91" ht="24.75" customHeight="1">
      <c r="A91" s="55" t="s">
        <v>286</v>
      </c>
      <c r="B91" s="56" t="s">
        <v>32</v>
      </c>
      <c r="C91" s="55" t="s">
        <v>33</v>
      </c>
      <c r="D91" s="57">
        <v>6992992.18</v>
      </c>
      <c r="E91" s="57">
        <v>8558.179999999702</v>
      </c>
      <c r="F91" s="57">
        <v>6984434.0</v>
      </c>
      <c r="G91" s="58">
        <v>8.90981726E8</v>
      </c>
      <c r="H91" s="59" t="s">
        <v>672</v>
      </c>
      <c r="I91" s="57">
        <v>6984434.0</v>
      </c>
      <c r="J91" s="60">
        <v>6.44033268E8</v>
      </c>
      <c r="K91" s="61" t="s">
        <v>524</v>
      </c>
      <c r="L91" s="61" t="s">
        <v>459</v>
      </c>
      <c r="M91" s="19" t="s">
        <v>673</v>
      </c>
      <c r="N91" s="62" t="s">
        <v>674</v>
      </c>
      <c r="O91" s="63">
        <v>41782.0</v>
      </c>
    </row>
    <row r="92" ht="24.75" customHeight="1">
      <c r="A92" s="55" t="s">
        <v>288</v>
      </c>
      <c r="B92" s="56" t="s">
        <v>32</v>
      </c>
      <c r="C92" s="55" t="s">
        <v>33</v>
      </c>
      <c r="D92" s="57">
        <v>3.463871321E7</v>
      </c>
      <c r="E92" s="57">
        <v>0.0</v>
      </c>
      <c r="F92" s="57">
        <v>3.4638713E7</v>
      </c>
      <c r="G92" s="58">
        <v>8.9098467E8</v>
      </c>
      <c r="H92" s="59" t="s">
        <v>675</v>
      </c>
      <c r="I92" s="57">
        <v>1.1638713E7</v>
      </c>
      <c r="J92" s="60">
        <v>2.4039656015E10</v>
      </c>
      <c r="K92" s="61" t="s">
        <v>450</v>
      </c>
      <c r="L92" s="61" t="s">
        <v>459</v>
      </c>
      <c r="M92" s="19" t="s">
        <v>676</v>
      </c>
      <c r="N92" s="62" t="s">
        <v>677</v>
      </c>
      <c r="O92" s="63">
        <v>41782.0</v>
      </c>
    </row>
    <row r="93" ht="24.75" customHeight="1">
      <c r="A93" s="55" t="s">
        <v>288</v>
      </c>
      <c r="B93" s="56" t="s">
        <v>32</v>
      </c>
      <c r="C93" s="55" t="s">
        <v>33</v>
      </c>
      <c r="D93" s="57"/>
      <c r="E93" s="57"/>
      <c r="F93" s="57"/>
      <c r="G93" s="58">
        <v>8.90985603E8</v>
      </c>
      <c r="H93" s="59" t="s">
        <v>590</v>
      </c>
      <c r="I93" s="57">
        <v>1.1E7</v>
      </c>
      <c r="J93" s="60">
        <v>9.5969934117E10</v>
      </c>
      <c r="K93" s="61" t="s">
        <v>450</v>
      </c>
      <c r="L93" s="61" t="s">
        <v>451</v>
      </c>
      <c r="M93" s="19" t="s">
        <v>678</v>
      </c>
      <c r="N93" s="62" t="s">
        <v>679</v>
      </c>
      <c r="O93" s="63">
        <v>41782.0</v>
      </c>
    </row>
    <row r="94" ht="24.75" customHeight="1">
      <c r="A94" s="55" t="s">
        <v>288</v>
      </c>
      <c r="B94" s="56" t="s">
        <v>32</v>
      </c>
      <c r="C94" s="55" t="s">
        <v>33</v>
      </c>
      <c r="D94" s="57"/>
      <c r="E94" s="57"/>
      <c r="F94" s="57"/>
      <c r="G94" s="58">
        <v>8.00114286E8</v>
      </c>
      <c r="H94" s="59" t="s">
        <v>488</v>
      </c>
      <c r="I94" s="57">
        <v>1.2E7</v>
      </c>
      <c r="J94" s="60">
        <v>6.514750243E10</v>
      </c>
      <c r="K94" s="61" t="s">
        <v>450</v>
      </c>
      <c r="L94" s="61" t="s">
        <v>451</v>
      </c>
      <c r="M94" s="19" t="s">
        <v>680</v>
      </c>
      <c r="N94" s="62" t="s">
        <v>681</v>
      </c>
      <c r="O94" s="63">
        <v>41782.0</v>
      </c>
    </row>
    <row r="95" ht="24.75" customHeight="1">
      <c r="A95" s="55" t="s">
        <v>290</v>
      </c>
      <c r="B95" s="56" t="s">
        <v>32</v>
      </c>
      <c r="C95" s="55" t="s">
        <v>33</v>
      </c>
      <c r="D95" s="57">
        <v>1.462170825E7</v>
      </c>
      <c r="E95" s="57">
        <v>0.0</v>
      </c>
      <c r="F95" s="57">
        <v>1.4621708E7</v>
      </c>
      <c r="G95" s="58">
        <v>8.00014884E8</v>
      </c>
      <c r="H95" s="59" t="s">
        <v>682</v>
      </c>
      <c r="I95" s="57">
        <v>1.4621708E7</v>
      </c>
      <c r="J95" s="60">
        <v>1.68096683E8</v>
      </c>
      <c r="K95" s="61" t="s">
        <v>524</v>
      </c>
      <c r="L95" s="61" t="s">
        <v>459</v>
      </c>
      <c r="M95" s="19" t="s">
        <v>683</v>
      </c>
      <c r="N95" s="62" t="s">
        <v>684</v>
      </c>
      <c r="O95" s="63">
        <v>41782.0</v>
      </c>
    </row>
    <row r="96" ht="24.75" customHeight="1">
      <c r="A96" s="55" t="s">
        <v>292</v>
      </c>
      <c r="B96" s="56" t="s">
        <v>32</v>
      </c>
      <c r="C96" s="55" t="s">
        <v>33</v>
      </c>
      <c r="D96" s="57">
        <v>1.536895178E7</v>
      </c>
      <c r="E96" s="57">
        <v>391570.77999999933</v>
      </c>
      <c r="F96" s="57">
        <v>1.4977381E7</v>
      </c>
      <c r="G96" s="58">
        <v>8.90980732E8</v>
      </c>
      <c r="H96" s="59" t="s">
        <v>685</v>
      </c>
      <c r="I96" s="57">
        <v>1.4977381E7</v>
      </c>
      <c r="J96" s="60" t="s">
        <v>686</v>
      </c>
      <c r="K96" s="61" t="s">
        <v>458</v>
      </c>
      <c r="L96" s="61" t="s">
        <v>451</v>
      </c>
      <c r="M96" s="19" t="s">
        <v>687</v>
      </c>
      <c r="N96" s="62" t="s">
        <v>688</v>
      </c>
      <c r="O96" s="63">
        <v>41782.0</v>
      </c>
    </row>
    <row r="97" ht="15.75" customHeight="1">
      <c r="A97" s="81"/>
      <c r="B97" s="82"/>
      <c r="C97" s="81"/>
      <c r="D97" s="83"/>
      <c r="E97" s="83"/>
      <c r="F97" s="83"/>
      <c r="G97" s="84"/>
      <c r="H97" s="85"/>
      <c r="I97" s="83"/>
      <c r="J97" s="86"/>
      <c r="K97" s="87"/>
      <c r="L97" s="87"/>
      <c r="M97" s="88"/>
      <c r="N97" s="89"/>
      <c r="O97" s="90"/>
    </row>
    <row r="98" ht="15.75" customHeight="1"/>
    <row r="99" ht="15.75" customHeight="1">
      <c r="A99" s="91" t="s">
        <v>689</v>
      </c>
    </row>
    <row r="100" ht="15.75" customHeight="1">
      <c r="A100" s="91" t="s">
        <v>690</v>
      </c>
    </row>
    <row r="101" ht="15.75" customHeight="1">
      <c r="A101" s="91" t="s">
        <v>691</v>
      </c>
    </row>
    <row r="102" ht="15.75" customHeight="1">
      <c r="A102" s="91" t="s">
        <v>692</v>
      </c>
    </row>
    <row r="103" ht="15.75" customHeight="1">
      <c r="A103" s="91" t="s">
        <v>693</v>
      </c>
    </row>
    <row r="104" ht="15.75" customHeight="1">
      <c r="A104" s="91" t="s">
        <v>694</v>
      </c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