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Cobertura otros años\Estadísticas ajustadas Aseguramiento 2007-2017\"/>
    </mc:Choice>
  </mc:AlternateContent>
  <bookViews>
    <workbookView xWindow="120" yWindow="135" windowWidth="18900" windowHeight="9000"/>
  </bookViews>
  <sheets>
    <sheet name="COBERTURA" sheetId="3" r:id="rId1"/>
    <sheet name="Hoja2" sheetId="5" state="hidden" r:id="rId2"/>
    <sheet name="Hoja1" sheetId="4" state="hidden" r:id="rId3"/>
    <sheet name="AFILIADOS POR EPS SUBSIDIADO" sheetId="2" r:id="rId4"/>
    <sheet name="AFILIADOS POR EPS CONTRIBUTIVO" sheetId="6" r:id="rId5"/>
    <sheet name="AFILIADOS POR EPS EXCEPCIÓN" sheetId="7" r:id="rId6"/>
  </sheets>
  <externalReferences>
    <externalReference r:id="rId7"/>
  </externalReferences>
  <definedNames>
    <definedName name="CODIGO_DIVIPOLA" localSheetId="4">#REF!</definedName>
    <definedName name="CODIGO_DIVIPOLA" localSheetId="5">#REF!</definedName>
    <definedName name="CODIGO_DIVIPOLA">#REF!</definedName>
    <definedName name="DboREGISTRO_LEY_617" localSheetId="4">#REF!</definedName>
    <definedName name="DboREGISTRO_LEY_617" localSheetId="5">#REF!</definedName>
    <definedName name="DboREGISTRO_LEY_617">#REF!</definedName>
  </definedNames>
  <calcPr calcId="162913"/>
</workbook>
</file>

<file path=xl/calcChain.xml><?xml version="1.0" encoding="utf-8"?>
<calcChain xmlns="http://schemas.openxmlformats.org/spreadsheetml/2006/main">
  <c r="O4" i="3" l="1"/>
  <c r="O3" i="3"/>
  <c r="O2" i="3"/>
  <c r="O5" i="3" s="1"/>
  <c r="I138" i="3" l="1"/>
  <c r="I137" i="3"/>
  <c r="I136" i="3"/>
  <c r="I135" i="3"/>
  <c r="I134" i="3"/>
  <c r="I133" i="3"/>
  <c r="I132" i="3"/>
  <c r="I131" i="3"/>
  <c r="I130" i="3"/>
  <c r="I129" i="3"/>
  <c r="I128" i="3"/>
  <c r="I127" i="3"/>
  <c r="I126" i="3"/>
  <c r="I125" i="3"/>
  <c r="I124" i="3"/>
  <c r="I123" i="3"/>
  <c r="I122" i="3"/>
  <c r="I121" i="3"/>
  <c r="I120" i="3"/>
  <c r="I119" i="3"/>
  <c r="I118" i="3"/>
  <c r="I117" i="3"/>
  <c r="I116" i="3"/>
  <c r="I115" i="3"/>
  <c r="I114" i="3"/>
  <c r="I113" i="3"/>
  <c r="I112" i="3"/>
  <c r="I111" i="3"/>
  <c r="I110" i="3"/>
  <c r="I109" i="3"/>
  <c r="I108" i="3"/>
  <c r="I107" i="3"/>
  <c r="I106" i="3"/>
  <c r="I105" i="3"/>
  <c r="I104" i="3"/>
  <c r="I103" i="3"/>
  <c r="I102" i="3"/>
  <c r="I101" i="3"/>
  <c r="I100" i="3"/>
  <c r="I99" i="3"/>
  <c r="I98" i="3"/>
  <c r="I97" i="3"/>
  <c r="I96" i="3"/>
  <c r="I95" i="3"/>
  <c r="I94" i="3"/>
  <c r="I93" i="3"/>
  <c r="I92" i="3"/>
  <c r="I91" i="3"/>
  <c r="I90" i="3"/>
  <c r="I89" i="3"/>
  <c r="I88" i="3"/>
  <c r="I87" i="3"/>
  <c r="I86" i="3"/>
  <c r="I85" i="3"/>
  <c r="I84" i="3"/>
  <c r="I83" i="3"/>
  <c r="I82" i="3"/>
  <c r="I81" i="3"/>
  <c r="I80" i="3"/>
  <c r="I79" i="3"/>
  <c r="I78" i="3"/>
  <c r="I77" i="3"/>
  <c r="I76" i="3"/>
  <c r="I75" i="3"/>
  <c r="I74" i="3"/>
  <c r="I73" i="3"/>
  <c r="I72" i="3"/>
  <c r="I71" i="3"/>
  <c r="I70" i="3"/>
  <c r="I69" i="3"/>
  <c r="I68" i="3"/>
  <c r="I67" i="3"/>
  <c r="I66" i="3"/>
  <c r="I65" i="3"/>
  <c r="I64" i="3"/>
  <c r="I63" i="3"/>
  <c r="I62" i="3"/>
  <c r="I61" i="3"/>
  <c r="I60" i="3"/>
  <c r="I59" i="3"/>
  <c r="I58" i="3"/>
  <c r="I57" i="3"/>
  <c r="I56" i="3"/>
  <c r="I55" i="3"/>
  <c r="I54" i="3"/>
  <c r="I53" i="3"/>
  <c r="I52" i="3"/>
  <c r="I51" i="3"/>
  <c r="I50" i="3"/>
  <c r="I49" i="3"/>
  <c r="I48" i="3"/>
  <c r="I47" i="3"/>
  <c r="I46" i="3"/>
  <c r="I45" i="3"/>
  <c r="I44" i="3"/>
  <c r="I43" i="3"/>
  <c r="I42" i="3"/>
  <c r="I41" i="3"/>
  <c r="I40" i="3"/>
  <c r="I39" i="3"/>
  <c r="I38" i="3"/>
  <c r="I37" i="3"/>
  <c r="I36" i="3"/>
  <c r="I35" i="3"/>
  <c r="I34" i="3"/>
  <c r="I33" i="3"/>
  <c r="I32" i="3"/>
  <c r="I31" i="3"/>
  <c r="I30" i="3"/>
  <c r="I29" i="3"/>
  <c r="I28" i="3"/>
  <c r="I27" i="3"/>
  <c r="I26" i="3"/>
  <c r="I25" i="3"/>
  <c r="I24" i="3"/>
  <c r="I23" i="3"/>
  <c r="I22" i="3"/>
  <c r="I21" i="3"/>
  <c r="I20" i="3"/>
  <c r="I19" i="3"/>
  <c r="I18" i="3"/>
  <c r="I17" i="3"/>
  <c r="I16" i="3"/>
  <c r="I15" i="3"/>
  <c r="I14" i="3"/>
  <c r="I13" i="3"/>
  <c r="I12" i="3"/>
  <c r="I11" i="3"/>
  <c r="I10" i="3"/>
  <c r="I9" i="3"/>
  <c r="I8" i="3"/>
  <c r="I7" i="3"/>
  <c r="I6" i="3"/>
  <c r="I5" i="3"/>
  <c r="I4" i="3"/>
  <c r="J4" i="3" l="1"/>
  <c r="C10" i="7"/>
  <c r="D10" i="7" s="1"/>
  <c r="C138" i="3"/>
  <c r="C137" i="3"/>
  <c r="C136" i="3"/>
  <c r="C135" i="3"/>
  <c r="C134" i="3"/>
  <c r="C133" i="3"/>
  <c r="C132" i="3"/>
  <c r="C131" i="3"/>
  <c r="C130" i="3"/>
  <c r="C129" i="3"/>
  <c r="C127" i="3"/>
  <c r="C126" i="3"/>
  <c r="C125" i="3"/>
  <c r="C124" i="3"/>
  <c r="C123" i="3"/>
  <c r="C122" i="3"/>
  <c r="C121" i="3"/>
  <c r="C120" i="3"/>
  <c r="C119" i="3"/>
  <c r="C118" i="3"/>
  <c r="C117" i="3"/>
  <c r="C116" i="3"/>
  <c r="C115" i="3"/>
  <c r="C114" i="3"/>
  <c r="C113" i="3"/>
  <c r="C112" i="3"/>
  <c r="C111" i="3"/>
  <c r="C110" i="3"/>
  <c r="C109" i="3"/>
  <c r="C108" i="3"/>
  <c r="C107" i="3"/>
  <c r="C106" i="3"/>
  <c r="C105" i="3"/>
  <c r="C103" i="3"/>
  <c r="C102" i="3"/>
  <c r="C101" i="3"/>
  <c r="C100" i="3"/>
  <c r="C99" i="3"/>
  <c r="C98" i="3"/>
  <c r="C97" i="3"/>
  <c r="C96" i="3"/>
  <c r="C95" i="3"/>
  <c r="C94" i="3"/>
  <c r="C93" i="3"/>
  <c r="C92" i="3"/>
  <c r="C91" i="3"/>
  <c r="C90" i="3"/>
  <c r="C89" i="3"/>
  <c r="C88" i="3"/>
  <c r="C87" i="3"/>
  <c r="C86" i="3"/>
  <c r="C85" i="3"/>
  <c r="C84" i="3"/>
  <c r="C83" i="3"/>
  <c r="C82" i="3"/>
  <c r="C81" i="3"/>
  <c r="C79" i="3"/>
  <c r="C78" i="3"/>
  <c r="C77" i="3"/>
  <c r="C76" i="3"/>
  <c r="C75" i="3"/>
  <c r="C74" i="3"/>
  <c r="C73" i="3"/>
  <c r="C72" i="3"/>
  <c r="C71" i="3"/>
  <c r="C70" i="3"/>
  <c r="C69" i="3"/>
  <c r="C68" i="3"/>
  <c r="C67" i="3"/>
  <c r="C66" i="3"/>
  <c r="C65" i="3"/>
  <c r="C64" i="3"/>
  <c r="C63" i="3"/>
  <c r="C61" i="3"/>
  <c r="C60" i="3"/>
  <c r="C59" i="3"/>
  <c r="C58" i="3"/>
  <c r="C57" i="3"/>
  <c r="C56" i="3"/>
  <c r="C55" i="3"/>
  <c r="C54" i="3"/>
  <c r="C53" i="3"/>
  <c r="C52" i="3"/>
  <c r="C51" i="3"/>
  <c r="C50" i="3"/>
  <c r="C49" i="3"/>
  <c r="C48" i="3"/>
  <c r="C47" i="3"/>
  <c r="C46" i="3"/>
  <c r="C45" i="3"/>
  <c r="C44" i="3"/>
  <c r="C43" i="3"/>
  <c r="C41" i="3"/>
  <c r="C40" i="3"/>
  <c r="C39" i="3"/>
  <c r="C38" i="3"/>
  <c r="C37" i="3"/>
  <c r="C36" i="3"/>
  <c r="C35" i="3"/>
  <c r="C34" i="3"/>
  <c r="C33" i="3"/>
  <c r="C32" i="3"/>
  <c r="C30" i="3"/>
  <c r="C29" i="3"/>
  <c r="C28" i="3"/>
  <c r="C27" i="3"/>
  <c r="C26" i="3"/>
  <c r="C25" i="3"/>
  <c r="C24" i="3"/>
  <c r="C23" i="3"/>
  <c r="C22" i="3"/>
  <c r="C21" i="3"/>
  <c r="C20" i="3"/>
  <c r="C18" i="3"/>
  <c r="C17" i="3"/>
  <c r="C16" i="3"/>
  <c r="C15" i="3"/>
  <c r="C14" i="3"/>
  <c r="C13" i="3"/>
  <c r="C11" i="3"/>
  <c r="C10" i="3"/>
  <c r="C9" i="3"/>
  <c r="C8" i="3"/>
  <c r="C7" i="3"/>
  <c r="C6" i="3"/>
  <c r="D9" i="7" l="1"/>
  <c r="D6" i="7"/>
  <c r="D7" i="7"/>
  <c r="D8" i="7"/>
  <c r="C25" i="6" l="1"/>
  <c r="D25" i="6" s="1"/>
  <c r="H138" i="3"/>
  <c r="H137" i="3"/>
  <c r="H136" i="3"/>
  <c r="H135" i="3"/>
  <c r="H134" i="3"/>
  <c r="H133" i="3"/>
  <c r="H132" i="3"/>
  <c r="J132" i="3" s="1"/>
  <c r="H131" i="3"/>
  <c r="J131" i="3" s="1"/>
  <c r="H130" i="3"/>
  <c r="H129" i="3"/>
  <c r="H127" i="3"/>
  <c r="H126" i="3"/>
  <c r="H125" i="3"/>
  <c r="H124" i="3"/>
  <c r="H123" i="3"/>
  <c r="H122" i="3"/>
  <c r="H121" i="3"/>
  <c r="J121" i="3" s="1"/>
  <c r="H120" i="3"/>
  <c r="J120" i="3" s="1"/>
  <c r="H119" i="3"/>
  <c r="H118" i="3"/>
  <c r="H117" i="3"/>
  <c r="J117" i="3" s="1"/>
  <c r="H116" i="3"/>
  <c r="H115" i="3"/>
  <c r="H114" i="3"/>
  <c r="H113" i="3"/>
  <c r="J113" i="3" s="1"/>
  <c r="H112" i="3"/>
  <c r="J112" i="3" s="1"/>
  <c r="H111" i="3"/>
  <c r="H110" i="3"/>
  <c r="H109" i="3"/>
  <c r="H108" i="3"/>
  <c r="H107" i="3"/>
  <c r="H106" i="3"/>
  <c r="H105" i="3"/>
  <c r="J105" i="3" s="1"/>
  <c r="H103" i="3"/>
  <c r="H102" i="3"/>
  <c r="H101" i="3"/>
  <c r="H100" i="3"/>
  <c r="H99" i="3"/>
  <c r="H98" i="3"/>
  <c r="H97" i="3"/>
  <c r="H96" i="3"/>
  <c r="H95" i="3"/>
  <c r="H94" i="3"/>
  <c r="H93" i="3"/>
  <c r="H92" i="3"/>
  <c r="H91" i="3"/>
  <c r="H90" i="3"/>
  <c r="H89" i="3"/>
  <c r="H88" i="3"/>
  <c r="H87" i="3"/>
  <c r="H86" i="3"/>
  <c r="H85" i="3"/>
  <c r="H84" i="3"/>
  <c r="J84" i="3" s="1"/>
  <c r="H83" i="3"/>
  <c r="H82" i="3"/>
  <c r="H81" i="3"/>
  <c r="H79" i="3"/>
  <c r="H78" i="3"/>
  <c r="J78" i="3" s="1"/>
  <c r="H77" i="3"/>
  <c r="H76" i="3"/>
  <c r="H75" i="3"/>
  <c r="J75" i="3" s="1"/>
  <c r="H74" i="3"/>
  <c r="H73" i="3"/>
  <c r="J73" i="3" s="1"/>
  <c r="H72" i="3"/>
  <c r="H71" i="3"/>
  <c r="J71" i="3" s="1"/>
  <c r="H70" i="3"/>
  <c r="J70" i="3" s="1"/>
  <c r="H69" i="3"/>
  <c r="H68" i="3"/>
  <c r="H67" i="3"/>
  <c r="J67" i="3" s="1"/>
  <c r="H66" i="3"/>
  <c r="H65" i="3"/>
  <c r="H64" i="3"/>
  <c r="H63" i="3"/>
  <c r="J63" i="3" s="1"/>
  <c r="H61" i="3"/>
  <c r="H60" i="3"/>
  <c r="H59" i="3"/>
  <c r="H58" i="3"/>
  <c r="H57" i="3"/>
  <c r="H56" i="3"/>
  <c r="H55" i="3"/>
  <c r="H54" i="3"/>
  <c r="J54" i="3" s="1"/>
  <c r="H53" i="3"/>
  <c r="H52" i="3"/>
  <c r="H51" i="3"/>
  <c r="H50" i="3"/>
  <c r="J50" i="3" s="1"/>
  <c r="H49" i="3"/>
  <c r="H48" i="3"/>
  <c r="J48" i="3" s="1"/>
  <c r="H47" i="3"/>
  <c r="H46" i="3"/>
  <c r="J46" i="3" s="1"/>
  <c r="H45" i="3"/>
  <c r="H44" i="3"/>
  <c r="H43" i="3"/>
  <c r="H41" i="3"/>
  <c r="H40" i="3"/>
  <c r="H39" i="3"/>
  <c r="H38" i="3"/>
  <c r="H37" i="3"/>
  <c r="H36" i="3"/>
  <c r="H35" i="3"/>
  <c r="J35" i="3" s="1"/>
  <c r="H34" i="3"/>
  <c r="H33" i="3"/>
  <c r="H32" i="3"/>
  <c r="H30" i="3"/>
  <c r="H29" i="3"/>
  <c r="H28" i="3"/>
  <c r="H27" i="3"/>
  <c r="H26" i="3"/>
  <c r="H25" i="3"/>
  <c r="H24" i="3"/>
  <c r="H23" i="3"/>
  <c r="J23" i="3" s="1"/>
  <c r="H22" i="3"/>
  <c r="H21" i="3"/>
  <c r="H20" i="3"/>
  <c r="J20" i="3" s="1"/>
  <c r="H18" i="3"/>
  <c r="J18" i="3" s="1"/>
  <c r="H17" i="3"/>
  <c r="J17" i="3" s="1"/>
  <c r="H16" i="3"/>
  <c r="H15" i="3"/>
  <c r="H12" i="3" s="1"/>
  <c r="H14" i="3"/>
  <c r="J14" i="3" s="1"/>
  <c r="H13" i="3"/>
  <c r="J13" i="3" s="1"/>
  <c r="H11" i="3"/>
  <c r="H10" i="3"/>
  <c r="H9" i="3"/>
  <c r="H8" i="3"/>
  <c r="J8" i="3" s="1"/>
  <c r="H7" i="3"/>
  <c r="J7" i="3" s="1"/>
  <c r="H6" i="3"/>
  <c r="J6" i="3" s="1"/>
  <c r="J138" i="3"/>
  <c r="J137" i="3"/>
  <c r="J136" i="3"/>
  <c r="J135" i="3"/>
  <c r="J133" i="3"/>
  <c r="J130" i="3"/>
  <c r="J129" i="3"/>
  <c r="J127" i="3"/>
  <c r="J126" i="3"/>
  <c r="J124" i="3"/>
  <c r="J123" i="3"/>
  <c r="J122" i="3"/>
  <c r="J119" i="3"/>
  <c r="J118" i="3"/>
  <c r="J116" i="3"/>
  <c r="J115" i="3"/>
  <c r="J114" i="3"/>
  <c r="J111" i="3"/>
  <c r="J110" i="3"/>
  <c r="J108" i="3"/>
  <c r="J107" i="3"/>
  <c r="J106" i="3"/>
  <c r="J103" i="3"/>
  <c r="J102" i="3"/>
  <c r="J101" i="3"/>
  <c r="J99" i="3"/>
  <c r="J98" i="3"/>
  <c r="J97" i="3"/>
  <c r="J95" i="3"/>
  <c r="J94" i="3"/>
  <c r="J93" i="3"/>
  <c r="J91" i="3"/>
  <c r="J90" i="3"/>
  <c r="J89" i="3"/>
  <c r="J87" i="3"/>
  <c r="J86" i="3"/>
  <c r="J85" i="3"/>
  <c r="J83" i="3"/>
  <c r="J82" i="3"/>
  <c r="J81" i="3"/>
  <c r="J79" i="3"/>
  <c r="J77" i="3"/>
  <c r="J76" i="3"/>
  <c r="J74" i="3"/>
  <c r="J72" i="3"/>
  <c r="J69" i="3"/>
  <c r="J68" i="3"/>
  <c r="J66" i="3"/>
  <c r="J65" i="3"/>
  <c r="J64" i="3"/>
  <c r="J61" i="3"/>
  <c r="J60" i="3"/>
  <c r="J59" i="3"/>
  <c r="J57" i="3"/>
  <c r="J56" i="3"/>
  <c r="J55" i="3"/>
  <c r="J53" i="3"/>
  <c r="J52" i="3"/>
  <c r="J51" i="3"/>
  <c r="J49" i="3"/>
  <c r="J47" i="3"/>
  <c r="J45" i="3"/>
  <c r="J44" i="3"/>
  <c r="J43" i="3"/>
  <c r="J41" i="3"/>
  <c r="J40" i="3"/>
  <c r="J39" i="3"/>
  <c r="J38" i="3"/>
  <c r="J37" i="3"/>
  <c r="J36" i="3"/>
  <c r="J32" i="3"/>
  <c r="J30" i="3"/>
  <c r="J29" i="3"/>
  <c r="J28" i="3"/>
  <c r="J27" i="3"/>
  <c r="J26" i="3"/>
  <c r="J25" i="3"/>
  <c r="J21" i="3"/>
  <c r="J16" i="3"/>
  <c r="J11" i="3"/>
  <c r="J9" i="3"/>
  <c r="H19" i="3" l="1"/>
  <c r="J22" i="3"/>
  <c r="J109" i="3"/>
  <c r="H31" i="3"/>
  <c r="J24" i="3"/>
  <c r="J33" i="3"/>
  <c r="J100" i="3"/>
  <c r="J10" i="3"/>
  <c r="J92" i="3"/>
  <c r="J134" i="3"/>
  <c r="J125" i="3"/>
  <c r="H62" i="3"/>
  <c r="J58" i="3"/>
  <c r="D11" i="6"/>
  <c r="D17" i="6"/>
  <c r="D12" i="6"/>
  <c r="D13" i="6"/>
  <c r="D14" i="6"/>
  <c r="D15" i="6"/>
  <c r="D16" i="6"/>
  <c r="D18" i="6"/>
  <c r="D19" i="6"/>
  <c r="D6" i="6"/>
  <c r="D22" i="6"/>
  <c r="D7" i="6"/>
  <c r="D23" i="6"/>
  <c r="D21" i="6"/>
  <c r="D8" i="6"/>
  <c r="D24" i="6"/>
  <c r="D9" i="6"/>
  <c r="D10" i="6"/>
  <c r="D20" i="6"/>
  <c r="H128" i="3"/>
  <c r="H104" i="3"/>
  <c r="H80" i="3"/>
  <c r="J88" i="3"/>
  <c r="J96" i="3"/>
  <c r="H42" i="3"/>
  <c r="J34" i="3"/>
  <c r="J15" i="3"/>
  <c r="H5" i="3"/>
  <c r="H4" i="3" l="1"/>
  <c r="G138" i="3"/>
  <c r="G137" i="3"/>
  <c r="G136" i="3"/>
  <c r="G135" i="3"/>
  <c r="G134" i="3"/>
  <c r="G133" i="3"/>
  <c r="G132" i="3"/>
  <c r="G131" i="3"/>
  <c r="G130" i="3"/>
  <c r="G129" i="3"/>
  <c r="G127" i="3"/>
  <c r="G126" i="3"/>
  <c r="G125" i="3"/>
  <c r="G124" i="3"/>
  <c r="G123" i="3"/>
  <c r="G122" i="3"/>
  <c r="G121" i="3"/>
  <c r="G120" i="3"/>
  <c r="G119" i="3"/>
  <c r="G118" i="3"/>
  <c r="G117" i="3"/>
  <c r="G116" i="3"/>
  <c r="G115" i="3"/>
  <c r="G114" i="3"/>
  <c r="G113" i="3"/>
  <c r="G112" i="3"/>
  <c r="G111" i="3"/>
  <c r="G110" i="3"/>
  <c r="G109" i="3"/>
  <c r="G108" i="3"/>
  <c r="G107" i="3"/>
  <c r="G106" i="3"/>
  <c r="G105" i="3"/>
  <c r="G103" i="3"/>
  <c r="G102" i="3"/>
  <c r="G101" i="3"/>
  <c r="G100" i="3"/>
  <c r="G99" i="3"/>
  <c r="G98" i="3"/>
  <c r="G97" i="3"/>
  <c r="G96" i="3"/>
  <c r="G95" i="3"/>
  <c r="G94" i="3"/>
  <c r="G93" i="3"/>
  <c r="G92" i="3"/>
  <c r="G91" i="3"/>
  <c r="G90" i="3"/>
  <c r="G89" i="3"/>
  <c r="G88" i="3"/>
  <c r="G87" i="3"/>
  <c r="G86" i="3"/>
  <c r="G85" i="3"/>
  <c r="G84" i="3"/>
  <c r="G83" i="3"/>
  <c r="G82" i="3"/>
  <c r="G81" i="3"/>
  <c r="G79" i="3"/>
  <c r="G78" i="3"/>
  <c r="G77" i="3"/>
  <c r="G76" i="3"/>
  <c r="G75" i="3"/>
  <c r="G74" i="3"/>
  <c r="G73" i="3"/>
  <c r="G72" i="3"/>
  <c r="G71" i="3"/>
  <c r="G70" i="3"/>
  <c r="G69" i="3"/>
  <c r="G68" i="3"/>
  <c r="G67" i="3"/>
  <c r="G66" i="3"/>
  <c r="G65" i="3"/>
  <c r="G64" i="3"/>
  <c r="G63" i="3"/>
  <c r="G61" i="3"/>
  <c r="G60" i="3"/>
  <c r="G59" i="3"/>
  <c r="G58" i="3"/>
  <c r="G57" i="3"/>
  <c r="G56" i="3"/>
  <c r="G55" i="3"/>
  <c r="G54" i="3"/>
  <c r="G53" i="3"/>
  <c r="G52" i="3"/>
  <c r="G51" i="3"/>
  <c r="G50" i="3"/>
  <c r="G49" i="3"/>
  <c r="G48" i="3"/>
  <c r="G47" i="3"/>
  <c r="G46" i="3"/>
  <c r="G45" i="3"/>
  <c r="G44" i="3"/>
  <c r="G43" i="3"/>
  <c r="G41" i="3"/>
  <c r="G40" i="3"/>
  <c r="G39" i="3"/>
  <c r="G38" i="3"/>
  <c r="G37" i="3"/>
  <c r="G36" i="3"/>
  <c r="G35" i="3"/>
  <c r="G34" i="3"/>
  <c r="G33" i="3"/>
  <c r="G32" i="3"/>
  <c r="G30" i="3"/>
  <c r="G29" i="3"/>
  <c r="G28" i="3"/>
  <c r="G27" i="3"/>
  <c r="G26" i="3"/>
  <c r="G25" i="3"/>
  <c r="G24" i="3"/>
  <c r="G23" i="3"/>
  <c r="G22" i="3"/>
  <c r="G21" i="3"/>
  <c r="G20" i="3"/>
  <c r="G18" i="3"/>
  <c r="G17" i="3"/>
  <c r="G16" i="3"/>
  <c r="G15" i="3"/>
  <c r="G14" i="3"/>
  <c r="G13" i="3"/>
  <c r="G11" i="3"/>
  <c r="G10" i="3"/>
  <c r="G9" i="3"/>
  <c r="G8" i="3"/>
  <c r="G7" i="3"/>
  <c r="G6" i="3"/>
  <c r="E138" i="3"/>
  <c r="E137" i="3"/>
  <c r="E136" i="3"/>
  <c r="E135" i="3"/>
  <c r="E134" i="3"/>
  <c r="E133" i="3"/>
  <c r="E132" i="3"/>
  <c r="E131" i="3"/>
  <c r="E130" i="3"/>
  <c r="E129" i="3"/>
  <c r="E127" i="3"/>
  <c r="E126" i="3"/>
  <c r="E125" i="3"/>
  <c r="E124" i="3"/>
  <c r="E123" i="3"/>
  <c r="E122" i="3"/>
  <c r="E121" i="3"/>
  <c r="E120" i="3"/>
  <c r="E119" i="3"/>
  <c r="E118" i="3"/>
  <c r="E117" i="3"/>
  <c r="E116" i="3"/>
  <c r="E115" i="3"/>
  <c r="E114" i="3"/>
  <c r="E113" i="3"/>
  <c r="E112" i="3"/>
  <c r="E111" i="3"/>
  <c r="E110" i="3"/>
  <c r="E109" i="3"/>
  <c r="E108" i="3"/>
  <c r="E107" i="3"/>
  <c r="E106" i="3"/>
  <c r="E105" i="3"/>
  <c r="E103" i="3"/>
  <c r="E102" i="3"/>
  <c r="E101" i="3"/>
  <c r="E100" i="3"/>
  <c r="E99" i="3"/>
  <c r="E98" i="3"/>
  <c r="E97" i="3"/>
  <c r="E96" i="3"/>
  <c r="E95" i="3"/>
  <c r="E94" i="3"/>
  <c r="E93" i="3"/>
  <c r="E92" i="3"/>
  <c r="E91" i="3"/>
  <c r="E90" i="3"/>
  <c r="E89" i="3"/>
  <c r="E88" i="3"/>
  <c r="E87" i="3"/>
  <c r="E86" i="3"/>
  <c r="E85" i="3"/>
  <c r="E84" i="3"/>
  <c r="E83" i="3"/>
  <c r="E82" i="3"/>
  <c r="E81" i="3"/>
  <c r="E79" i="3"/>
  <c r="E78" i="3"/>
  <c r="E77" i="3"/>
  <c r="E76" i="3"/>
  <c r="E75" i="3"/>
  <c r="E74" i="3"/>
  <c r="E73" i="3"/>
  <c r="E72" i="3"/>
  <c r="E71" i="3"/>
  <c r="E70" i="3"/>
  <c r="E69" i="3"/>
  <c r="E68" i="3"/>
  <c r="E67" i="3"/>
  <c r="E66" i="3"/>
  <c r="E65" i="3"/>
  <c r="E64" i="3"/>
  <c r="E63" i="3"/>
  <c r="E61" i="3"/>
  <c r="E60" i="3"/>
  <c r="E59" i="3"/>
  <c r="E58" i="3"/>
  <c r="E57" i="3"/>
  <c r="E56" i="3"/>
  <c r="E55" i="3"/>
  <c r="E54" i="3"/>
  <c r="E53" i="3"/>
  <c r="E52" i="3"/>
  <c r="E51" i="3"/>
  <c r="E50" i="3"/>
  <c r="E49" i="3"/>
  <c r="E48" i="3"/>
  <c r="E47" i="3"/>
  <c r="E46" i="3"/>
  <c r="E45" i="3"/>
  <c r="E44" i="3"/>
  <c r="E43" i="3"/>
  <c r="E41" i="3"/>
  <c r="E40" i="3"/>
  <c r="E39" i="3"/>
  <c r="E38" i="3"/>
  <c r="E37" i="3"/>
  <c r="E36" i="3"/>
  <c r="E35" i="3"/>
  <c r="E34" i="3"/>
  <c r="E33" i="3"/>
  <c r="E32" i="3"/>
  <c r="E30" i="3"/>
  <c r="E29" i="3"/>
  <c r="E28" i="3"/>
  <c r="E27" i="3"/>
  <c r="E26" i="3"/>
  <c r="E25" i="3"/>
  <c r="E24" i="3"/>
  <c r="E23" i="3"/>
  <c r="E22" i="3"/>
  <c r="E21" i="3"/>
  <c r="E20" i="3"/>
  <c r="E18" i="3"/>
  <c r="E17" i="3"/>
  <c r="E16" i="3"/>
  <c r="E15" i="3"/>
  <c r="E14" i="3"/>
  <c r="E13" i="3"/>
  <c r="E11" i="3"/>
  <c r="E10" i="3"/>
  <c r="E9" i="3"/>
  <c r="E8" i="3"/>
  <c r="E7" i="3"/>
  <c r="E6" i="3"/>
  <c r="L138" i="3"/>
  <c r="L137" i="3"/>
  <c r="L136" i="3"/>
  <c r="L135" i="3"/>
  <c r="L134" i="3"/>
  <c r="L133" i="3"/>
  <c r="L132" i="3"/>
  <c r="L131" i="3"/>
  <c r="L130" i="3"/>
  <c r="L129" i="3"/>
  <c r="L127" i="3"/>
  <c r="L126" i="3"/>
  <c r="L125" i="3"/>
  <c r="L124" i="3"/>
  <c r="L123" i="3"/>
  <c r="L122" i="3"/>
  <c r="L121" i="3"/>
  <c r="L120" i="3"/>
  <c r="L119" i="3"/>
  <c r="L118" i="3"/>
  <c r="L117" i="3"/>
  <c r="L116" i="3"/>
  <c r="L115" i="3"/>
  <c r="L114" i="3"/>
  <c r="L113" i="3"/>
  <c r="L112" i="3"/>
  <c r="L111" i="3"/>
  <c r="L110" i="3"/>
  <c r="L109" i="3"/>
  <c r="L108" i="3"/>
  <c r="L107" i="3"/>
  <c r="L106" i="3"/>
  <c r="L105" i="3"/>
  <c r="L103" i="3"/>
  <c r="L102" i="3"/>
  <c r="L101" i="3"/>
  <c r="L100" i="3"/>
  <c r="L99" i="3"/>
  <c r="L98" i="3"/>
  <c r="L97" i="3"/>
  <c r="L96" i="3"/>
  <c r="L95" i="3"/>
  <c r="L94" i="3"/>
  <c r="L93" i="3"/>
  <c r="L92" i="3"/>
  <c r="L91" i="3"/>
  <c r="L90" i="3"/>
  <c r="L89" i="3"/>
  <c r="L88" i="3"/>
  <c r="L87" i="3"/>
  <c r="L86" i="3"/>
  <c r="L85" i="3"/>
  <c r="L84" i="3"/>
  <c r="L83" i="3"/>
  <c r="L82" i="3"/>
  <c r="L81" i="3"/>
  <c r="L79" i="3"/>
  <c r="L78" i="3"/>
  <c r="L77" i="3"/>
  <c r="L76" i="3"/>
  <c r="L75" i="3"/>
  <c r="L74" i="3"/>
  <c r="L73" i="3"/>
  <c r="L72" i="3"/>
  <c r="L71" i="3"/>
  <c r="L70" i="3"/>
  <c r="L69" i="3"/>
  <c r="L68" i="3"/>
  <c r="L67" i="3"/>
  <c r="L66" i="3"/>
  <c r="L65" i="3"/>
  <c r="L64" i="3"/>
  <c r="L63" i="3"/>
  <c r="L61" i="3"/>
  <c r="L60" i="3"/>
  <c r="L59" i="3"/>
  <c r="L58" i="3"/>
  <c r="L57" i="3"/>
  <c r="L56" i="3"/>
  <c r="L55" i="3"/>
  <c r="L54" i="3"/>
  <c r="L53" i="3"/>
  <c r="L52" i="3"/>
  <c r="L51" i="3"/>
  <c r="L50" i="3"/>
  <c r="L49" i="3"/>
  <c r="L48" i="3"/>
  <c r="L47" i="3"/>
  <c r="L46" i="3"/>
  <c r="L45" i="3"/>
  <c r="L44" i="3"/>
  <c r="L43" i="3"/>
  <c r="L41" i="3"/>
  <c r="L40" i="3"/>
  <c r="L39" i="3"/>
  <c r="L38" i="3"/>
  <c r="L37" i="3"/>
  <c r="L36" i="3"/>
  <c r="L35" i="3"/>
  <c r="L34" i="3"/>
  <c r="L33" i="3"/>
  <c r="L32" i="3"/>
  <c r="L30" i="3"/>
  <c r="L29" i="3"/>
  <c r="L28" i="3"/>
  <c r="L27" i="3"/>
  <c r="L26" i="3"/>
  <c r="L25" i="3"/>
  <c r="L24" i="3"/>
  <c r="L23" i="3"/>
  <c r="L22" i="3"/>
  <c r="L21" i="3"/>
  <c r="L20" i="3"/>
  <c r="L18" i="3"/>
  <c r="L17" i="3"/>
  <c r="L16" i="3"/>
  <c r="L15" i="3"/>
  <c r="L14" i="3"/>
  <c r="L13" i="3"/>
  <c r="L11" i="3"/>
  <c r="L10" i="3"/>
  <c r="L9" i="3"/>
  <c r="L8" i="3"/>
  <c r="L7" i="3"/>
  <c r="L6" i="3"/>
  <c r="K138" i="3" l="1"/>
  <c r="K137" i="3"/>
  <c r="K136" i="3"/>
  <c r="K135" i="3"/>
  <c r="K134" i="3"/>
  <c r="K133" i="3"/>
  <c r="K132" i="3"/>
  <c r="K131" i="3"/>
  <c r="K130" i="3"/>
  <c r="K129" i="3"/>
  <c r="K127" i="3"/>
  <c r="K126" i="3"/>
  <c r="K125" i="3"/>
  <c r="K124" i="3"/>
  <c r="K123" i="3"/>
  <c r="K122" i="3"/>
  <c r="K121" i="3"/>
  <c r="K120" i="3"/>
  <c r="K119" i="3"/>
  <c r="K118" i="3"/>
  <c r="K117" i="3"/>
  <c r="K116" i="3"/>
  <c r="K115" i="3"/>
  <c r="K114" i="3"/>
  <c r="K113" i="3"/>
  <c r="K112" i="3"/>
  <c r="K111" i="3"/>
  <c r="K110" i="3"/>
  <c r="K109" i="3"/>
  <c r="K108" i="3"/>
  <c r="K107" i="3"/>
  <c r="K106" i="3"/>
  <c r="K105" i="3"/>
  <c r="K103" i="3"/>
  <c r="K102" i="3"/>
  <c r="K101" i="3"/>
  <c r="K100" i="3"/>
  <c r="K99" i="3"/>
  <c r="K98" i="3"/>
  <c r="K97" i="3"/>
  <c r="K96" i="3"/>
  <c r="K95" i="3"/>
  <c r="K94" i="3"/>
  <c r="K93" i="3"/>
  <c r="K92" i="3"/>
  <c r="K91" i="3"/>
  <c r="K90" i="3"/>
  <c r="K89" i="3"/>
  <c r="K88" i="3"/>
  <c r="K87" i="3"/>
  <c r="K86" i="3"/>
  <c r="K85" i="3"/>
  <c r="K84" i="3"/>
  <c r="K83" i="3"/>
  <c r="K82" i="3"/>
  <c r="K81" i="3"/>
  <c r="K79" i="3"/>
  <c r="K78" i="3"/>
  <c r="K77" i="3"/>
  <c r="K76" i="3"/>
  <c r="K75" i="3"/>
  <c r="K74" i="3"/>
  <c r="K73" i="3"/>
  <c r="K72" i="3"/>
  <c r="K71" i="3"/>
  <c r="K70" i="3"/>
  <c r="K69" i="3"/>
  <c r="K68" i="3"/>
  <c r="K67" i="3"/>
  <c r="K66" i="3"/>
  <c r="K65" i="3"/>
  <c r="K64" i="3"/>
  <c r="K63" i="3"/>
  <c r="K61" i="3"/>
  <c r="K60" i="3"/>
  <c r="K59" i="3"/>
  <c r="K58" i="3"/>
  <c r="K57" i="3"/>
  <c r="K56" i="3"/>
  <c r="K55" i="3"/>
  <c r="K54" i="3"/>
  <c r="K53" i="3"/>
  <c r="K52" i="3"/>
  <c r="K51" i="3"/>
  <c r="K50" i="3"/>
  <c r="K49" i="3"/>
  <c r="K48" i="3"/>
  <c r="K47" i="3"/>
  <c r="K46" i="3"/>
  <c r="K45" i="3"/>
  <c r="K44" i="3"/>
  <c r="K43" i="3"/>
  <c r="K41" i="3"/>
  <c r="K40" i="3"/>
  <c r="K39" i="3"/>
  <c r="K38" i="3"/>
  <c r="K37" i="3"/>
  <c r="K36" i="3"/>
  <c r="K35" i="3"/>
  <c r="K34" i="3"/>
  <c r="K33" i="3"/>
  <c r="K32" i="3"/>
  <c r="K30" i="3"/>
  <c r="K29" i="3"/>
  <c r="K28" i="3"/>
  <c r="K27" i="3"/>
  <c r="K26" i="3"/>
  <c r="K25" i="3"/>
  <c r="K24" i="3"/>
  <c r="K23" i="3"/>
  <c r="K22" i="3"/>
  <c r="K21" i="3"/>
  <c r="K20" i="3"/>
  <c r="K18" i="3"/>
  <c r="K17" i="3"/>
  <c r="K16" i="3"/>
  <c r="K15" i="3"/>
  <c r="K14" i="3"/>
  <c r="K13" i="3"/>
  <c r="K11" i="3"/>
  <c r="K10" i="3"/>
  <c r="K9" i="3"/>
  <c r="K8" i="3"/>
  <c r="K7" i="3"/>
  <c r="K6" i="3"/>
  <c r="F128" i="3"/>
  <c r="D128" i="3"/>
  <c r="F104" i="3"/>
  <c r="D104" i="3"/>
  <c r="F80" i="3"/>
  <c r="D80" i="3"/>
  <c r="F62" i="3"/>
  <c r="D62" i="3"/>
  <c r="F42" i="3"/>
  <c r="D42" i="3"/>
  <c r="F31" i="3"/>
  <c r="D31" i="3"/>
  <c r="F19" i="3"/>
  <c r="D19" i="3"/>
  <c r="F12" i="3"/>
  <c r="D12" i="3"/>
  <c r="F5" i="3"/>
  <c r="D5" i="3"/>
  <c r="C13" i="2"/>
  <c r="F4" i="3" l="1"/>
  <c r="J128" i="3"/>
  <c r="J104" i="3"/>
  <c r="J80" i="3"/>
  <c r="J62" i="3"/>
  <c r="J42" i="3"/>
  <c r="J31" i="3"/>
  <c r="J19" i="3"/>
  <c r="J12" i="3"/>
  <c r="J5" i="3"/>
  <c r="D13" i="2"/>
  <c r="D7" i="2"/>
  <c r="D8" i="2"/>
  <c r="D9" i="2"/>
  <c r="D10" i="2"/>
  <c r="D6" i="2"/>
  <c r="D11" i="2"/>
  <c r="D12" i="2"/>
  <c r="D4" i="3"/>
  <c r="C42" i="3"/>
  <c r="C128" i="3"/>
  <c r="C31" i="3"/>
  <c r="C62" i="3"/>
  <c r="C104" i="3"/>
  <c r="C19" i="3"/>
  <c r="C12" i="3"/>
  <c r="C80" i="3"/>
  <c r="C5" i="3"/>
  <c r="L128" i="3" l="1"/>
  <c r="E128" i="3"/>
  <c r="G128" i="3"/>
  <c r="L104" i="3"/>
  <c r="E104" i="3"/>
  <c r="G104" i="3"/>
  <c r="L80" i="3"/>
  <c r="E80" i="3"/>
  <c r="G80" i="3"/>
  <c r="L62" i="3"/>
  <c r="E62" i="3"/>
  <c r="G62" i="3"/>
  <c r="L42" i="3"/>
  <c r="E42" i="3"/>
  <c r="G42" i="3"/>
  <c r="L31" i="3"/>
  <c r="E31" i="3"/>
  <c r="G31" i="3"/>
  <c r="E19" i="3"/>
  <c r="L19" i="3"/>
  <c r="G19" i="3"/>
  <c r="E12" i="3"/>
  <c r="L12" i="3"/>
  <c r="G12" i="3"/>
  <c r="L5" i="3"/>
  <c r="E5" i="3"/>
  <c r="G5" i="3"/>
  <c r="K80" i="3"/>
  <c r="K12" i="3"/>
  <c r="K31" i="3"/>
  <c r="K19" i="3"/>
  <c r="K62" i="3"/>
  <c r="K5" i="3"/>
  <c r="K128" i="3"/>
  <c r="K104" i="3"/>
  <c r="K42" i="3"/>
  <c r="C4" i="3"/>
  <c r="E4" i="3" l="1"/>
  <c r="L4" i="3"/>
  <c r="G4" i="3"/>
  <c r="K4" i="3"/>
</calcChain>
</file>

<file path=xl/sharedStrings.xml><?xml version="1.0" encoding="utf-8"?>
<sst xmlns="http://schemas.openxmlformats.org/spreadsheetml/2006/main" count="364" uniqueCount="351">
  <si>
    <t>MUNICIPIO</t>
  </si>
  <si>
    <t>REGIMEN SUBSIDIADO</t>
  </si>
  <si>
    <t>REGIMEN CONTRIBUTIVO</t>
  </si>
  <si>
    <t>TOTAL MAGDALENA MEDIO</t>
  </si>
  <si>
    <t>CARACOLI</t>
  </si>
  <si>
    <t>MACEO</t>
  </si>
  <si>
    <t xml:space="preserve">PUERTO BERRIO </t>
  </si>
  <si>
    <t>PUERTO NARE</t>
  </si>
  <si>
    <t>PUERTO TRIUNFO</t>
  </si>
  <si>
    <t>YONDO</t>
  </si>
  <si>
    <t>TOTAL BAJO CAUCA</t>
  </si>
  <si>
    <t>CACERES</t>
  </si>
  <si>
    <t>CAUCASIA</t>
  </si>
  <si>
    <t>EL BAGRE</t>
  </si>
  <si>
    <t>NECHI</t>
  </si>
  <si>
    <t>TARAZA</t>
  </si>
  <si>
    <t>ZARAGOZA</t>
  </si>
  <si>
    <t>TOTAL URABA</t>
  </si>
  <si>
    <t>APARTADO</t>
  </si>
  <si>
    <t>ARBOLETES</t>
  </si>
  <si>
    <t>CAREPA</t>
  </si>
  <si>
    <t>CHIGORODO</t>
  </si>
  <si>
    <t>MURINDO</t>
  </si>
  <si>
    <t>MUTATA</t>
  </si>
  <si>
    <t>NECOCLI</t>
  </si>
  <si>
    <t>SAN JUAN DE URABA</t>
  </si>
  <si>
    <t>SAN PEDRO DE URABA</t>
  </si>
  <si>
    <t>TURBO</t>
  </si>
  <si>
    <t>VIGIA DEL FUERTE</t>
  </si>
  <si>
    <t>TOTAL  NORDESTE</t>
  </si>
  <si>
    <t>AMALFI</t>
  </si>
  <si>
    <t>ANORI</t>
  </si>
  <si>
    <t>CISNEROS</t>
  </si>
  <si>
    <t>REMEDIOS</t>
  </si>
  <si>
    <t>SAN ROQUE</t>
  </si>
  <si>
    <t>SANTO DOMINGO</t>
  </si>
  <si>
    <t>SEGOVIA</t>
  </si>
  <si>
    <t>VEGACHI</t>
  </si>
  <si>
    <t>YALI</t>
  </si>
  <si>
    <t>YOLOMBO</t>
  </si>
  <si>
    <t>TOTAL  OCCIDENTE</t>
  </si>
  <si>
    <t>ABRIAQUI</t>
  </si>
  <si>
    <t>SANTAFE DE ANTIOQUIA</t>
  </si>
  <si>
    <t>ANZA</t>
  </si>
  <si>
    <t>ARMENIA</t>
  </si>
  <si>
    <t>BURITICA</t>
  </si>
  <si>
    <t>CAICEDO</t>
  </si>
  <si>
    <t>CAÑASGORDAS</t>
  </si>
  <si>
    <t>DABEIBA</t>
  </si>
  <si>
    <t>EBEJICO</t>
  </si>
  <si>
    <t>FRONTINO</t>
  </si>
  <si>
    <t>GIRALDO</t>
  </si>
  <si>
    <t>HELICONIA</t>
  </si>
  <si>
    <t>LIBORINA</t>
  </si>
  <si>
    <t>OLAYA</t>
  </si>
  <si>
    <t>PEQUE</t>
  </si>
  <si>
    <t>SABANALARGA</t>
  </si>
  <si>
    <t>SAN JERONIMO</t>
  </si>
  <si>
    <t>SOPETRAN</t>
  </si>
  <si>
    <t>URAMITA</t>
  </si>
  <si>
    <t>TOTAL NORTE</t>
  </si>
  <si>
    <t>ANGOSTURA</t>
  </si>
  <si>
    <t>BELMIRA</t>
  </si>
  <si>
    <t>BRICEÑO</t>
  </si>
  <si>
    <t>CAMPAMENTO</t>
  </si>
  <si>
    <t>CAROLINA</t>
  </si>
  <si>
    <t>DON MATIAS</t>
  </si>
  <si>
    <t>ENTRERRIOS</t>
  </si>
  <si>
    <t>GOMEZ PLATA</t>
  </si>
  <si>
    <t>GUADALUPE</t>
  </si>
  <si>
    <t>ITUANGO</t>
  </si>
  <si>
    <t>SAN ANDRES DE CUERQUIA</t>
  </si>
  <si>
    <t>SAN JOSE DE LA MONTAÑA</t>
  </si>
  <si>
    <t>SAN PEDRO DE LOS MILAGROS</t>
  </si>
  <si>
    <t>SANTA ROSA DE OSOS</t>
  </si>
  <si>
    <t>TOLEDO</t>
  </si>
  <si>
    <t>VALDIVIA</t>
  </si>
  <si>
    <t>YARUMAL</t>
  </si>
  <si>
    <t>TOTAL  ORIENTE</t>
  </si>
  <si>
    <t>ABEJORRAL</t>
  </si>
  <si>
    <t>ALEJANDRIA</t>
  </si>
  <si>
    <t>ARGELIA</t>
  </si>
  <si>
    <t>CARMEN DE VIBORAL</t>
  </si>
  <si>
    <t>COCORNA</t>
  </si>
  <si>
    <t>CONCEPCION</t>
  </si>
  <si>
    <t>GRANADA</t>
  </si>
  <si>
    <t>GUARNE</t>
  </si>
  <si>
    <t>GUATAPE</t>
  </si>
  <si>
    <t>LA CEJA</t>
  </si>
  <si>
    <t>LA UNION</t>
  </si>
  <si>
    <t>MARINILLA</t>
  </si>
  <si>
    <t>NARIÑO</t>
  </si>
  <si>
    <t>EL PEÑOL</t>
  </si>
  <si>
    <t>EL RETIRO</t>
  </si>
  <si>
    <t>RIONEGRO</t>
  </si>
  <si>
    <t>SAN CARLOS</t>
  </si>
  <si>
    <t>SAN FRANCISCO</t>
  </si>
  <si>
    <t>SAN LUIS</t>
  </si>
  <si>
    <t>SAN RAFAEL</t>
  </si>
  <si>
    <t>SAN VICENTE</t>
  </si>
  <si>
    <t>EL SANTUARIO</t>
  </si>
  <si>
    <t>SONSON</t>
  </si>
  <si>
    <t>TOTAL  SUROESTE</t>
  </si>
  <si>
    <t>AMAGA</t>
  </si>
  <si>
    <t>ANDES</t>
  </si>
  <si>
    <t>ANGELOPOLIS</t>
  </si>
  <si>
    <t>BETANIA</t>
  </si>
  <si>
    <t>BETULIA</t>
  </si>
  <si>
    <t>CIUDAD BOLIVAR</t>
  </si>
  <si>
    <t>CARAMANTA</t>
  </si>
  <si>
    <t>CONCORDIA</t>
  </si>
  <si>
    <t>FREDONIA</t>
  </si>
  <si>
    <t>HISPANIA</t>
  </si>
  <si>
    <t>JARDIN</t>
  </si>
  <si>
    <t>JERICO</t>
  </si>
  <si>
    <t>LA PINTADA</t>
  </si>
  <si>
    <t>MONTEBELLO</t>
  </si>
  <si>
    <t>PUEBLORRICO</t>
  </si>
  <si>
    <t>SALGAR</t>
  </si>
  <si>
    <t>SANTA BARBARA</t>
  </si>
  <si>
    <t>TAMESIS</t>
  </si>
  <si>
    <t>TARSO</t>
  </si>
  <si>
    <t>TITIRIBI</t>
  </si>
  <si>
    <t>URRAO</t>
  </si>
  <si>
    <t>VALPARAISO</t>
  </si>
  <si>
    <t>VENECIA</t>
  </si>
  <si>
    <t xml:space="preserve">TOTAL  VALLE ABURRA </t>
  </si>
  <si>
    <t>MEDELLIN</t>
  </si>
  <si>
    <t>BARBOSA</t>
  </si>
  <si>
    <t>BELLO</t>
  </si>
  <si>
    <t>CALDAS</t>
  </si>
  <si>
    <t>COPACABANA</t>
  </si>
  <si>
    <t>ENVIGADO</t>
  </si>
  <si>
    <t>GIRARDOTA</t>
  </si>
  <si>
    <t>ITAGUI</t>
  </si>
  <si>
    <t>LA ESTRELLA</t>
  </si>
  <si>
    <t>SABANETA</t>
  </si>
  <si>
    <t>TOTAL DEPARTAMENTO</t>
  </si>
  <si>
    <t>COD   EPS-S</t>
  </si>
  <si>
    <t>EPS-S</t>
  </si>
  <si>
    <t>NRO. AFILIADOS</t>
  </si>
  <si>
    <t>% DE PARTICIPACIÓN</t>
  </si>
  <si>
    <t>TOTAL</t>
  </si>
  <si>
    <t>Medellín</t>
  </si>
  <si>
    <t>Abejorral</t>
  </si>
  <si>
    <t>Abriaquí</t>
  </si>
  <si>
    <t>Alejandría</t>
  </si>
  <si>
    <t>Amagá</t>
  </si>
  <si>
    <t>Amalfi</t>
  </si>
  <si>
    <t>Andes</t>
  </si>
  <si>
    <t>Angelópolis</t>
  </si>
  <si>
    <t>Angostura</t>
  </si>
  <si>
    <t>Anorí</t>
  </si>
  <si>
    <t>Santafé de Antioquia</t>
  </si>
  <si>
    <t>Anzá</t>
  </si>
  <si>
    <t>Apartadó</t>
  </si>
  <si>
    <t>Arboletes</t>
  </si>
  <si>
    <t>Argelia</t>
  </si>
  <si>
    <t>Armenia</t>
  </si>
  <si>
    <t>Barbosa</t>
  </si>
  <si>
    <t>Belmira</t>
  </si>
  <si>
    <t>Bello</t>
  </si>
  <si>
    <t>Betania</t>
  </si>
  <si>
    <t>Betulia</t>
  </si>
  <si>
    <t>Ciudad Bolívar</t>
  </si>
  <si>
    <t>Briceño</t>
  </si>
  <si>
    <t>Buriticá</t>
  </si>
  <si>
    <t>Cáceres</t>
  </si>
  <si>
    <t>Caicedo</t>
  </si>
  <si>
    <t>Caldas</t>
  </si>
  <si>
    <t>Campamento</t>
  </si>
  <si>
    <t>Cañasgordas</t>
  </si>
  <si>
    <t>Caracolí</t>
  </si>
  <si>
    <t>Caramanta</t>
  </si>
  <si>
    <t>Carepa</t>
  </si>
  <si>
    <t>El Carmen de Viboral</t>
  </si>
  <si>
    <t>Carolina</t>
  </si>
  <si>
    <t>Caucasia</t>
  </si>
  <si>
    <t>Chigorodó</t>
  </si>
  <si>
    <t>Cisneros</t>
  </si>
  <si>
    <t>Cocorná</t>
  </si>
  <si>
    <t>Concepción</t>
  </si>
  <si>
    <t>Concordia</t>
  </si>
  <si>
    <t>Copacabana</t>
  </si>
  <si>
    <t>Dabeiba</t>
  </si>
  <si>
    <t>Donmatías</t>
  </si>
  <si>
    <t>Ebéjico</t>
  </si>
  <si>
    <t>El Bagre</t>
  </si>
  <si>
    <t>Entrerríos</t>
  </si>
  <si>
    <t>Envigado</t>
  </si>
  <si>
    <t>Fredonia</t>
  </si>
  <si>
    <t>Frontino</t>
  </si>
  <si>
    <t>Giraldo</t>
  </si>
  <si>
    <t>Girardota</t>
  </si>
  <si>
    <t>Gómez Plata</t>
  </si>
  <si>
    <t>Granada</t>
  </si>
  <si>
    <t>Guadalupe</t>
  </si>
  <si>
    <t>Guarne</t>
  </si>
  <si>
    <t>Guatapé</t>
  </si>
  <si>
    <t>Heliconia</t>
  </si>
  <si>
    <t>Hispania</t>
  </si>
  <si>
    <t>Itagüí</t>
  </si>
  <si>
    <t>Ituango</t>
  </si>
  <si>
    <t>Jardín</t>
  </si>
  <si>
    <t>Jericó</t>
  </si>
  <si>
    <t>La Ceja</t>
  </si>
  <si>
    <t>La Estrella</t>
  </si>
  <si>
    <t>La Pintada</t>
  </si>
  <si>
    <t>La Unión</t>
  </si>
  <si>
    <t>Liborina</t>
  </si>
  <si>
    <t>Maceo</t>
  </si>
  <si>
    <t>Marinilla</t>
  </si>
  <si>
    <t>Montebello</t>
  </si>
  <si>
    <t>Murindó</t>
  </si>
  <si>
    <t>Mutatá</t>
  </si>
  <si>
    <t>Nariño</t>
  </si>
  <si>
    <t>Necoclí</t>
  </si>
  <si>
    <t>Nechí</t>
  </si>
  <si>
    <t>Olaya</t>
  </si>
  <si>
    <t>Peñol</t>
  </si>
  <si>
    <t>Peque</t>
  </si>
  <si>
    <t>Pueblorrico</t>
  </si>
  <si>
    <t>Puerto Berrío</t>
  </si>
  <si>
    <t>Puerto Nare</t>
  </si>
  <si>
    <t>Puerto Triunfo</t>
  </si>
  <si>
    <t>Remedios</t>
  </si>
  <si>
    <t>Retiro</t>
  </si>
  <si>
    <t>Rionegro</t>
  </si>
  <si>
    <t>Sabanalarga</t>
  </si>
  <si>
    <t>Sabaneta</t>
  </si>
  <si>
    <t>Salgar</t>
  </si>
  <si>
    <t>San Andrés de Cuerquía</t>
  </si>
  <si>
    <t>San Carlos</t>
  </si>
  <si>
    <t>San Francisco</t>
  </si>
  <si>
    <t>San Jerónimo</t>
  </si>
  <si>
    <t>San José de La Montaña</t>
  </si>
  <si>
    <t>San Juan de Urabá</t>
  </si>
  <si>
    <t>San Luis</t>
  </si>
  <si>
    <t>San Pedro de Los Milagros</t>
  </si>
  <si>
    <t>San Pedro de Urabá</t>
  </si>
  <si>
    <t>San Rafael</t>
  </si>
  <si>
    <t>San Roque</t>
  </si>
  <si>
    <t>San Vicente</t>
  </si>
  <si>
    <t>Santa Bárbara</t>
  </si>
  <si>
    <t>Santa Rosa de Osos</t>
  </si>
  <si>
    <t>Santo Domingo</t>
  </si>
  <si>
    <t>El Santuario</t>
  </si>
  <si>
    <t>Segovia</t>
  </si>
  <si>
    <t>Sonsón</t>
  </si>
  <si>
    <t>Sopetrán</t>
  </si>
  <si>
    <t>Támesis</t>
  </si>
  <si>
    <t>Tarazá</t>
  </si>
  <si>
    <t>Tarso</t>
  </si>
  <si>
    <t>Titiribí</t>
  </si>
  <si>
    <t>Toledo</t>
  </si>
  <si>
    <t>Turbo</t>
  </si>
  <si>
    <t>Uramita</t>
  </si>
  <si>
    <t>Urrao</t>
  </si>
  <si>
    <t>Valdivia</t>
  </si>
  <si>
    <t>Valparaíso</t>
  </si>
  <si>
    <t>Vegachí</t>
  </si>
  <si>
    <t>Venecia</t>
  </si>
  <si>
    <t>Vigía del Fuerte</t>
  </si>
  <si>
    <t>Yalí</t>
  </si>
  <si>
    <t>Yarumal</t>
  </si>
  <si>
    <t>Yolombó</t>
  </si>
  <si>
    <t>Yondó</t>
  </si>
  <si>
    <t>Zaragoza</t>
  </si>
  <si>
    <t>Población proyectada</t>
  </si>
  <si>
    <t xml:space="preserve">Total Afiliados </t>
  </si>
  <si>
    <t xml:space="preserve">%  de cobertura </t>
  </si>
  <si>
    <t xml:space="preserve">FECHA DE CORTE: </t>
  </si>
  <si>
    <t xml:space="preserve">Total afiliados  al SGSSS </t>
  </si>
  <si>
    <t>% de Cobertura
RS+RC+RE</t>
  </si>
  <si>
    <t>COD 
MPIO</t>
  </si>
  <si>
    <t>Ajustado por Julio César Fabra Arrieta</t>
  </si>
  <si>
    <t>Población diferencia</t>
  </si>
  <si>
    <t>EPS020</t>
  </si>
  <si>
    <t>CCF002</t>
  </si>
  <si>
    <t>ESS024</t>
  </si>
  <si>
    <t>ESS091</t>
  </si>
  <si>
    <t>EPSI03</t>
  </si>
  <si>
    <t>ESS002</t>
  </si>
  <si>
    <t>ESS062</t>
  </si>
  <si>
    <r>
      <t xml:space="preserve">REGIMEN EXCEPCIÓN
</t>
    </r>
    <r>
      <rPr>
        <b/>
        <sz val="8"/>
        <color theme="1"/>
        <rFont val="Calibri"/>
        <family val="2"/>
        <scheme val="minor"/>
      </rPr>
      <t>(Magisterio, Ecopetrol, 
UdeA, Unal)</t>
    </r>
  </si>
  <si>
    <t xml:space="preserve">Comfama </t>
  </si>
  <si>
    <t>Comfenalco Antioquia</t>
  </si>
  <si>
    <t>Emdisalud</t>
  </si>
  <si>
    <t>Coosalud</t>
  </si>
  <si>
    <t>Caprecom</t>
  </si>
  <si>
    <t>Ecoopsos</t>
  </si>
  <si>
    <t>AIC</t>
  </si>
  <si>
    <t>Asmetsalud</t>
  </si>
  <si>
    <t>EPS010</t>
  </si>
  <si>
    <t>EPS016</t>
  </si>
  <si>
    <t>EPS013</t>
  </si>
  <si>
    <t>EPS009</t>
  </si>
  <si>
    <t>EPS037</t>
  </si>
  <si>
    <t>EPS002</t>
  </si>
  <si>
    <t>EPS003</t>
  </si>
  <si>
    <t>EPS023</t>
  </si>
  <si>
    <t>EPS005</t>
  </si>
  <si>
    <t>EPS026</t>
  </si>
  <si>
    <t>EPS001</t>
  </si>
  <si>
    <t>EAS016</t>
  </si>
  <si>
    <t>EAS027</t>
  </si>
  <si>
    <t>EPS015</t>
  </si>
  <si>
    <t>EPS017</t>
  </si>
  <si>
    <t>EPS018</t>
  </si>
  <si>
    <t>EPS033</t>
  </si>
  <si>
    <t>EPS012</t>
  </si>
  <si>
    <t>EPS008</t>
  </si>
  <si>
    <t>Suramericana S.A.</t>
  </si>
  <si>
    <t>Coomeva S.A.</t>
  </si>
  <si>
    <t>EPS Saludcoop</t>
  </si>
  <si>
    <t>La Nueva EPS</t>
  </si>
  <si>
    <t>Salud Total S.A.</t>
  </si>
  <si>
    <t>Cafeslud S.A.</t>
  </si>
  <si>
    <t>Cruz Blanca S.A.</t>
  </si>
  <si>
    <t>Sanitas S.A.</t>
  </si>
  <si>
    <t>Solsalud S.A.</t>
  </si>
  <si>
    <t>Aliansalud S.A.</t>
  </si>
  <si>
    <t>Empresas Públicas de Medellín</t>
  </si>
  <si>
    <t>Salud Colpatria</t>
  </si>
  <si>
    <t>Famisanar LTDA</t>
  </si>
  <si>
    <t>Servicio Occidental de Salud S.A.</t>
  </si>
  <si>
    <t>SaludVida S.A.</t>
  </si>
  <si>
    <t>Comfenalco Valle S.A.</t>
  </si>
  <si>
    <t>Compensar EPS</t>
  </si>
  <si>
    <t>Diciembre 2012</t>
  </si>
  <si>
    <t>COBERTURA POBLACIÓN ACTIVA AFILIADA AL SGSSS EN EL DEPARTAMENTO DE ANTIOQUIA, POR SUBREGIÓN, MUNICIPIO Y RÉGIMEN. 
Según Población Proyectada DANE 2012.</t>
  </si>
  <si>
    <t xml:space="preserve"> DANE 2012</t>
  </si>
  <si>
    <t>FUENTE: CONTRATOS ELECTRONICOS DE  REGIMEN SUBSIDIADO ,POBLACION CONTRIBUTIVO DEL FIDUFOSYGA. POBLACION PROYECTADA DANE  2012 AJUSTADA CON BASE EN EL CNPV 2018. LOS MUNICIPIOS  CON POBLACION  PENDIENTE POR AFILIAR  NEGATIVA  ES EXPLICADA POR  QUE EN ESTOS  MUNICIPIOS SE CONCENTRA LA POBLACION AFILIADA AL  REGIMEN CONTRIBUTIVO</t>
  </si>
  <si>
    <t>AFILIADOS AL REGIMEN SUBSIDIADO  POR EPS-S. ANTIOQUIA. FECHA:DICIEMBRE 2012</t>
  </si>
  <si>
    <t>AFILIADOS AL REGIMEN CONTRIBUTIVO  POR EPS-S. ANTIOQUIA. FECHA:DICIEMBRE 2012</t>
  </si>
  <si>
    <t>Fondo de Pasivo Social de los Ferrocarriles Nacionales</t>
  </si>
  <si>
    <t>COD   EPS</t>
  </si>
  <si>
    <t>EPS</t>
  </si>
  <si>
    <t>AFILIADOS AL REGIMEN EXCEPCIÓN  POR EPS-S. ANTIOQUIA. FECHA:DICIEMBRE 2012</t>
  </si>
  <si>
    <t>MAGISTERIO</t>
  </si>
  <si>
    <t>UNIVERSIDAD DE ANTIOQUIA</t>
  </si>
  <si>
    <t>UNIVERSIDAD NACIONAL</t>
  </si>
  <si>
    <t>ECOPETROL</t>
  </si>
  <si>
    <t>RES004</t>
  </si>
  <si>
    <t>RES011</t>
  </si>
  <si>
    <t>RES008</t>
  </si>
  <si>
    <t>RES002</t>
  </si>
  <si>
    <t>R. Subsidiado</t>
  </si>
  <si>
    <t>R. Contributivo</t>
  </si>
  <si>
    <t>R. Excepción</t>
  </si>
  <si>
    <t>Sin Afiliación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</si>
</sst>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3" formatCode="_-* #,##0.00_-;\-* #,##0.00_-;_-* &quot;-&quot;??_-;_-@_-"/>
    <numFmt numFmtId="164" formatCode="_(* #,##0_);_(* \(#,##0\);_(* &quot;-&quot;_);_(@_)"/>
    <numFmt numFmtId="165" formatCode="_(* #,##0.00_);_(* \(#,##0.00\);_(* &quot;-&quot;??_);_(@_)"/>
    <numFmt numFmtId="166" formatCode="_ * #,##0.00_ ;_ * \-#,##0.00_ ;_ * &quot;-&quot;??_ ;_ @_ "/>
    <numFmt numFmtId="167" formatCode="_ [$€-2]\ * #,##0.00_ ;_ [$€-2]\ * \-#,##0.00_ ;_ [$€-2]\ * &quot;-&quot;??_ "/>
    <numFmt numFmtId="168" formatCode="0.0%"/>
    <numFmt numFmtId="169" formatCode="_-* #,##0_-;\-* #,##0_-;_-* &quot;-&quot;??_-;_-@_-"/>
    <numFmt numFmtId="170" formatCode="_(* #,##0_);_(* \(#,##0\);_(* &quot;-&quot;??_);_(@_)"/>
  </numFmts>
  <fonts count="22" x14ac:knownFonts="1">
    <font>
      <sz val="10"/>
      <name val="Arial"/>
      <family val="2"/>
    </font>
    <font>
      <sz val="10"/>
      <name val="Arial"/>
      <family val="2"/>
    </font>
    <font>
      <sz val="6"/>
      <name val="Arial"/>
      <family val="2"/>
    </font>
    <font>
      <sz val="8"/>
      <name val="Arial"/>
      <family val="2"/>
    </font>
    <font>
      <b/>
      <sz val="10"/>
      <name val="Arial"/>
      <family val="2"/>
    </font>
    <font>
      <b/>
      <sz val="18"/>
      <color indexed="56"/>
      <name val="Cambria"/>
      <family val="2"/>
    </font>
    <font>
      <b/>
      <sz val="10"/>
      <color theme="0"/>
      <name val="Arial"/>
      <family val="2"/>
    </font>
    <font>
      <sz val="10"/>
      <color theme="0"/>
      <name val="Arial"/>
      <family val="2"/>
    </font>
    <font>
      <b/>
      <sz val="11"/>
      <color theme="3"/>
      <name val="Calibri"/>
      <family val="2"/>
      <scheme val="minor"/>
    </font>
    <font>
      <sz val="11"/>
      <color rgb="FF006100"/>
      <name val="Calibri"/>
      <family val="2"/>
      <scheme val="minor"/>
    </font>
    <font>
      <sz val="11"/>
      <color rgb="FF9C6500"/>
      <name val="Calibri"/>
      <family val="2"/>
      <scheme val="minor"/>
    </font>
    <font>
      <b/>
      <sz val="11"/>
      <color rgb="FF3F3F3F"/>
      <name val="Calibri"/>
      <family val="2"/>
      <scheme val="minor"/>
    </font>
    <font>
      <b/>
      <sz val="11"/>
      <color theme="1"/>
      <name val="Calibri"/>
      <family val="2"/>
      <scheme val="minor"/>
    </font>
    <font>
      <b/>
      <sz val="11"/>
      <name val="Calibri"/>
      <family val="2"/>
      <scheme val="minor"/>
    </font>
    <font>
      <b/>
      <sz val="9"/>
      <color theme="1"/>
      <name val="Calibri"/>
      <family val="2"/>
      <scheme val="minor"/>
    </font>
    <font>
      <b/>
      <sz val="9"/>
      <color theme="3"/>
      <name val="Calibri"/>
      <family val="2"/>
      <scheme val="minor"/>
    </font>
    <font>
      <b/>
      <sz val="16"/>
      <color indexed="56"/>
      <name val="Cambria"/>
      <family val="2"/>
    </font>
    <font>
      <b/>
      <sz val="10"/>
      <color theme="1"/>
      <name val="Arial"/>
      <family val="2"/>
    </font>
    <font>
      <b/>
      <sz val="14"/>
      <color indexed="56"/>
      <name val="Cambria"/>
      <family val="2"/>
    </font>
    <font>
      <b/>
      <sz val="12"/>
      <color indexed="56"/>
      <name val="Cambria"/>
      <family val="2"/>
    </font>
    <font>
      <sz val="11"/>
      <color theme="3"/>
      <name val="Calibri"/>
      <family val="2"/>
      <scheme val="minor"/>
    </font>
    <font>
      <b/>
      <sz val="8"/>
      <color theme="1"/>
      <name val="Calibri"/>
      <family val="2"/>
      <scheme val="minor"/>
    </font>
  </fonts>
  <fills count="13">
    <fill>
      <patternFill patternType="none"/>
    </fill>
    <fill>
      <patternFill patternType="gray125"/>
    </fill>
    <fill>
      <patternFill patternType="solid">
        <fgColor rgb="FFC6EFCE"/>
      </patternFill>
    </fill>
    <fill>
      <patternFill patternType="solid">
        <fgColor rgb="FFFFEB9C"/>
      </patternFill>
    </fill>
    <fill>
      <patternFill patternType="solid">
        <fgColor rgb="FFF2F2F2"/>
      </patternFill>
    </fill>
    <fill>
      <gradientFill degree="270">
        <stop position="0">
          <color rgb="FF009900"/>
        </stop>
        <stop position="1">
          <color rgb="FF00CC00"/>
        </stop>
      </gradientFill>
    </fill>
    <fill>
      <gradientFill degree="90">
        <stop position="0">
          <color rgb="FF00CC00"/>
        </stop>
        <stop position="1">
          <color rgb="FF009900"/>
        </stop>
      </gradientFill>
    </fill>
    <fill>
      <gradientFill degree="90">
        <stop position="0">
          <color theme="8" tint="0.59999389629810485"/>
        </stop>
        <stop position="1">
          <color rgb="FF00B0F0"/>
        </stop>
      </gradientFill>
    </fill>
    <fill>
      <gradientFill degree="90">
        <stop position="0">
          <color rgb="FF66FF33"/>
        </stop>
        <stop position="1">
          <color rgb="FF00CC00"/>
        </stop>
      </gradientFill>
    </fill>
    <fill>
      <gradientFill degree="90">
        <stop position="0">
          <color theme="0"/>
        </stop>
        <stop position="1">
          <color rgb="FF00B0F0"/>
        </stop>
      </gradientFill>
    </fill>
    <fill>
      <patternFill patternType="solid">
        <fgColor theme="8" tint="0.79998168889431442"/>
        <bgColor indexed="64"/>
      </patternFill>
    </fill>
    <fill>
      <gradientFill degree="90">
        <stop position="0">
          <color rgb="FF66FF33"/>
        </stop>
        <stop position="1">
          <color rgb="FF009900"/>
        </stop>
      </gradientFill>
    </fill>
    <fill>
      <gradientFill degree="90">
        <stop position="0">
          <color rgb="FF00CCFF"/>
        </stop>
        <stop position="1">
          <color theme="4"/>
        </stop>
      </gradientFill>
    </fill>
  </fills>
  <borders count="3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rgb="FF3F3F3F"/>
      </left>
      <right style="thin">
        <color rgb="FF3F3F3F"/>
      </right>
      <top style="thin">
        <color rgb="FF3F3F3F"/>
      </top>
      <bottom style="thin">
        <color rgb="FF3F3F3F"/>
      </bottom>
      <diagonal/>
    </border>
    <border>
      <left style="medium">
        <color indexed="64"/>
      </left>
      <right style="medium">
        <color indexed="64"/>
      </right>
      <top/>
      <bottom style="thin">
        <color indexed="64"/>
      </bottom>
      <diagonal/>
    </border>
    <border>
      <left style="medium">
        <color indexed="64"/>
      </left>
      <right style="medium">
        <color indexed="64"/>
      </right>
      <top style="thin">
        <color rgb="FF3F3F3F"/>
      </top>
      <bottom style="thin">
        <color rgb="FF3F3F3F"/>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rgb="FF3F3F3F"/>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top/>
      <bottom style="medium">
        <color indexed="64"/>
      </bottom>
      <diagonal/>
    </border>
  </borders>
  <cellStyleXfs count="16">
    <xf numFmtId="0" fontId="0" fillId="0" borderId="0"/>
    <xf numFmtId="166" fontId="1" fillId="0" borderId="0" applyFont="0" applyFill="0" applyBorder="0" applyAlignment="0" applyProtection="0"/>
    <xf numFmtId="43" fontId="1" fillId="0" borderId="0" applyFont="0" applyFill="0" applyBorder="0" applyAlignment="0" applyProtection="0"/>
    <xf numFmtId="0" fontId="9" fillId="2" borderId="0" applyNumberFormat="0" applyBorder="0" applyAlignment="0" applyProtection="0"/>
    <xf numFmtId="43" fontId="1" fillId="0" borderId="0" applyFont="0" applyFill="0" applyBorder="0" applyAlignment="0" applyProtection="0"/>
    <xf numFmtId="167" fontId="1"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0" fontId="10" fillId="3" borderId="0" applyNumberFormat="0" applyBorder="0" applyAlignment="0" applyProtection="0"/>
    <xf numFmtId="0" fontId="1" fillId="0" borderId="0"/>
    <xf numFmtId="0" fontId="1" fillId="0" borderId="0"/>
    <xf numFmtId="0" fontId="3" fillId="0" borderId="0"/>
    <xf numFmtId="9" fontId="1" fillId="0" borderId="0" applyFont="0" applyFill="0" applyBorder="0" applyAlignment="0" applyProtection="0"/>
    <xf numFmtId="0" fontId="11" fillId="4" borderId="5" applyNumberFormat="0" applyAlignment="0" applyProtection="0"/>
    <xf numFmtId="0" fontId="5" fillId="0" borderId="0" applyNumberFormat="0" applyFill="0" applyBorder="0" applyAlignment="0" applyProtection="0"/>
  </cellStyleXfs>
  <cellXfs count="76">
    <xf numFmtId="0" fontId="0" fillId="0" borderId="0" xfId="0"/>
    <xf numFmtId="0" fontId="3" fillId="0" borderId="0" xfId="0" applyFont="1"/>
    <xf numFmtId="49" fontId="0" fillId="0" borderId="0" xfId="0" applyNumberFormat="1"/>
    <xf numFmtId="0" fontId="0" fillId="0" borderId="0" xfId="0" applyAlignment="1">
      <alignment horizontal="center"/>
    </xf>
    <xf numFmtId="3" fontId="0" fillId="0" borderId="0" xfId="0" applyNumberFormat="1" applyFill="1"/>
    <xf numFmtId="164" fontId="0" fillId="0" borderId="0" xfId="7" applyFont="1"/>
    <xf numFmtId="1" fontId="6" fillId="5" borderId="6" xfId="0" applyNumberFormat="1" applyFont="1" applyFill="1" applyBorder="1" applyAlignment="1">
      <alignment vertical="center" wrapText="1" shrinkToFit="1"/>
    </xf>
    <xf numFmtId="1" fontId="6" fillId="5" borderId="6" xfId="0" applyNumberFormat="1" applyFont="1" applyFill="1" applyBorder="1" applyAlignment="1">
      <alignment horizontal="left" vertical="center" wrapText="1" shrinkToFit="1"/>
    </xf>
    <xf numFmtId="0" fontId="13" fillId="4" borderId="7" xfId="14" applyFont="1" applyBorder="1"/>
    <xf numFmtId="1" fontId="11" fillId="4" borderId="7" xfId="14" applyNumberFormat="1" applyBorder="1" applyAlignment="1">
      <alignment wrapText="1" shrinkToFit="1"/>
    </xf>
    <xf numFmtId="0" fontId="11" fillId="4" borderId="7" xfId="14" applyBorder="1"/>
    <xf numFmtId="1" fontId="6" fillId="5" borderId="8" xfId="0" applyNumberFormat="1" applyFont="1" applyFill="1" applyBorder="1" applyAlignment="1">
      <alignment vertical="center" wrapText="1" shrinkToFit="1"/>
    </xf>
    <xf numFmtId="0" fontId="11" fillId="4" borderId="7" xfId="14" applyBorder="1" applyAlignment="1">
      <alignment vertical="center"/>
    </xf>
    <xf numFmtId="0" fontId="11" fillId="4" borderId="7" xfId="14" applyBorder="1" applyAlignment="1">
      <alignment horizontal="left"/>
    </xf>
    <xf numFmtId="1" fontId="11" fillId="4" borderId="7" xfId="14" applyNumberFormat="1" applyBorder="1" applyAlignment="1">
      <alignment horizontal="left" wrapText="1" shrinkToFit="1"/>
    </xf>
    <xf numFmtId="1" fontId="11" fillId="4" borderId="7" xfId="14" applyNumberFormat="1" applyBorder="1"/>
    <xf numFmtId="0" fontId="11" fillId="4" borderId="9" xfId="14" applyBorder="1"/>
    <xf numFmtId="1" fontId="11" fillId="4" borderId="9" xfId="14" applyNumberFormat="1" applyBorder="1" applyAlignment="1">
      <alignment wrapText="1" shrinkToFit="1"/>
    </xf>
    <xf numFmtId="0" fontId="14" fillId="6" borderId="10" xfId="3" applyFont="1" applyFill="1" applyBorder="1" applyAlignment="1">
      <alignment horizontal="center" vertical="center" wrapText="1"/>
    </xf>
    <xf numFmtId="0" fontId="15" fillId="7" borderId="13" xfId="3" applyFont="1" applyFill="1" applyBorder="1" applyAlignment="1">
      <alignment horizontal="center" vertical="center" wrapText="1"/>
    </xf>
    <xf numFmtId="0" fontId="15" fillId="7" borderId="14" xfId="3" applyFont="1" applyFill="1" applyBorder="1" applyAlignment="1">
      <alignment horizontal="center" vertical="center" wrapText="1"/>
    </xf>
    <xf numFmtId="0" fontId="15" fillId="7" borderId="15" xfId="3" applyFont="1" applyFill="1" applyBorder="1" applyAlignment="1">
      <alignment horizontal="center" vertical="center" wrapText="1"/>
    </xf>
    <xf numFmtId="0" fontId="16" fillId="8" borderId="2" xfId="15" applyFont="1" applyFill="1" applyBorder="1" applyAlignment="1">
      <alignment horizontal="center" vertical="center" wrapText="1"/>
    </xf>
    <xf numFmtId="1" fontId="17" fillId="8" borderId="17" xfId="0" applyNumberFormat="1" applyFont="1" applyFill="1" applyBorder="1" applyAlignment="1">
      <alignment horizontal="center" vertical="center" wrapText="1" shrinkToFit="1"/>
    </xf>
    <xf numFmtId="49" fontId="18" fillId="8" borderId="2" xfId="15" applyNumberFormat="1" applyFont="1" applyFill="1" applyBorder="1" applyAlignment="1">
      <alignment horizontal="center" vertical="center" wrapText="1"/>
    </xf>
    <xf numFmtId="1" fontId="6" fillId="8" borderId="17" xfId="0" applyNumberFormat="1" applyFont="1" applyFill="1" applyBorder="1" applyAlignment="1">
      <alignment vertical="center" wrapText="1" shrinkToFit="1"/>
    </xf>
    <xf numFmtId="3" fontId="17" fillId="8" borderId="17" xfId="0" applyNumberFormat="1" applyFont="1" applyFill="1" applyBorder="1" applyAlignment="1">
      <alignment horizontal="center" vertical="center"/>
    </xf>
    <xf numFmtId="3" fontId="17" fillId="8" borderId="18" xfId="0" applyNumberFormat="1" applyFont="1" applyFill="1" applyBorder="1" applyAlignment="1">
      <alignment horizontal="center" vertical="center"/>
    </xf>
    <xf numFmtId="10" fontId="17" fillId="8" borderId="19" xfId="8" applyNumberFormat="1" applyFont="1" applyFill="1" applyBorder="1" applyAlignment="1">
      <alignment horizontal="center" vertical="center"/>
    </xf>
    <xf numFmtId="10" fontId="17" fillId="8" borderId="19" xfId="0" applyNumberFormat="1" applyFont="1" applyFill="1" applyBorder="1" applyAlignment="1">
      <alignment horizontal="center" vertical="center" wrapText="1" shrinkToFit="1"/>
    </xf>
    <xf numFmtId="3" fontId="6" fillId="5" borderId="6" xfId="0" applyNumberFormat="1" applyFont="1" applyFill="1" applyBorder="1" applyAlignment="1">
      <alignment horizontal="center" vertical="center"/>
    </xf>
    <xf numFmtId="3" fontId="6" fillId="5" borderId="20" xfId="0" applyNumberFormat="1" applyFont="1" applyFill="1" applyBorder="1" applyAlignment="1">
      <alignment horizontal="center" vertical="center"/>
    </xf>
    <xf numFmtId="3" fontId="20" fillId="10" borderId="8" xfId="9" applyNumberFormat="1" applyFont="1" applyFill="1" applyBorder="1" applyAlignment="1">
      <alignment horizontal="center" vertical="center"/>
    </xf>
    <xf numFmtId="3" fontId="20" fillId="10" borderId="22" xfId="9" applyNumberFormat="1" applyFont="1" applyFill="1" applyBorder="1" applyAlignment="1">
      <alignment horizontal="center" vertical="center"/>
    </xf>
    <xf numFmtId="10" fontId="20" fillId="10" borderId="23" xfId="13" applyNumberFormat="1" applyFont="1" applyFill="1" applyBorder="1" applyAlignment="1">
      <alignment horizontal="center" vertical="center"/>
    </xf>
    <xf numFmtId="169" fontId="20" fillId="10" borderId="22" xfId="9" applyNumberFormat="1" applyFont="1" applyFill="1" applyBorder="1" applyAlignment="1">
      <alignment horizontal="center" vertical="center"/>
    </xf>
    <xf numFmtId="10" fontId="20" fillId="10" borderId="23" xfId="9" applyNumberFormat="1" applyFont="1" applyFill="1" applyBorder="1" applyAlignment="1">
      <alignment horizontal="center" vertical="center" wrapText="1" shrinkToFit="1"/>
    </xf>
    <xf numFmtId="3" fontId="6" fillId="5" borderId="8" xfId="0" applyNumberFormat="1" applyFont="1" applyFill="1" applyBorder="1" applyAlignment="1">
      <alignment horizontal="center" vertical="center"/>
    </xf>
    <xf numFmtId="3" fontId="6" fillId="5" borderId="22" xfId="0" applyNumberFormat="1" applyFont="1" applyFill="1" applyBorder="1" applyAlignment="1">
      <alignment horizontal="center" vertical="center"/>
    </xf>
    <xf numFmtId="3" fontId="20" fillId="10" borderId="24" xfId="9" applyNumberFormat="1" applyFont="1" applyFill="1" applyBorder="1" applyAlignment="1">
      <alignment horizontal="center" vertical="center"/>
    </xf>
    <xf numFmtId="3" fontId="20" fillId="10" borderId="25" xfId="9" applyNumberFormat="1" applyFont="1" applyFill="1" applyBorder="1" applyAlignment="1">
      <alignment horizontal="center" vertical="center"/>
    </xf>
    <xf numFmtId="10" fontId="20" fillId="10" borderId="26" xfId="13" applyNumberFormat="1" applyFont="1" applyFill="1" applyBorder="1" applyAlignment="1">
      <alignment horizontal="center" vertical="center"/>
    </xf>
    <xf numFmtId="169" fontId="20" fillId="10" borderId="25" xfId="9" applyNumberFormat="1" applyFont="1" applyFill="1" applyBorder="1" applyAlignment="1">
      <alignment horizontal="center" vertical="center"/>
    </xf>
    <xf numFmtId="10" fontId="20" fillId="10" borderId="26" xfId="9" applyNumberFormat="1" applyFont="1" applyFill="1" applyBorder="1" applyAlignment="1">
      <alignment horizontal="center" vertical="center" wrapText="1" shrinkToFit="1"/>
    </xf>
    <xf numFmtId="168" fontId="7" fillId="5" borderId="21" xfId="13" applyNumberFormat="1" applyFont="1" applyFill="1" applyBorder="1" applyAlignment="1">
      <alignment horizontal="center" vertical="center" wrapText="1" shrinkToFit="1"/>
    </xf>
    <xf numFmtId="3" fontId="20" fillId="10" borderId="1" xfId="9" applyNumberFormat="1" applyFont="1" applyFill="1" applyBorder="1" applyAlignment="1">
      <alignment horizontal="center" vertical="center"/>
    </xf>
    <xf numFmtId="0" fontId="15" fillId="7" borderId="18" xfId="3" applyFont="1" applyFill="1" applyBorder="1" applyAlignment="1">
      <alignment horizontal="center" vertical="center" wrapText="1"/>
    </xf>
    <xf numFmtId="0" fontId="14" fillId="6" borderId="19" xfId="3" applyFont="1" applyFill="1" applyBorder="1" applyAlignment="1">
      <alignment horizontal="center" vertical="center" wrapText="1"/>
    </xf>
    <xf numFmtId="3" fontId="20" fillId="10" borderId="28" xfId="9" applyNumberFormat="1" applyFont="1" applyFill="1" applyBorder="1" applyAlignment="1">
      <alignment horizontal="center" vertical="center"/>
    </xf>
    <xf numFmtId="3" fontId="8" fillId="10" borderId="29" xfId="9" applyNumberFormat="1" applyFont="1" applyFill="1" applyBorder="1" applyAlignment="1">
      <alignment horizontal="center" vertical="center"/>
    </xf>
    <xf numFmtId="3" fontId="10" fillId="3" borderId="11" xfId="9" applyNumberFormat="1" applyBorder="1"/>
    <xf numFmtId="3" fontId="10" fillId="3" borderId="22" xfId="9" applyNumberFormat="1" applyBorder="1"/>
    <xf numFmtId="0" fontId="10" fillId="3" borderId="22" xfId="9" applyBorder="1"/>
    <xf numFmtId="0" fontId="10" fillId="3" borderId="25" xfId="9" applyBorder="1"/>
    <xf numFmtId="168" fontId="20" fillId="10" borderId="12" xfId="13" applyNumberFormat="1" applyFont="1" applyFill="1" applyBorder="1" applyAlignment="1">
      <alignment horizontal="center" vertical="center"/>
    </xf>
    <xf numFmtId="168" fontId="20" fillId="10" borderId="23" xfId="13" applyNumberFormat="1" applyFont="1" applyFill="1" applyBorder="1" applyAlignment="1">
      <alignment horizontal="center" vertical="center"/>
    </xf>
    <xf numFmtId="168" fontId="8" fillId="10" borderId="26" xfId="13" applyNumberFormat="1" applyFont="1" applyFill="1" applyBorder="1" applyAlignment="1">
      <alignment horizontal="center" vertical="center"/>
    </xf>
    <xf numFmtId="10" fontId="6" fillId="5" borderId="23" xfId="13" applyNumberFormat="1" applyFont="1" applyFill="1" applyBorder="1" applyAlignment="1">
      <alignment horizontal="center" vertical="center"/>
    </xf>
    <xf numFmtId="10" fontId="17" fillId="8" borderId="19" xfId="13" applyNumberFormat="1" applyFont="1" applyFill="1" applyBorder="1" applyAlignment="1">
      <alignment horizontal="center" vertical="center"/>
    </xf>
    <xf numFmtId="170" fontId="6" fillId="5" borderId="6" xfId="6" applyNumberFormat="1" applyFont="1" applyFill="1" applyBorder="1" applyAlignment="1">
      <alignment horizontal="center" vertical="center" wrapText="1" shrinkToFit="1"/>
    </xf>
    <xf numFmtId="170" fontId="12" fillId="12" borderId="8" xfId="9" applyNumberFormat="1" applyFont="1" applyFill="1" applyBorder="1" applyAlignment="1">
      <alignment horizontal="center" vertical="center"/>
    </xf>
    <xf numFmtId="170" fontId="6" fillId="5" borderId="8" xfId="6" applyNumberFormat="1" applyFont="1" applyFill="1" applyBorder="1" applyAlignment="1">
      <alignment horizontal="center" vertical="center" wrapText="1" shrinkToFit="1"/>
    </xf>
    <xf numFmtId="170" fontId="12" fillId="12" borderId="24" xfId="9" applyNumberFormat="1" applyFont="1" applyFill="1" applyBorder="1" applyAlignment="1">
      <alignment horizontal="center" vertical="center"/>
    </xf>
    <xf numFmtId="0" fontId="14" fillId="9" borderId="16" xfId="3" applyFont="1" applyFill="1" applyBorder="1" applyAlignment="1">
      <alignment horizontal="center" vertical="center" wrapText="1"/>
    </xf>
    <xf numFmtId="0" fontId="14" fillId="9" borderId="13" xfId="3" applyFont="1" applyFill="1" applyBorder="1" applyAlignment="1">
      <alignment horizontal="center" vertical="center" wrapText="1"/>
    </xf>
    <xf numFmtId="0" fontId="14" fillId="11" borderId="16" xfId="3" applyFont="1" applyFill="1" applyBorder="1" applyAlignment="1">
      <alignment horizontal="center" vertical="center" wrapText="1"/>
    </xf>
    <xf numFmtId="0" fontId="14" fillId="11" borderId="13" xfId="3" applyFont="1" applyFill="1" applyBorder="1" applyAlignment="1">
      <alignment horizontal="center" vertical="center" wrapText="1"/>
    </xf>
    <xf numFmtId="0" fontId="19" fillId="8" borderId="30" xfId="15" applyFont="1" applyFill="1" applyBorder="1" applyAlignment="1">
      <alignment horizontal="center" vertical="center" wrapText="1"/>
    </xf>
    <xf numFmtId="0" fontId="19" fillId="8" borderId="31" xfId="15" applyFont="1" applyFill="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14" fillId="6" borderId="11" xfId="3" applyFont="1" applyFill="1" applyBorder="1" applyAlignment="1">
      <alignment horizontal="center" vertical="center" wrapText="1"/>
    </xf>
    <xf numFmtId="0" fontId="14" fillId="6" borderId="12" xfId="3" applyFont="1" applyFill="1" applyBorder="1" applyAlignment="1">
      <alignment horizontal="center" vertical="center" wrapText="1"/>
    </xf>
    <xf numFmtId="3" fontId="4" fillId="0" borderId="0" xfId="0" applyNumberFormat="1" applyFont="1" applyFill="1" applyBorder="1" applyAlignment="1">
      <alignment horizontal="center" wrapText="1"/>
    </xf>
    <xf numFmtId="0" fontId="14" fillId="6" borderId="27" xfId="3" applyFont="1" applyFill="1" applyBorder="1" applyAlignment="1">
      <alignment horizontal="center" vertical="center" wrapText="1"/>
    </xf>
    <xf numFmtId="10" fontId="0" fillId="0" borderId="0" xfId="0" applyNumberFormat="1"/>
  </cellXfs>
  <cellStyles count="16">
    <cellStyle name="_CONTRATACION_ANTIOQUIA_14122009" xfId="1"/>
    <cellStyle name="_ESTADISTICAS DE AGOSTO DE 2009" xfId="2"/>
    <cellStyle name="Bueno" xfId="3" builtinId="26"/>
    <cellStyle name="Estilo 1" xfId="4"/>
    <cellStyle name="Euro" xfId="5"/>
    <cellStyle name="Millares" xfId="6" builtinId="3"/>
    <cellStyle name="Millares [0]" xfId="7" builtinId="6"/>
    <cellStyle name="Millares 2" xfId="8"/>
    <cellStyle name="Neutral" xfId="9" builtinId="28"/>
    <cellStyle name="Normal" xfId="0" builtinId="0"/>
    <cellStyle name="Normal 2" xfId="10"/>
    <cellStyle name="Normal 2 2" xfId="11"/>
    <cellStyle name="Normal 3" xfId="12"/>
    <cellStyle name="Porcentaje" xfId="13" builtinId="5"/>
    <cellStyle name="Salida" xfId="14" builtinId="21"/>
    <cellStyle name="Título 4" xfId="1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s-CO" sz="1400" b="1"/>
              <a:t>Cobertura</a:t>
            </a:r>
            <a:r>
              <a:rPr lang="es-CO" sz="1400" b="1" baseline="0"/>
              <a:t> al SGSSS en Antioquia, según régimen 2012.</a:t>
            </a:r>
            <a:endParaRPr lang="es-CO" sz="1400" b="1"/>
          </a:p>
        </c:rich>
      </c:tx>
      <c:layout>
        <c:manualLayout>
          <c:xMode val="edge"/>
          <c:yMode val="edge"/>
          <c:x val="0.11152420017849525"/>
          <c:y val="2.4844712396370323E-2"/>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s-CO"/>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2.2298896055078541E-2"/>
          <c:y val="0.18908554177938353"/>
          <c:w val="0.85486469970148216"/>
          <c:h val="0.62724649834645707"/>
        </c:manualLayout>
      </c:layout>
      <c:pie3DChart>
        <c:varyColors val="1"/>
        <c:ser>
          <c:idx val="0"/>
          <c:order val="0"/>
          <c:dPt>
            <c:idx val="0"/>
            <c:bubble3D val="0"/>
            <c:spPr>
              <a:solidFill>
                <a:srgbClr val="000099"/>
              </a:solidFill>
              <a:ln w="25400">
                <a:solidFill>
                  <a:srgbClr val="000099"/>
                </a:solidFill>
              </a:ln>
              <a:effectLst/>
              <a:sp3d contourW="25400">
                <a:contourClr>
                  <a:srgbClr val="000099"/>
                </a:contourClr>
              </a:sp3d>
            </c:spPr>
            <c:extLst>
              <c:ext xmlns:c16="http://schemas.microsoft.com/office/drawing/2014/chart" uri="{C3380CC4-5D6E-409C-BE32-E72D297353CC}">
                <c16:uniqueId val="{00000001-38C5-4483-A56E-D46CEAF40ED2}"/>
              </c:ext>
            </c:extLst>
          </c:dPt>
          <c:dPt>
            <c:idx val="1"/>
            <c:bubble3D val="0"/>
            <c:spPr>
              <a:solidFill>
                <a:srgbClr val="FFC000"/>
              </a:solidFill>
              <a:ln w="25400">
                <a:solidFill>
                  <a:srgbClr val="FFC000"/>
                </a:solidFill>
              </a:ln>
              <a:effectLst/>
              <a:sp3d contourW="25400">
                <a:contourClr>
                  <a:srgbClr val="FFC000"/>
                </a:contourClr>
              </a:sp3d>
            </c:spPr>
            <c:extLst>
              <c:ext xmlns:c16="http://schemas.microsoft.com/office/drawing/2014/chart" uri="{C3380CC4-5D6E-409C-BE32-E72D297353CC}">
                <c16:uniqueId val="{00000003-38C5-4483-A56E-D46CEAF40ED2}"/>
              </c:ext>
            </c:extLst>
          </c:dPt>
          <c:dPt>
            <c:idx val="2"/>
            <c:bubble3D val="0"/>
            <c:spPr>
              <a:solidFill>
                <a:srgbClr val="008000"/>
              </a:solidFill>
              <a:ln w="25400">
                <a:solidFill>
                  <a:srgbClr val="006600"/>
                </a:solidFill>
              </a:ln>
              <a:effectLst/>
              <a:sp3d contourW="25400">
                <a:contourClr>
                  <a:srgbClr val="006600"/>
                </a:contourClr>
              </a:sp3d>
            </c:spPr>
            <c:extLst>
              <c:ext xmlns:c16="http://schemas.microsoft.com/office/drawing/2014/chart" uri="{C3380CC4-5D6E-409C-BE32-E72D297353CC}">
                <c16:uniqueId val="{00000005-38C5-4483-A56E-D46CEAF40ED2}"/>
              </c:ext>
            </c:extLst>
          </c:dPt>
          <c:dPt>
            <c:idx val="3"/>
            <c:bubble3D val="0"/>
            <c:spPr>
              <a:solidFill>
                <a:srgbClr val="FF0000"/>
              </a:solidFill>
              <a:ln w="25400">
                <a:solidFill>
                  <a:srgbClr val="C00000"/>
                </a:solidFill>
              </a:ln>
              <a:effectLst/>
              <a:sp3d contourW="25400">
                <a:contourClr>
                  <a:srgbClr val="C00000"/>
                </a:contourClr>
              </a:sp3d>
            </c:spPr>
            <c:extLst>
              <c:ext xmlns:c16="http://schemas.microsoft.com/office/drawing/2014/chart" uri="{C3380CC4-5D6E-409C-BE32-E72D297353CC}">
                <c16:uniqueId val="{00000007-38C5-4483-A56E-D46CEAF40ED2}"/>
              </c:ext>
            </c:extLst>
          </c:dPt>
          <c:dLbls>
            <c:dLbl>
              <c:idx val="3"/>
              <c:layout>
                <c:manualLayout>
                  <c:x val="3.1267448352875489E-2"/>
                  <c:y val="-8.281570798790109E-3"/>
                </c:manualLayout>
              </c:layout>
              <c:dLblPos val="bestFi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38C5-4483-A56E-D46CEAF40ED2}"/>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15:layout/>
              </c:ext>
            </c:extLst>
          </c:dLbls>
          <c:cat>
            <c:strRef>
              <c:f>'[1]1. Cobertura DANE'!$N$2:$N$5</c:f>
              <c:strCache>
                <c:ptCount val="4"/>
                <c:pt idx="0">
                  <c:v>R. Subsidiado</c:v>
                </c:pt>
                <c:pt idx="1">
                  <c:v>R. Contributivo</c:v>
                </c:pt>
                <c:pt idx="2">
                  <c:v>R. Excepción</c:v>
                </c:pt>
                <c:pt idx="3">
                  <c:v>Sin Afiliación</c:v>
                </c:pt>
              </c:strCache>
            </c:strRef>
          </c:cat>
          <c:val>
            <c:numRef>
              <c:f>'[1]1. Cobertura DANE'!$O$2:$O$5</c:f>
              <c:numCache>
                <c:formatCode>0.00%</c:formatCode>
                <c:ptCount val="4"/>
                <c:pt idx="0">
                  <c:v>0.39090633620176063</c:v>
                </c:pt>
                <c:pt idx="1">
                  <c:v>0.56585356073632509</c:v>
                </c:pt>
                <c:pt idx="2">
                  <c:v>1.8878710236247938E-2</c:v>
                </c:pt>
                <c:pt idx="3">
                  <c:v>2.4361392825666295E-2</c:v>
                </c:pt>
              </c:numCache>
            </c:numRef>
          </c:val>
          <c:extLst>
            <c:ext xmlns:c16="http://schemas.microsoft.com/office/drawing/2014/chart" uri="{C3380CC4-5D6E-409C-BE32-E72D297353CC}">
              <c16:uniqueId val="{00000008-38C5-4483-A56E-D46CEAF40ED2}"/>
            </c:ext>
          </c:extLst>
        </c:ser>
        <c:dLbls>
          <c:showLegendKey val="0"/>
          <c:showVal val="0"/>
          <c:showCatName val="0"/>
          <c:showSerName val="0"/>
          <c:showPercent val="0"/>
          <c:showBubbleSize val="0"/>
          <c:showLeaderLines val="1"/>
        </c:dLbls>
      </c:pie3DChart>
      <c:spPr>
        <a:noFill/>
        <a:ln>
          <a:noFill/>
        </a:ln>
        <a:effectLst/>
      </c:spPr>
    </c:plotArea>
    <c:legend>
      <c:legendPos val="b"/>
      <c:layout>
        <c:manualLayout>
          <c:xMode val="edge"/>
          <c:yMode val="edge"/>
          <c:x val="0.14939773231863607"/>
          <c:y val="0.9105567229316277"/>
          <c:w val="0.6476030194718122"/>
          <c:h val="6.5982866511187566E-2"/>
        </c:manualLayout>
      </c:layout>
      <c:overlay val="0"/>
      <c:spPr>
        <a:noFill/>
        <a:ln>
          <a:noFill/>
        </a:ln>
        <a:effectLst/>
      </c:spPr>
      <c:txPr>
        <a:bodyPr rot="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sz="1400" b="1" i="0" baseline="0">
                <a:effectLst/>
              </a:rPr>
              <a:t>AFILIADOS AL REGIMEN SUBSIDIADO  POR EPS-S. ANTIOQUA, DICIEMBRE 2012</a:t>
            </a:r>
            <a:endParaRPr lang="es-CO" sz="1400">
              <a:effectLst/>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v>N° Afiliados</c:v>
          </c:tx>
          <c:spPr>
            <a:solidFill>
              <a:schemeClr val="accent1"/>
            </a:solidFill>
            <a:ln>
              <a:noFill/>
            </a:ln>
            <a:effectLst/>
            <a:sp3d/>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'AFILIADOS POR EPS SUBSIDIADO'!$B$6:$B$12</c:f>
              <c:strCache>
                <c:ptCount val="7"/>
                <c:pt idx="0">
                  <c:v>Comfama </c:v>
                </c:pt>
                <c:pt idx="1">
                  <c:v>Coosalud</c:v>
                </c:pt>
                <c:pt idx="2">
                  <c:v>Caprecom</c:v>
                </c:pt>
                <c:pt idx="3">
                  <c:v>Ecoopsos</c:v>
                </c:pt>
                <c:pt idx="4">
                  <c:v>Emdisalud</c:v>
                </c:pt>
                <c:pt idx="5">
                  <c:v>Asmetsalud</c:v>
                </c:pt>
                <c:pt idx="6">
                  <c:v>AIC</c:v>
                </c:pt>
              </c:strCache>
            </c:strRef>
          </c:cat>
          <c:val>
            <c:numRef>
              <c:f>'AFILIADOS POR EPS SUBSIDIADO'!$C$6:$C$12</c:f>
              <c:numCache>
                <c:formatCode>#,##0</c:formatCode>
                <c:ptCount val="7"/>
                <c:pt idx="0">
                  <c:v>1659914</c:v>
                </c:pt>
                <c:pt idx="1">
                  <c:v>285308</c:v>
                </c:pt>
                <c:pt idx="2">
                  <c:v>204636</c:v>
                </c:pt>
                <c:pt idx="3">
                  <c:v>69066</c:v>
                </c:pt>
                <c:pt idx="4">
                  <c:v>64040</c:v>
                </c:pt>
                <c:pt idx="5">
                  <c:v>44804</c:v>
                </c:pt>
                <c:pt idx="6">
                  <c:v>27728</c:v>
                </c:pt>
              </c:numCache>
            </c:numRef>
          </c:val>
          <c:extLst>
            <c:ext xmlns:c16="http://schemas.microsoft.com/office/drawing/2014/chart" uri="{C3380CC4-5D6E-409C-BE32-E72D297353CC}">
              <c16:uniqueId val="{00000000-E7CC-4DA1-9B69-2356AD7D9C06}"/>
            </c:ext>
          </c:extLst>
        </c:ser>
        <c:ser>
          <c:idx val="1"/>
          <c:order val="1"/>
          <c:tx>
            <c:v>% Participación</c:v>
          </c:tx>
          <c:spPr>
            <a:noFill/>
            <a:ln>
              <a:noFill/>
            </a:ln>
            <a:effectLst/>
            <a:sp3d/>
          </c:spPr>
          <c:invertIfNegative val="0"/>
          <c:cat>
            <c:strRef>
              <c:f>'AFILIADOS POR EPS SUBSIDIADO'!$B$6:$B$12</c:f>
              <c:strCache>
                <c:ptCount val="7"/>
                <c:pt idx="0">
                  <c:v>Comfama </c:v>
                </c:pt>
                <c:pt idx="1">
                  <c:v>Coosalud</c:v>
                </c:pt>
                <c:pt idx="2">
                  <c:v>Caprecom</c:v>
                </c:pt>
                <c:pt idx="3">
                  <c:v>Ecoopsos</c:v>
                </c:pt>
                <c:pt idx="4">
                  <c:v>Emdisalud</c:v>
                </c:pt>
                <c:pt idx="5">
                  <c:v>Asmetsalud</c:v>
                </c:pt>
                <c:pt idx="6">
                  <c:v>AIC</c:v>
                </c:pt>
              </c:strCache>
            </c:strRef>
          </c:cat>
          <c:val>
            <c:numRef>
              <c:f>'AFILIADOS POR EPS SUBSIDIADO'!$D$6:$D$12</c:f>
              <c:numCache>
                <c:formatCode>0.0%</c:formatCode>
                <c:ptCount val="7"/>
                <c:pt idx="0">
                  <c:v>0.70469828859824002</c:v>
                </c:pt>
                <c:pt idx="1">
                  <c:v>0.1211243831447814</c:v>
                </c:pt>
                <c:pt idx="2">
                  <c:v>8.6875970071696146E-2</c:v>
                </c:pt>
                <c:pt idx="3">
                  <c:v>2.9321213026895398E-2</c:v>
                </c:pt>
                <c:pt idx="4">
                  <c:v>2.7187479834395813E-2</c:v>
                </c:pt>
                <c:pt idx="5">
                  <c:v>1.9021046947224705E-2</c:v>
                </c:pt>
                <c:pt idx="6">
                  <c:v>1.1771618376766506E-2</c:v>
                </c:pt>
              </c:numCache>
            </c:numRef>
          </c:val>
          <c:extLst>
            <c:ext xmlns:c16="http://schemas.microsoft.com/office/drawing/2014/chart" uri="{C3380CC4-5D6E-409C-BE32-E72D297353CC}">
              <c16:uniqueId val="{00000001-E7CC-4DA1-9B69-2356AD7D9C06}"/>
            </c:ext>
          </c:extLst>
        </c:ser>
        <c:dLbls>
          <c:showLegendKey val="0"/>
          <c:showVal val="0"/>
          <c:showCatName val="0"/>
          <c:showSerName val="0"/>
          <c:showPercent val="0"/>
          <c:showBubbleSize val="0"/>
        </c:dLbls>
        <c:gapWidth val="150"/>
        <c:shape val="box"/>
        <c:axId val="536867375"/>
        <c:axId val="536875695"/>
        <c:axId val="0"/>
      </c:bar3DChart>
      <c:catAx>
        <c:axId val="536867375"/>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36875695"/>
        <c:crosses val="autoZero"/>
        <c:auto val="1"/>
        <c:lblAlgn val="ctr"/>
        <c:lblOffset val="100"/>
        <c:noMultiLvlLbl val="0"/>
      </c:catAx>
      <c:valAx>
        <c:axId val="536875695"/>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CO"/>
                  <a:t>N° de Afiliados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CO"/>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36867375"/>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700" b="1" i="0" u="none" strike="noStrike" kern="1200" baseline="0">
                <a:solidFill>
                  <a:schemeClr val="tx1">
                    <a:lumMod val="65000"/>
                    <a:lumOff val="35000"/>
                  </a:schemeClr>
                </a:solidFill>
                <a:latin typeface="+mn-lt"/>
                <a:ea typeface="+mn-ea"/>
                <a:cs typeface="+mn-cs"/>
              </a:defRPr>
            </a:pPr>
            <a:endParaRPr lang="es-CO"/>
          </a:p>
        </c:txPr>
      </c:dTable>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sz="1400" b="1" i="0" baseline="0">
                <a:effectLst/>
              </a:rPr>
              <a:t>AFILIADOS AL REGIMEN CONTRIBUTIVO  POR EPS. ANTIOQUA, DICIEMBRE 2012</a:t>
            </a:r>
            <a:endParaRPr lang="es-CO" sz="1400">
              <a:effectLst/>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solidFill>
              <a:schemeClr val="accent1"/>
            </a:solidFill>
            <a:ln>
              <a:noFill/>
            </a:ln>
            <a:effectLst/>
            <a:sp3d/>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'AFILIADOS POR EPS CONTRIBUTIVO'!$B$6:$B$21</c:f>
              <c:strCache>
                <c:ptCount val="16"/>
                <c:pt idx="0">
                  <c:v>Suramericana S.A.</c:v>
                </c:pt>
                <c:pt idx="1">
                  <c:v>Coomeva S.A.</c:v>
                </c:pt>
                <c:pt idx="2">
                  <c:v>EPS Saludcoop</c:v>
                </c:pt>
                <c:pt idx="3">
                  <c:v>Comfenalco Antioquia</c:v>
                </c:pt>
                <c:pt idx="4">
                  <c:v>La Nueva EPS</c:v>
                </c:pt>
                <c:pt idx="5">
                  <c:v>Salud Total S.A.</c:v>
                </c:pt>
                <c:pt idx="6">
                  <c:v>Cafeslud S.A.</c:v>
                </c:pt>
                <c:pt idx="7">
                  <c:v>Cruz Blanca S.A.</c:v>
                </c:pt>
                <c:pt idx="8">
                  <c:v>Sanitas S.A.</c:v>
                </c:pt>
                <c:pt idx="9">
                  <c:v>Solsalud S.A.</c:v>
                </c:pt>
                <c:pt idx="10">
                  <c:v>Aliansalud S.A.</c:v>
                </c:pt>
                <c:pt idx="11">
                  <c:v>Empresas Públicas de Medellín</c:v>
                </c:pt>
                <c:pt idx="12">
                  <c:v>Fondo de Pasivo Social de los Ferrocarriles Nacionales</c:v>
                </c:pt>
                <c:pt idx="13">
                  <c:v>Salud Colpatria</c:v>
                </c:pt>
                <c:pt idx="14">
                  <c:v>Famisanar LTDA</c:v>
                </c:pt>
                <c:pt idx="15">
                  <c:v>Servicio Occidental de Salud S.A.</c:v>
                </c:pt>
              </c:strCache>
            </c:strRef>
          </c:cat>
          <c:val>
            <c:numRef>
              <c:f>'AFILIADOS POR EPS CONTRIBUTIVO'!$C$6:$C$21</c:f>
              <c:numCache>
                <c:formatCode>#,##0</c:formatCode>
                <c:ptCount val="16"/>
                <c:pt idx="0">
                  <c:v>1034415</c:v>
                </c:pt>
                <c:pt idx="1">
                  <c:v>667397</c:v>
                </c:pt>
                <c:pt idx="2">
                  <c:v>420387</c:v>
                </c:pt>
                <c:pt idx="3">
                  <c:v>307601</c:v>
                </c:pt>
                <c:pt idx="4">
                  <c:v>311322</c:v>
                </c:pt>
                <c:pt idx="5">
                  <c:v>199888</c:v>
                </c:pt>
                <c:pt idx="6">
                  <c:v>87550</c:v>
                </c:pt>
                <c:pt idx="7">
                  <c:v>83051</c:v>
                </c:pt>
                <c:pt idx="8">
                  <c:v>41665</c:v>
                </c:pt>
                <c:pt idx="9">
                  <c:v>23048</c:v>
                </c:pt>
                <c:pt idx="10">
                  <c:v>16601</c:v>
                </c:pt>
                <c:pt idx="11">
                  <c:v>12272</c:v>
                </c:pt>
                <c:pt idx="12">
                  <c:v>3209</c:v>
                </c:pt>
                <c:pt idx="13">
                  <c:v>3083</c:v>
                </c:pt>
                <c:pt idx="14">
                  <c:v>1247</c:v>
                </c:pt>
                <c:pt idx="15">
                  <c:v>1214</c:v>
                </c:pt>
              </c:numCache>
            </c:numRef>
          </c:val>
          <c:extLst>
            <c:ext xmlns:c16="http://schemas.microsoft.com/office/drawing/2014/chart" uri="{C3380CC4-5D6E-409C-BE32-E72D297353CC}">
              <c16:uniqueId val="{00000000-306A-4905-BB05-FB0D140D2E4F}"/>
            </c:ext>
          </c:extLst>
        </c:ser>
        <c:ser>
          <c:idx val="1"/>
          <c:order val="1"/>
          <c:spPr>
            <a:noFill/>
            <a:ln>
              <a:noFill/>
            </a:ln>
            <a:effectLst/>
            <a:sp3d/>
          </c:spPr>
          <c:invertIfNegative val="0"/>
          <c:cat>
            <c:strRef>
              <c:f>'AFILIADOS POR EPS CONTRIBUTIVO'!$B$6:$B$21</c:f>
              <c:strCache>
                <c:ptCount val="16"/>
                <c:pt idx="0">
                  <c:v>Suramericana S.A.</c:v>
                </c:pt>
                <c:pt idx="1">
                  <c:v>Coomeva S.A.</c:v>
                </c:pt>
                <c:pt idx="2">
                  <c:v>EPS Saludcoop</c:v>
                </c:pt>
                <c:pt idx="3">
                  <c:v>Comfenalco Antioquia</c:v>
                </c:pt>
                <c:pt idx="4">
                  <c:v>La Nueva EPS</c:v>
                </c:pt>
                <c:pt idx="5">
                  <c:v>Salud Total S.A.</c:v>
                </c:pt>
                <c:pt idx="6">
                  <c:v>Cafeslud S.A.</c:v>
                </c:pt>
                <c:pt idx="7">
                  <c:v>Cruz Blanca S.A.</c:v>
                </c:pt>
                <c:pt idx="8">
                  <c:v>Sanitas S.A.</c:v>
                </c:pt>
                <c:pt idx="9">
                  <c:v>Solsalud S.A.</c:v>
                </c:pt>
                <c:pt idx="10">
                  <c:v>Aliansalud S.A.</c:v>
                </c:pt>
                <c:pt idx="11">
                  <c:v>Empresas Públicas de Medellín</c:v>
                </c:pt>
                <c:pt idx="12">
                  <c:v>Fondo de Pasivo Social de los Ferrocarriles Nacionales</c:v>
                </c:pt>
                <c:pt idx="13">
                  <c:v>Salud Colpatria</c:v>
                </c:pt>
                <c:pt idx="14">
                  <c:v>Famisanar LTDA</c:v>
                </c:pt>
                <c:pt idx="15">
                  <c:v>Servicio Occidental de Salud S.A.</c:v>
                </c:pt>
              </c:strCache>
            </c:strRef>
          </c:cat>
          <c:val>
            <c:numRef>
              <c:f>'AFILIADOS POR EPS CONTRIBUTIVO'!$D$6:$D$21</c:f>
              <c:numCache>
                <c:formatCode>0.0%</c:formatCode>
                <c:ptCount val="16"/>
                <c:pt idx="0">
                  <c:v>0.32183939874402318</c:v>
                </c:pt>
                <c:pt idx="1">
                  <c:v>0.20764842853551507</c:v>
                </c:pt>
                <c:pt idx="2">
                  <c:v>0.13079576313162866</c:v>
                </c:pt>
                <c:pt idx="3">
                  <c:v>9.5704452171575499E-2</c:v>
                </c:pt>
                <c:pt idx="4">
                  <c:v>9.686217359163081E-2</c:v>
                </c:pt>
                <c:pt idx="5">
                  <c:v>6.2191512822363654E-2</c:v>
                </c:pt>
                <c:pt idx="6">
                  <c:v>2.7239588907778046E-2</c:v>
                </c:pt>
                <c:pt idx="7">
                  <c:v>2.5839806948942029E-2</c:v>
                </c:pt>
                <c:pt idx="8">
                  <c:v>1.2963306360280666E-2</c:v>
                </c:pt>
                <c:pt idx="9">
                  <c:v>7.1709656784291077E-3</c:v>
                </c:pt>
                <c:pt idx="10">
                  <c:v>5.1650989772475536E-3</c:v>
                </c:pt>
                <c:pt idx="11">
                  <c:v>3.8182094240577064E-3</c:v>
                </c:pt>
                <c:pt idx="12">
                  <c:v>9.9842193952095668E-4</c:v>
                </c:pt>
                <c:pt idx="13">
                  <c:v>9.5921933298320631E-4</c:v>
                </c:pt>
                <c:pt idx="14">
                  <c:v>3.8798135200455997E-4</c:v>
                </c:pt>
                <c:pt idx="15">
                  <c:v>3.7771400267324441E-4</c:v>
                </c:pt>
              </c:numCache>
            </c:numRef>
          </c:val>
          <c:extLst>
            <c:ext xmlns:c16="http://schemas.microsoft.com/office/drawing/2014/chart" uri="{C3380CC4-5D6E-409C-BE32-E72D297353CC}">
              <c16:uniqueId val="{00000001-306A-4905-BB05-FB0D140D2E4F}"/>
            </c:ext>
          </c:extLst>
        </c:ser>
        <c:dLbls>
          <c:showLegendKey val="0"/>
          <c:showVal val="0"/>
          <c:showCatName val="0"/>
          <c:showSerName val="0"/>
          <c:showPercent val="0"/>
          <c:showBubbleSize val="0"/>
        </c:dLbls>
        <c:gapWidth val="150"/>
        <c:shape val="box"/>
        <c:axId val="536867375"/>
        <c:axId val="536875695"/>
        <c:axId val="0"/>
      </c:bar3DChart>
      <c:catAx>
        <c:axId val="536867375"/>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36875695"/>
        <c:crosses val="autoZero"/>
        <c:auto val="1"/>
        <c:lblAlgn val="ctr"/>
        <c:lblOffset val="100"/>
        <c:noMultiLvlLbl val="0"/>
      </c:catAx>
      <c:valAx>
        <c:axId val="536875695"/>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CO"/>
                  <a:t>N° de Afiliados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CO"/>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36867375"/>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700" b="1" i="0" u="none" strike="noStrike" kern="1200" baseline="0">
                <a:solidFill>
                  <a:schemeClr val="tx1">
                    <a:lumMod val="65000"/>
                    <a:lumOff val="35000"/>
                  </a:schemeClr>
                </a:solidFill>
                <a:latin typeface="+mn-lt"/>
                <a:ea typeface="+mn-ea"/>
                <a:cs typeface="+mn-cs"/>
              </a:defRPr>
            </a:pPr>
            <a:endParaRPr lang="es-CO"/>
          </a:p>
        </c:txPr>
      </c:dTable>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es-CO" sz="1200" b="1" i="0" baseline="0">
                <a:effectLst/>
              </a:rPr>
              <a:t>AFILIADOS AL REGIMEN EXCEPCIÓN  POR EPS. ANTIOQUA, DICIEMBRE 2012</a:t>
            </a:r>
            <a:endParaRPr lang="es-CO" sz="1200">
              <a:effectLst/>
            </a:endParaRPr>
          </a:p>
        </c:rich>
      </c:tx>
      <c:layout/>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CO"/>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v>N° Afiliados</c:v>
          </c:tx>
          <c:spPr>
            <a:solidFill>
              <a:schemeClr val="accent1"/>
            </a:solidFill>
            <a:ln>
              <a:noFill/>
            </a:ln>
            <a:effectLst/>
            <a:sp3d/>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'AFILIADOS POR EPS EXCEPCIÓN'!$B$6:$B$9</c:f>
              <c:strCache>
                <c:ptCount val="4"/>
                <c:pt idx="0">
                  <c:v>MAGISTERIO</c:v>
                </c:pt>
                <c:pt idx="1">
                  <c:v>UNIVERSIDAD DE ANTIOQUIA</c:v>
                </c:pt>
                <c:pt idx="2">
                  <c:v>UNIVERSIDAD NACIONAL</c:v>
                </c:pt>
                <c:pt idx="3">
                  <c:v>ECOPETROL</c:v>
                </c:pt>
              </c:strCache>
            </c:strRef>
          </c:cat>
          <c:val>
            <c:numRef>
              <c:f>'AFILIADOS POR EPS EXCEPCIÓN'!$C$6:$C$9</c:f>
              <c:numCache>
                <c:formatCode>#,##0</c:formatCode>
                <c:ptCount val="4"/>
                <c:pt idx="0">
                  <c:v>56895</c:v>
                </c:pt>
                <c:pt idx="1">
                  <c:v>3438</c:v>
                </c:pt>
                <c:pt idx="2">
                  <c:v>2173</c:v>
                </c:pt>
                <c:pt idx="3">
                  <c:v>894</c:v>
                </c:pt>
              </c:numCache>
            </c:numRef>
          </c:val>
          <c:extLst>
            <c:ext xmlns:c16="http://schemas.microsoft.com/office/drawing/2014/chart" uri="{C3380CC4-5D6E-409C-BE32-E72D297353CC}">
              <c16:uniqueId val="{00000000-8A9A-454C-B06F-F92CFEDBC037}"/>
            </c:ext>
          </c:extLst>
        </c:ser>
        <c:ser>
          <c:idx val="1"/>
          <c:order val="1"/>
          <c:tx>
            <c:v>%</c:v>
          </c:tx>
          <c:spPr>
            <a:noFill/>
            <a:ln>
              <a:noFill/>
            </a:ln>
            <a:effectLst/>
            <a:sp3d/>
          </c:spPr>
          <c:invertIfNegative val="0"/>
          <c:cat>
            <c:strRef>
              <c:f>'AFILIADOS POR EPS EXCEPCIÓN'!$B$6:$B$9</c:f>
              <c:strCache>
                <c:ptCount val="4"/>
                <c:pt idx="0">
                  <c:v>MAGISTERIO</c:v>
                </c:pt>
                <c:pt idx="1">
                  <c:v>UNIVERSIDAD DE ANTIOQUIA</c:v>
                </c:pt>
                <c:pt idx="2">
                  <c:v>UNIVERSIDAD NACIONAL</c:v>
                </c:pt>
                <c:pt idx="3">
                  <c:v>ECOPETROL</c:v>
                </c:pt>
              </c:strCache>
            </c:strRef>
          </c:cat>
          <c:val>
            <c:numRef>
              <c:f>'AFILIADOS POR EPS EXCEPCIÓN'!$D$6:$D$9</c:f>
              <c:numCache>
                <c:formatCode>0.0%</c:formatCode>
                <c:ptCount val="4"/>
                <c:pt idx="0">
                  <c:v>0.897397476340694</c:v>
                </c:pt>
                <c:pt idx="1">
                  <c:v>5.4227129337539433E-2</c:v>
                </c:pt>
                <c:pt idx="2">
                  <c:v>3.4274447949526811E-2</c:v>
                </c:pt>
                <c:pt idx="3">
                  <c:v>1.4100946372239747E-2</c:v>
                </c:pt>
              </c:numCache>
            </c:numRef>
          </c:val>
          <c:extLst>
            <c:ext xmlns:c16="http://schemas.microsoft.com/office/drawing/2014/chart" uri="{C3380CC4-5D6E-409C-BE32-E72D297353CC}">
              <c16:uniqueId val="{00000001-8A9A-454C-B06F-F92CFEDBC037}"/>
            </c:ext>
          </c:extLst>
        </c:ser>
        <c:dLbls>
          <c:showLegendKey val="0"/>
          <c:showVal val="0"/>
          <c:showCatName val="0"/>
          <c:showSerName val="0"/>
          <c:showPercent val="0"/>
          <c:showBubbleSize val="0"/>
        </c:dLbls>
        <c:gapWidth val="150"/>
        <c:shape val="box"/>
        <c:axId val="536867375"/>
        <c:axId val="536875695"/>
        <c:axId val="0"/>
      </c:bar3DChart>
      <c:catAx>
        <c:axId val="536867375"/>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36875695"/>
        <c:crosses val="autoZero"/>
        <c:auto val="1"/>
        <c:lblAlgn val="ctr"/>
        <c:lblOffset val="100"/>
        <c:noMultiLvlLbl val="0"/>
      </c:catAx>
      <c:valAx>
        <c:axId val="536875695"/>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CO"/>
                  <a:t>N° de Afiliados</a:t>
                </a:r>
              </a:p>
            </c:rich>
          </c:tx>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CO"/>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36867375"/>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700" b="1" i="0" u="none" strike="noStrike" kern="1200" baseline="0">
                <a:solidFill>
                  <a:schemeClr val="tx1">
                    <a:lumMod val="65000"/>
                    <a:lumOff val="35000"/>
                  </a:schemeClr>
                </a:solidFill>
                <a:latin typeface="+mn-lt"/>
                <a:ea typeface="+mn-ea"/>
                <a:cs typeface="+mn-cs"/>
              </a:defRPr>
            </a:pPr>
            <a:endParaRPr lang="es-CO"/>
          </a:p>
        </c:txPr>
      </c:dTable>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12</xdr:col>
      <xdr:colOff>266700</xdr:colOff>
      <xdr:row>1</xdr:row>
      <xdr:rowOff>9525</xdr:rowOff>
    </xdr:from>
    <xdr:to>
      <xdr:col>19</xdr:col>
      <xdr:colOff>619125</xdr:colOff>
      <xdr:row>15</xdr:row>
      <xdr:rowOff>9525</xdr:rowOff>
    </xdr:to>
    <xdr:graphicFrame macro="">
      <xdr:nvGraphicFramePr>
        <xdr:cNvPr id="2" name="Grá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4</xdr:col>
      <xdr:colOff>400049</xdr:colOff>
      <xdr:row>1</xdr:row>
      <xdr:rowOff>0</xdr:rowOff>
    </xdr:from>
    <xdr:to>
      <xdr:col>12</xdr:col>
      <xdr:colOff>295274</xdr:colOff>
      <xdr:row>16</xdr:row>
      <xdr:rowOff>152400</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4</xdr:col>
      <xdr:colOff>590549</xdr:colOff>
      <xdr:row>2</xdr:row>
      <xdr:rowOff>95249</xdr:rowOff>
    </xdr:from>
    <xdr:to>
      <xdr:col>14</xdr:col>
      <xdr:colOff>752475</xdr:colOff>
      <xdr:row>23</xdr:row>
      <xdr:rowOff>180975</xdr:rowOff>
    </xdr:to>
    <xdr:graphicFrame macro="">
      <xdr:nvGraphicFramePr>
        <xdr:cNvPr id="2" name="Grá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4</xdr:col>
      <xdr:colOff>152399</xdr:colOff>
      <xdr:row>1</xdr:row>
      <xdr:rowOff>47624</xdr:rowOff>
    </xdr:from>
    <xdr:to>
      <xdr:col>12</xdr:col>
      <xdr:colOff>428625</xdr:colOff>
      <xdr:row>14</xdr:row>
      <xdr:rowOff>76200</xdr:rowOff>
    </xdr:to>
    <xdr:graphicFrame macro="">
      <xdr:nvGraphicFramePr>
        <xdr:cNvPr id="2" name="Grá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Estad&#237;sticas%20cobertura%20en%20aseguramiento%20diciembre%202015%20Ajustad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Cobertura DANE"/>
      <sheetName val="Hoja2"/>
      <sheetName val="Hoja1"/>
      <sheetName val="2. Total EPS"/>
      <sheetName val="3. Afiliados X EPS Subsidiado"/>
      <sheetName val="4. Afiliados X EPS Contrib_Exc"/>
    </sheetNames>
    <sheetDataSet>
      <sheetData sheetId="0">
        <row r="2">
          <cell r="N2" t="str">
            <v>R. Subsidiado</v>
          </cell>
          <cell r="O2">
            <v>0.39090633620176063</v>
          </cell>
        </row>
        <row r="3">
          <cell r="N3" t="str">
            <v>R. Contributivo</v>
          </cell>
          <cell r="O3">
            <v>0.56585356073632509</v>
          </cell>
        </row>
        <row r="4">
          <cell r="N4" t="str">
            <v>R. Excepción</v>
          </cell>
          <cell r="O4">
            <v>1.8878710236247938E-2</v>
          </cell>
        </row>
        <row r="5">
          <cell r="N5" t="str">
            <v>Sin Afiliación</v>
          </cell>
          <cell r="O5">
            <v>2.4361392825666295E-2</v>
          </cell>
        </row>
      </sheetData>
      <sheetData sheetId="1"/>
      <sheetData sheetId="2"/>
      <sheetData sheetId="3"/>
      <sheetData sheetId="4"/>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41"/>
  <sheetViews>
    <sheetView tabSelected="1" workbookViewId="0">
      <selection activeCell="A2" sqref="A2:A3"/>
    </sheetView>
  </sheetViews>
  <sheetFormatPr baseColWidth="10" defaultRowHeight="12.75" x14ac:dyDescent="0.2"/>
  <cols>
    <col min="2" max="2" width="36.28515625" customWidth="1"/>
    <col min="3" max="3" width="17.42578125" customWidth="1"/>
    <col min="7" max="7" width="9.42578125" customWidth="1"/>
    <col min="9" max="9" width="9.42578125" customWidth="1"/>
    <col min="11" max="11" width="14.28515625" customWidth="1"/>
  </cols>
  <sheetData>
    <row r="1" spans="1:15" ht="47.25" customHeight="1" thickBot="1" x14ac:dyDescent="0.25">
      <c r="A1" s="24"/>
      <c r="B1" s="22" t="s">
        <v>271</v>
      </c>
      <c r="C1" s="24" t="s">
        <v>329</v>
      </c>
      <c r="D1" s="67" t="s">
        <v>330</v>
      </c>
      <c r="E1" s="68"/>
      <c r="F1" s="68"/>
      <c r="G1" s="68"/>
      <c r="H1" s="68"/>
      <c r="I1" s="68"/>
      <c r="J1" s="68"/>
      <c r="K1" s="68"/>
      <c r="L1" s="68"/>
    </row>
    <row r="2" spans="1:15" ht="42.75" customHeight="1" x14ac:dyDescent="0.2">
      <c r="A2" s="63" t="s">
        <v>274</v>
      </c>
      <c r="B2" s="63" t="s">
        <v>0</v>
      </c>
      <c r="C2" s="18" t="s">
        <v>268</v>
      </c>
      <c r="D2" s="71" t="s">
        <v>1</v>
      </c>
      <c r="E2" s="72"/>
      <c r="F2" s="71" t="s">
        <v>2</v>
      </c>
      <c r="G2" s="72"/>
      <c r="H2" s="71" t="s">
        <v>284</v>
      </c>
      <c r="I2" s="72"/>
      <c r="J2" s="71" t="s">
        <v>272</v>
      </c>
      <c r="K2" s="72"/>
      <c r="L2" s="65" t="s">
        <v>276</v>
      </c>
      <c r="N2" t="s">
        <v>347</v>
      </c>
      <c r="O2" s="75">
        <f>E4</f>
        <v>0.39682097927261772</v>
      </c>
    </row>
    <row r="3" spans="1:15" ht="24.75" thickBot="1" x14ac:dyDescent="0.25">
      <c r="A3" s="64"/>
      <c r="B3" s="64"/>
      <c r="C3" s="19" t="s">
        <v>331</v>
      </c>
      <c r="D3" s="20" t="s">
        <v>269</v>
      </c>
      <c r="E3" s="21" t="s">
        <v>270</v>
      </c>
      <c r="F3" s="20" t="s">
        <v>269</v>
      </c>
      <c r="G3" s="21" t="s">
        <v>270</v>
      </c>
      <c r="H3" s="20" t="s">
        <v>269</v>
      </c>
      <c r="I3" s="21" t="s">
        <v>270</v>
      </c>
      <c r="J3" s="20" t="s">
        <v>272</v>
      </c>
      <c r="K3" s="21" t="s">
        <v>273</v>
      </c>
      <c r="L3" s="66"/>
      <c r="N3" t="s">
        <v>348</v>
      </c>
      <c r="O3" s="75">
        <f>G4</f>
        <v>0.54146184009342446</v>
      </c>
    </row>
    <row r="4" spans="1:15" ht="24.75" customHeight="1" thickBot="1" x14ac:dyDescent="0.25">
      <c r="A4" s="25"/>
      <c r="B4" s="23" t="s">
        <v>137</v>
      </c>
      <c r="C4" s="26">
        <f>+C128+C104+C80+C62+C42+C31+C19+C12+C5</f>
        <v>5935916</v>
      </c>
      <c r="D4" s="27">
        <f>+D128+D104+D80+D62+D42+D31+D19+D12+D5</f>
        <v>2355496</v>
      </c>
      <c r="E4" s="28">
        <f>D4/C4</f>
        <v>0.39682097927261772</v>
      </c>
      <c r="F4" s="27">
        <f>+F128+F104+F80+F62+F42+F31+F19+F12+F5</f>
        <v>3214072</v>
      </c>
      <c r="G4" s="58">
        <f>F4/C4</f>
        <v>0.54146184009342446</v>
      </c>
      <c r="H4" s="27">
        <f>+H128+H104+H80+H62+H42+H31+H19+H12+H5</f>
        <v>63400</v>
      </c>
      <c r="I4" s="58">
        <f>H4/C4</f>
        <v>1.0680744134519424E-2</v>
      </c>
      <c r="J4" s="27">
        <f>D4+F4+H4</f>
        <v>5632968</v>
      </c>
      <c r="K4" s="29">
        <f>J4/C4</f>
        <v>0.94896356350056166</v>
      </c>
      <c r="L4" s="26">
        <f>C4-J4</f>
        <v>302948</v>
      </c>
      <c r="N4" t="s">
        <v>349</v>
      </c>
      <c r="O4" s="75">
        <f>I4</f>
        <v>1.0680744134519424E-2</v>
      </c>
    </row>
    <row r="5" spans="1:15" ht="15.75" customHeight="1" x14ac:dyDescent="0.2">
      <c r="A5" s="6"/>
      <c r="B5" s="7" t="s">
        <v>3</v>
      </c>
      <c r="C5" s="30">
        <f>SUM(C6:C11)</f>
        <v>97918</v>
      </c>
      <c r="D5" s="31">
        <f>SUM(D6:D11)</f>
        <v>62936</v>
      </c>
      <c r="E5" s="57">
        <f>D5/C5</f>
        <v>0.64274188606793436</v>
      </c>
      <c r="F5" s="31">
        <f>SUM(F6:F11)</f>
        <v>25733</v>
      </c>
      <c r="G5" s="57">
        <f t="shared" ref="G5:G68" si="0">F5/C5</f>
        <v>0.26280152780898303</v>
      </c>
      <c r="H5" s="31">
        <f>SUM(H6:H11)</f>
        <v>953</v>
      </c>
      <c r="I5" s="57">
        <f t="shared" ref="I5:I68" si="1">H5/C5</f>
        <v>9.7326334279703424E-3</v>
      </c>
      <c r="J5" s="31">
        <f t="shared" ref="J5:J68" si="2">D5+F5+H5</f>
        <v>89622</v>
      </c>
      <c r="K5" s="44">
        <f>J5/C5</f>
        <v>0.91527604730488776</v>
      </c>
      <c r="L5" s="59">
        <f t="shared" ref="L5:L68" si="3">C5-J5</f>
        <v>8296</v>
      </c>
      <c r="N5" t="s">
        <v>350</v>
      </c>
      <c r="O5" s="75">
        <f>1-(O2+O3+O4)</f>
        <v>5.1036436499438342E-2</v>
      </c>
    </row>
    <row r="6" spans="1:15" ht="15" x14ac:dyDescent="0.25">
      <c r="A6" s="8">
        <v>142</v>
      </c>
      <c r="B6" s="9" t="s">
        <v>4</v>
      </c>
      <c r="C6" s="32">
        <f>VLOOKUP(A6,Hoja1!$B$1:$I$125,8,0)</f>
        <v>4901</v>
      </c>
      <c r="D6" s="33">
        <v>3232</v>
      </c>
      <c r="E6" s="34">
        <f>D6/C6</f>
        <v>0.65945725362170982</v>
      </c>
      <c r="F6" s="35">
        <v>1296</v>
      </c>
      <c r="G6" s="34">
        <f t="shared" si="0"/>
        <v>0.26443582942256683</v>
      </c>
      <c r="H6" s="35">
        <f>VLOOKUP(A6,Hoja2!$A$1:$B$125,2,0)</f>
        <v>66</v>
      </c>
      <c r="I6" s="34">
        <f t="shared" si="1"/>
        <v>1.3466639461334421E-2</v>
      </c>
      <c r="J6" s="33">
        <f t="shared" si="2"/>
        <v>4594</v>
      </c>
      <c r="K6" s="36">
        <f>J6/C6</f>
        <v>0.93735972250561106</v>
      </c>
      <c r="L6" s="60">
        <f t="shared" si="3"/>
        <v>307</v>
      </c>
    </row>
    <row r="7" spans="1:15" ht="15" x14ac:dyDescent="0.25">
      <c r="A7" s="8">
        <v>425</v>
      </c>
      <c r="B7" s="9" t="s">
        <v>5</v>
      </c>
      <c r="C7" s="32">
        <f>VLOOKUP(A7,Hoja1!$B$1:$I$125,8,0)</f>
        <v>8396</v>
      </c>
      <c r="D7" s="33">
        <v>6300</v>
      </c>
      <c r="E7" s="34">
        <f t="shared" ref="E7:E11" si="4">D7/C7</f>
        <v>0.75035731300619346</v>
      </c>
      <c r="F7" s="35">
        <v>1706</v>
      </c>
      <c r="G7" s="34">
        <f t="shared" si="0"/>
        <v>0.20319199618866127</v>
      </c>
      <c r="H7" s="35">
        <f>VLOOKUP(A7,Hoja2!$A$1:$B$125,2,0)</f>
        <v>103</v>
      </c>
      <c r="I7" s="34">
        <f t="shared" si="1"/>
        <v>1.2267746545974274E-2</v>
      </c>
      <c r="J7" s="33">
        <f t="shared" si="2"/>
        <v>8109</v>
      </c>
      <c r="K7" s="36">
        <f t="shared" ref="K7:K11" si="5">J7/C7</f>
        <v>0.96581705574082899</v>
      </c>
      <c r="L7" s="60">
        <f t="shared" si="3"/>
        <v>287</v>
      </c>
    </row>
    <row r="8" spans="1:15" ht="15" x14ac:dyDescent="0.25">
      <c r="A8" s="8">
        <v>579</v>
      </c>
      <c r="B8" s="10" t="s">
        <v>6</v>
      </c>
      <c r="C8" s="32">
        <f>VLOOKUP(A8,Hoja1!$B$1:$I$125,8,0)</f>
        <v>36977</v>
      </c>
      <c r="D8" s="33">
        <v>25341</v>
      </c>
      <c r="E8" s="34">
        <f t="shared" si="4"/>
        <v>0.68531790031641293</v>
      </c>
      <c r="F8" s="35">
        <v>17026</v>
      </c>
      <c r="G8" s="34">
        <f t="shared" si="0"/>
        <v>0.46044838683505962</v>
      </c>
      <c r="H8" s="35">
        <f>VLOOKUP(A8,Hoja2!$A$1:$B$125,2,0)</f>
        <v>431</v>
      </c>
      <c r="I8" s="34">
        <f t="shared" si="1"/>
        <v>1.1655894204505503E-2</v>
      </c>
      <c r="J8" s="33">
        <f t="shared" si="2"/>
        <v>42798</v>
      </c>
      <c r="K8" s="36">
        <f t="shared" si="5"/>
        <v>1.157422181355978</v>
      </c>
      <c r="L8" s="60">
        <f t="shared" si="3"/>
        <v>-5821</v>
      </c>
    </row>
    <row r="9" spans="1:15" ht="15" x14ac:dyDescent="0.25">
      <c r="A9" s="8">
        <v>585</v>
      </c>
      <c r="B9" s="9" t="s">
        <v>7</v>
      </c>
      <c r="C9" s="32">
        <f>VLOOKUP(A9,Hoja1!$B$1:$I$125,8,0)</f>
        <v>14640</v>
      </c>
      <c r="D9" s="33">
        <v>7951</v>
      </c>
      <c r="E9" s="34">
        <f t="shared" si="4"/>
        <v>0.54310109289617481</v>
      </c>
      <c r="F9" s="35">
        <v>4078</v>
      </c>
      <c r="G9" s="34">
        <f t="shared" si="0"/>
        <v>0.27855191256830603</v>
      </c>
      <c r="H9" s="35">
        <f>VLOOKUP(A9,Hoja2!$A$1:$B$125,2,0)</f>
        <v>139</v>
      </c>
      <c r="I9" s="34">
        <f t="shared" si="1"/>
        <v>9.4945355191256835E-3</v>
      </c>
      <c r="J9" s="33">
        <f t="shared" si="2"/>
        <v>12168</v>
      </c>
      <c r="K9" s="36">
        <f t="shared" si="5"/>
        <v>0.83114754098360655</v>
      </c>
      <c r="L9" s="60">
        <f t="shared" si="3"/>
        <v>2472</v>
      </c>
    </row>
    <row r="10" spans="1:15" ht="15" x14ac:dyDescent="0.25">
      <c r="A10" s="8">
        <v>591</v>
      </c>
      <c r="B10" s="9" t="s">
        <v>8</v>
      </c>
      <c r="C10" s="32">
        <f>VLOOKUP(A10,Hoja1!$B$1:$I$125,8,0)</f>
        <v>16134</v>
      </c>
      <c r="D10" s="33">
        <v>9456</v>
      </c>
      <c r="E10" s="34">
        <f t="shared" si="4"/>
        <v>0.58609148382298248</v>
      </c>
      <c r="F10" s="35">
        <v>880</v>
      </c>
      <c r="G10" s="34">
        <f t="shared" si="0"/>
        <v>5.4543200694186188E-2</v>
      </c>
      <c r="H10" s="35">
        <f>VLOOKUP(A10,Hoja2!$A$1:$B$125,2,0)</f>
        <v>136</v>
      </c>
      <c r="I10" s="34">
        <f t="shared" si="1"/>
        <v>8.4294037436469568E-3</v>
      </c>
      <c r="J10" s="33">
        <f t="shared" si="2"/>
        <v>10472</v>
      </c>
      <c r="K10" s="36">
        <f t="shared" si="5"/>
        <v>0.64906408826081563</v>
      </c>
      <c r="L10" s="60">
        <f t="shared" si="3"/>
        <v>5662</v>
      </c>
    </row>
    <row r="11" spans="1:15" ht="15" x14ac:dyDescent="0.25">
      <c r="A11" s="8">
        <v>893</v>
      </c>
      <c r="B11" s="9" t="s">
        <v>9</v>
      </c>
      <c r="C11" s="32">
        <f>VLOOKUP(A11,Hoja1!$B$1:$I$125,8,0)</f>
        <v>16870</v>
      </c>
      <c r="D11" s="33">
        <v>10656</v>
      </c>
      <c r="E11" s="34">
        <f t="shared" si="4"/>
        <v>0.63165382335506814</v>
      </c>
      <c r="F11" s="35">
        <v>747</v>
      </c>
      <c r="G11" s="34">
        <f t="shared" si="0"/>
        <v>4.4279786603438058E-2</v>
      </c>
      <c r="H11" s="35">
        <f>VLOOKUP(A11,Hoja2!$A$1:$B$125,2,0)</f>
        <v>78</v>
      </c>
      <c r="I11" s="34">
        <f t="shared" si="1"/>
        <v>4.6235921754593954E-3</v>
      </c>
      <c r="J11" s="33">
        <f t="shared" si="2"/>
        <v>11481</v>
      </c>
      <c r="K11" s="36">
        <f t="shared" si="5"/>
        <v>0.68055720213396564</v>
      </c>
      <c r="L11" s="60">
        <f t="shared" si="3"/>
        <v>5389</v>
      </c>
    </row>
    <row r="12" spans="1:15" x14ac:dyDescent="0.2">
      <c r="A12" s="11"/>
      <c r="B12" s="11" t="s">
        <v>10</v>
      </c>
      <c r="C12" s="37">
        <f>SUM(C13:C18)</f>
        <v>225126</v>
      </c>
      <c r="D12" s="38">
        <f>SUM(D13:D18)</f>
        <v>202651</v>
      </c>
      <c r="E12" s="57">
        <f>D12/C12</f>
        <v>0.9001670175812656</v>
      </c>
      <c r="F12" s="38">
        <f>SUM(F13:F18)</f>
        <v>43638</v>
      </c>
      <c r="G12" s="57">
        <f t="shared" si="0"/>
        <v>0.19383811732096692</v>
      </c>
      <c r="H12" s="38">
        <f>SUM(H13:H18)</f>
        <v>2277</v>
      </c>
      <c r="I12" s="57">
        <f t="shared" si="1"/>
        <v>1.0114335971855761E-2</v>
      </c>
      <c r="J12" s="38">
        <f t="shared" si="2"/>
        <v>248566</v>
      </c>
      <c r="K12" s="44">
        <f>J12/C12</f>
        <v>1.1041194708740882</v>
      </c>
      <c r="L12" s="61">
        <f t="shared" si="3"/>
        <v>-23440</v>
      </c>
    </row>
    <row r="13" spans="1:15" ht="15" x14ac:dyDescent="0.25">
      <c r="A13" s="10">
        <v>120</v>
      </c>
      <c r="B13" s="9" t="s">
        <v>11</v>
      </c>
      <c r="C13" s="32">
        <f>VLOOKUP(A13,Hoja1!$B$1:$I$125,8,0)</f>
        <v>26952</v>
      </c>
      <c r="D13" s="33">
        <v>25859</v>
      </c>
      <c r="E13" s="34">
        <f t="shared" ref="E13:E18" si="6">D13/C13</f>
        <v>0.95944642327100027</v>
      </c>
      <c r="F13" s="35">
        <v>842</v>
      </c>
      <c r="G13" s="34">
        <f t="shared" si="0"/>
        <v>3.1240724250519443E-2</v>
      </c>
      <c r="H13" s="35">
        <f>VLOOKUP(A13,Hoja2!$A$1:$B$125,2,0)</f>
        <v>169</v>
      </c>
      <c r="I13" s="34">
        <f t="shared" si="1"/>
        <v>6.2704066488572276E-3</v>
      </c>
      <c r="J13" s="33">
        <f t="shared" si="2"/>
        <v>26870</v>
      </c>
      <c r="K13" s="36">
        <f t="shared" ref="K13:K18" si="7">J13/C13</f>
        <v>0.99695755417037701</v>
      </c>
      <c r="L13" s="60">
        <f t="shared" si="3"/>
        <v>82</v>
      </c>
    </row>
    <row r="14" spans="1:15" ht="15" x14ac:dyDescent="0.25">
      <c r="A14" s="10">
        <v>154</v>
      </c>
      <c r="B14" s="9" t="s">
        <v>12</v>
      </c>
      <c r="C14" s="32">
        <f>VLOOKUP(A14,Hoja1!$B$1:$I$125,8,0)</f>
        <v>80719</v>
      </c>
      <c r="D14" s="33">
        <v>62810</v>
      </c>
      <c r="E14" s="34">
        <f t="shared" si="6"/>
        <v>0.7781315427594494</v>
      </c>
      <c r="F14" s="35">
        <v>26667</v>
      </c>
      <c r="G14" s="34">
        <f t="shared" si="0"/>
        <v>0.33036831477099565</v>
      </c>
      <c r="H14" s="35">
        <f>VLOOKUP(A14,Hoja2!$A$1:$B$125,2,0)</f>
        <v>944</v>
      </c>
      <c r="I14" s="34">
        <f t="shared" si="1"/>
        <v>1.1694892156741288E-2</v>
      </c>
      <c r="J14" s="33">
        <f t="shared" si="2"/>
        <v>90421</v>
      </c>
      <c r="K14" s="36">
        <f t="shared" si="7"/>
        <v>1.1201947496871865</v>
      </c>
      <c r="L14" s="60">
        <f t="shared" si="3"/>
        <v>-9702</v>
      </c>
    </row>
    <row r="15" spans="1:15" ht="15" x14ac:dyDescent="0.25">
      <c r="A15" s="10">
        <v>250</v>
      </c>
      <c r="B15" s="9" t="s">
        <v>13</v>
      </c>
      <c r="C15" s="32">
        <f>VLOOKUP(A15,Hoja1!$B$1:$I$125,8,0)</f>
        <v>45783</v>
      </c>
      <c r="D15" s="33">
        <v>40352</v>
      </c>
      <c r="E15" s="34">
        <f t="shared" si="6"/>
        <v>0.88137518292816108</v>
      </c>
      <c r="F15" s="35">
        <v>9452</v>
      </c>
      <c r="G15" s="34">
        <f t="shared" si="0"/>
        <v>0.20645217657209008</v>
      </c>
      <c r="H15" s="35">
        <f>VLOOKUP(A15,Hoja2!$A$1:$B$125,2,0)</f>
        <v>462</v>
      </c>
      <c r="I15" s="34">
        <f t="shared" si="1"/>
        <v>1.0091081842605334E-2</v>
      </c>
      <c r="J15" s="33">
        <f t="shared" si="2"/>
        <v>50266</v>
      </c>
      <c r="K15" s="36">
        <f t="shared" si="7"/>
        <v>1.0979184413428564</v>
      </c>
      <c r="L15" s="60">
        <f t="shared" si="3"/>
        <v>-4483</v>
      </c>
    </row>
    <row r="16" spans="1:15" ht="15" x14ac:dyDescent="0.25">
      <c r="A16" s="10">
        <v>495</v>
      </c>
      <c r="B16" s="9" t="s">
        <v>14</v>
      </c>
      <c r="C16" s="32">
        <f>VLOOKUP(A16,Hoja1!$B$1:$I$125,8,0)</f>
        <v>23070</v>
      </c>
      <c r="D16" s="33">
        <v>21054</v>
      </c>
      <c r="E16" s="34">
        <f t="shared" si="6"/>
        <v>0.91261378413524052</v>
      </c>
      <c r="F16" s="35">
        <v>1572</v>
      </c>
      <c r="G16" s="34">
        <f t="shared" si="0"/>
        <v>6.8140442132639797E-2</v>
      </c>
      <c r="H16" s="35">
        <f>VLOOKUP(A16,Hoja2!$A$1:$B$125,2,0)</f>
        <v>244</v>
      </c>
      <c r="I16" s="34">
        <f t="shared" si="1"/>
        <v>1.0576506285218898E-2</v>
      </c>
      <c r="J16" s="33">
        <f t="shared" si="2"/>
        <v>22870</v>
      </c>
      <c r="K16" s="36">
        <f t="shared" si="7"/>
        <v>0.99133073255309923</v>
      </c>
      <c r="L16" s="60">
        <f t="shared" si="3"/>
        <v>200</v>
      </c>
    </row>
    <row r="17" spans="1:12" ht="15" x14ac:dyDescent="0.25">
      <c r="A17" s="10">
        <v>790</v>
      </c>
      <c r="B17" s="9" t="s">
        <v>15</v>
      </c>
      <c r="C17" s="32">
        <f>VLOOKUP(A17,Hoja1!$B$1:$I$125,8,0)</f>
        <v>24570</v>
      </c>
      <c r="D17" s="33">
        <v>31293</v>
      </c>
      <c r="E17" s="34">
        <f t="shared" si="6"/>
        <v>1.2736263736263735</v>
      </c>
      <c r="F17" s="35">
        <v>2536</v>
      </c>
      <c r="G17" s="34">
        <f t="shared" si="0"/>
        <v>0.10321530321530321</v>
      </c>
      <c r="H17" s="35">
        <f>VLOOKUP(A17,Hoja2!$A$1:$B$125,2,0)</f>
        <v>192</v>
      </c>
      <c r="I17" s="34">
        <f t="shared" si="1"/>
        <v>7.8144078144078144E-3</v>
      </c>
      <c r="J17" s="33">
        <f t="shared" si="2"/>
        <v>34021</v>
      </c>
      <c r="K17" s="36">
        <f t="shared" si="7"/>
        <v>1.3846560846560847</v>
      </c>
      <c r="L17" s="60">
        <f t="shared" si="3"/>
        <v>-9451</v>
      </c>
    </row>
    <row r="18" spans="1:12" ht="15" x14ac:dyDescent="0.25">
      <c r="A18" s="10">
        <v>895</v>
      </c>
      <c r="B18" s="10" t="s">
        <v>16</v>
      </c>
      <c r="C18" s="32">
        <f>VLOOKUP(A18,Hoja1!$B$1:$I$125,8,0)</f>
        <v>24032</v>
      </c>
      <c r="D18" s="33">
        <v>21283</v>
      </c>
      <c r="E18" s="34">
        <f t="shared" si="6"/>
        <v>0.88561085219707059</v>
      </c>
      <c r="F18" s="35">
        <v>2569</v>
      </c>
      <c r="G18" s="34">
        <f t="shared" si="0"/>
        <v>0.10689913448735019</v>
      </c>
      <c r="H18" s="35">
        <f>VLOOKUP(A18,Hoja2!$A$1:$B$125,2,0)</f>
        <v>266</v>
      </c>
      <c r="I18" s="34">
        <f t="shared" si="1"/>
        <v>1.1068575233022637E-2</v>
      </c>
      <c r="J18" s="33">
        <f t="shared" si="2"/>
        <v>24118</v>
      </c>
      <c r="K18" s="36">
        <f t="shared" si="7"/>
        <v>1.0035785619174433</v>
      </c>
      <c r="L18" s="60">
        <f t="shared" si="3"/>
        <v>-86</v>
      </c>
    </row>
    <row r="19" spans="1:12" x14ac:dyDescent="0.2">
      <c r="A19" s="11"/>
      <c r="B19" s="11" t="s">
        <v>17</v>
      </c>
      <c r="C19" s="37">
        <f>SUM(C20:C30)</f>
        <v>455010</v>
      </c>
      <c r="D19" s="38">
        <f>SUM(D20:D30)</f>
        <v>347751</v>
      </c>
      <c r="E19" s="57">
        <f>D19/C19</f>
        <v>0.76427111492055122</v>
      </c>
      <c r="F19" s="38">
        <f>SUM(F20:F30)</f>
        <v>177833</v>
      </c>
      <c r="G19" s="57">
        <f t="shared" si="0"/>
        <v>0.39083316850179117</v>
      </c>
      <c r="H19" s="38">
        <f>SUM(H20:H30)</f>
        <v>4354</v>
      </c>
      <c r="I19" s="57">
        <f t="shared" si="1"/>
        <v>9.5690204610887671E-3</v>
      </c>
      <c r="J19" s="38">
        <f t="shared" si="2"/>
        <v>529938</v>
      </c>
      <c r="K19" s="44">
        <f>J19/C19</f>
        <v>1.1646733038834312</v>
      </c>
      <c r="L19" s="61">
        <f t="shared" si="3"/>
        <v>-74928</v>
      </c>
    </row>
    <row r="20" spans="1:12" ht="15" x14ac:dyDescent="0.25">
      <c r="A20" s="10">
        <v>45</v>
      </c>
      <c r="B20" s="9" t="s">
        <v>18</v>
      </c>
      <c r="C20" s="32">
        <f>VLOOKUP(A20,Hoja1!$B$1:$I$125,8,0)</f>
        <v>106833</v>
      </c>
      <c r="D20" s="33">
        <v>52380</v>
      </c>
      <c r="E20" s="34">
        <f t="shared" ref="E20:E30" si="8">D20/C20</f>
        <v>0.49029794164724383</v>
      </c>
      <c r="F20" s="35">
        <v>83492</v>
      </c>
      <c r="G20" s="34">
        <f t="shared" si="0"/>
        <v>0.78151881909147924</v>
      </c>
      <c r="H20" s="35">
        <f>VLOOKUP(A20,Hoja2!$A$1:$B$125,2,0)</f>
        <v>607</v>
      </c>
      <c r="I20" s="34">
        <f t="shared" si="1"/>
        <v>5.6817649977067008E-3</v>
      </c>
      <c r="J20" s="33">
        <f t="shared" si="2"/>
        <v>136479</v>
      </c>
      <c r="K20" s="36">
        <f t="shared" ref="K20:K30" si="9">J20/C20</f>
        <v>1.2774985257364297</v>
      </c>
      <c r="L20" s="60">
        <f t="shared" si="3"/>
        <v>-29646</v>
      </c>
    </row>
    <row r="21" spans="1:12" ht="15" x14ac:dyDescent="0.25">
      <c r="A21" s="10">
        <v>51</v>
      </c>
      <c r="B21" s="9" t="s">
        <v>19</v>
      </c>
      <c r="C21" s="32">
        <f>VLOOKUP(A21,Hoja1!$B$1:$I$125,8,0)</f>
        <v>29049</v>
      </c>
      <c r="D21" s="33">
        <v>24540</v>
      </c>
      <c r="E21" s="34">
        <f t="shared" si="8"/>
        <v>0.8447795104822885</v>
      </c>
      <c r="F21" s="35">
        <v>4039</v>
      </c>
      <c r="G21" s="34">
        <f t="shared" si="0"/>
        <v>0.13904093084099281</v>
      </c>
      <c r="H21" s="35">
        <f>VLOOKUP(A21,Hoja2!$A$1:$B$125,2,0)</f>
        <v>505</v>
      </c>
      <c r="I21" s="34">
        <f t="shared" si="1"/>
        <v>1.7384419429240249E-2</v>
      </c>
      <c r="J21" s="33">
        <f t="shared" si="2"/>
        <v>29084</v>
      </c>
      <c r="K21" s="36">
        <f t="shared" si="9"/>
        <v>1.0012048607525217</v>
      </c>
      <c r="L21" s="60">
        <f t="shared" si="3"/>
        <v>-35</v>
      </c>
    </row>
    <row r="22" spans="1:12" ht="15" x14ac:dyDescent="0.25">
      <c r="A22" s="10">
        <v>147</v>
      </c>
      <c r="B22" s="9" t="s">
        <v>20</v>
      </c>
      <c r="C22" s="32">
        <f>VLOOKUP(A22,Hoja1!$B$1:$I$125,8,0)</f>
        <v>41450</v>
      </c>
      <c r="D22" s="33">
        <v>24375</v>
      </c>
      <c r="E22" s="34">
        <f t="shared" si="8"/>
        <v>0.58805790108564537</v>
      </c>
      <c r="F22" s="35">
        <v>21658</v>
      </c>
      <c r="G22" s="34">
        <f t="shared" si="0"/>
        <v>0.52250904704463208</v>
      </c>
      <c r="H22" s="35">
        <f>VLOOKUP(A22,Hoja2!$A$1:$B$125,2,0)</f>
        <v>278</v>
      </c>
      <c r="I22" s="34">
        <f t="shared" si="1"/>
        <v>6.7068757539203864E-3</v>
      </c>
      <c r="J22" s="33">
        <f t="shared" si="2"/>
        <v>46311</v>
      </c>
      <c r="K22" s="36">
        <f t="shared" si="9"/>
        <v>1.1172738238841979</v>
      </c>
      <c r="L22" s="60">
        <f t="shared" si="3"/>
        <v>-4861</v>
      </c>
    </row>
    <row r="23" spans="1:12" ht="15" x14ac:dyDescent="0.25">
      <c r="A23" s="10">
        <v>172</v>
      </c>
      <c r="B23" s="9" t="s">
        <v>21</v>
      </c>
      <c r="C23" s="32">
        <f>VLOOKUP(A23,Hoja1!$B$1:$I$125,8,0)</f>
        <v>50949</v>
      </c>
      <c r="D23" s="33">
        <v>37264</v>
      </c>
      <c r="E23" s="34">
        <f t="shared" si="8"/>
        <v>0.73139806473139801</v>
      </c>
      <c r="F23" s="35">
        <v>25706</v>
      </c>
      <c r="G23" s="34">
        <f t="shared" si="0"/>
        <v>0.50454375944572027</v>
      </c>
      <c r="H23" s="35">
        <f>VLOOKUP(A23,Hoja2!$A$1:$B$125,2,0)</f>
        <v>374</v>
      </c>
      <c r="I23" s="34">
        <f t="shared" si="1"/>
        <v>7.3406740073406742E-3</v>
      </c>
      <c r="J23" s="33">
        <f t="shared" si="2"/>
        <v>63344</v>
      </c>
      <c r="K23" s="36">
        <f t="shared" si="9"/>
        <v>1.243282498184459</v>
      </c>
      <c r="L23" s="60">
        <f t="shared" si="3"/>
        <v>-12395</v>
      </c>
    </row>
    <row r="24" spans="1:12" ht="15" x14ac:dyDescent="0.25">
      <c r="A24" s="10">
        <v>475</v>
      </c>
      <c r="B24" s="9" t="s">
        <v>22</v>
      </c>
      <c r="C24" s="32">
        <f>VLOOKUP(A24,Hoja1!$B$1:$I$125,8,0)</f>
        <v>4293</v>
      </c>
      <c r="D24" s="33">
        <v>3423</v>
      </c>
      <c r="E24" s="34">
        <f t="shared" si="8"/>
        <v>0.79734451432564635</v>
      </c>
      <c r="F24" s="35">
        <v>165</v>
      </c>
      <c r="G24" s="34">
        <f t="shared" si="0"/>
        <v>3.8434661076170509E-2</v>
      </c>
      <c r="H24" s="35">
        <f>VLOOKUP(A24,Hoja2!$A$1:$B$125,2,0)</f>
        <v>32</v>
      </c>
      <c r="I24" s="34">
        <f t="shared" si="1"/>
        <v>7.4539948753785234E-3</v>
      </c>
      <c r="J24" s="33">
        <f t="shared" si="2"/>
        <v>3620</v>
      </c>
      <c r="K24" s="36">
        <f t="shared" si="9"/>
        <v>0.84323317027719547</v>
      </c>
      <c r="L24" s="60">
        <f t="shared" si="3"/>
        <v>673</v>
      </c>
    </row>
    <row r="25" spans="1:12" ht="15" x14ac:dyDescent="0.25">
      <c r="A25" s="10">
        <v>480</v>
      </c>
      <c r="B25" s="9" t="s">
        <v>23</v>
      </c>
      <c r="C25" s="32">
        <f>VLOOKUP(A25,Hoja1!$B$1:$I$125,8,0)</f>
        <v>13090</v>
      </c>
      <c r="D25" s="33">
        <v>15373</v>
      </c>
      <c r="E25" s="34">
        <f t="shared" si="8"/>
        <v>1.1744079449961804</v>
      </c>
      <c r="F25" s="35">
        <v>1746</v>
      </c>
      <c r="G25" s="34">
        <f t="shared" si="0"/>
        <v>0.1333842627960275</v>
      </c>
      <c r="H25" s="35">
        <f>VLOOKUP(A25,Hoja2!$A$1:$B$125,2,0)</f>
        <v>147</v>
      </c>
      <c r="I25" s="34">
        <f t="shared" si="1"/>
        <v>1.1229946524064172E-2</v>
      </c>
      <c r="J25" s="33">
        <f t="shared" si="2"/>
        <v>17266</v>
      </c>
      <c r="K25" s="36">
        <f t="shared" si="9"/>
        <v>1.3190221543162719</v>
      </c>
      <c r="L25" s="60">
        <f t="shared" si="3"/>
        <v>-4176</v>
      </c>
    </row>
    <row r="26" spans="1:12" ht="15" x14ac:dyDescent="0.25">
      <c r="A26" s="10">
        <v>490</v>
      </c>
      <c r="B26" s="9" t="s">
        <v>24</v>
      </c>
      <c r="C26" s="32">
        <f>VLOOKUP(A26,Hoja1!$B$1:$I$125,8,0)</f>
        <v>39305</v>
      </c>
      <c r="D26" s="33">
        <v>45090</v>
      </c>
      <c r="E26" s="34">
        <f t="shared" si="8"/>
        <v>1.1471822923292203</v>
      </c>
      <c r="F26" s="35">
        <v>4428</v>
      </c>
      <c r="G26" s="34">
        <f t="shared" si="0"/>
        <v>0.11265742271975576</v>
      </c>
      <c r="H26" s="35">
        <f>VLOOKUP(A26,Hoja2!$A$1:$B$125,2,0)</f>
        <v>525</v>
      </c>
      <c r="I26" s="34">
        <f t="shared" si="1"/>
        <v>1.3357079252003561E-2</v>
      </c>
      <c r="J26" s="33">
        <f t="shared" si="2"/>
        <v>50043</v>
      </c>
      <c r="K26" s="36">
        <f t="shared" si="9"/>
        <v>1.2731967943009794</v>
      </c>
      <c r="L26" s="60">
        <f t="shared" si="3"/>
        <v>-10738</v>
      </c>
    </row>
    <row r="27" spans="1:12" ht="15" x14ac:dyDescent="0.25">
      <c r="A27" s="10">
        <v>659</v>
      </c>
      <c r="B27" s="9" t="s">
        <v>25</v>
      </c>
      <c r="C27" s="32">
        <f>VLOOKUP(A27,Hoja1!$B$1:$I$125,8,0)</f>
        <v>18230</v>
      </c>
      <c r="D27" s="33">
        <v>19643</v>
      </c>
      <c r="E27" s="34">
        <f t="shared" si="8"/>
        <v>1.077509599561163</v>
      </c>
      <c r="F27" s="35">
        <v>1507</v>
      </c>
      <c r="G27" s="34">
        <f t="shared" si="0"/>
        <v>8.2665935271530447E-2</v>
      </c>
      <c r="H27" s="35">
        <f>VLOOKUP(A27,Hoja2!$A$1:$B$125,2,0)</f>
        <v>184</v>
      </c>
      <c r="I27" s="34">
        <f t="shared" si="1"/>
        <v>1.0093252879868349E-2</v>
      </c>
      <c r="J27" s="33">
        <f t="shared" si="2"/>
        <v>21334</v>
      </c>
      <c r="K27" s="36">
        <f t="shared" si="9"/>
        <v>1.1702687877125617</v>
      </c>
      <c r="L27" s="60">
        <f t="shared" si="3"/>
        <v>-3104</v>
      </c>
    </row>
    <row r="28" spans="1:12" ht="15" x14ac:dyDescent="0.25">
      <c r="A28" s="10">
        <v>665</v>
      </c>
      <c r="B28" s="9" t="s">
        <v>26</v>
      </c>
      <c r="C28" s="32">
        <f>VLOOKUP(A28,Hoja1!$B$1:$I$125,8,0)</f>
        <v>29166</v>
      </c>
      <c r="D28" s="33">
        <v>30168</v>
      </c>
      <c r="E28" s="34">
        <f t="shared" si="8"/>
        <v>1.0343550709730509</v>
      </c>
      <c r="F28" s="35">
        <v>2407</v>
      </c>
      <c r="G28" s="34">
        <f t="shared" si="0"/>
        <v>8.2527600630871556E-2</v>
      </c>
      <c r="H28" s="35">
        <f>VLOOKUP(A28,Hoja2!$A$1:$B$125,2,0)</f>
        <v>253</v>
      </c>
      <c r="I28" s="34">
        <f t="shared" si="1"/>
        <v>8.6744839882054448E-3</v>
      </c>
      <c r="J28" s="33">
        <f t="shared" si="2"/>
        <v>32828</v>
      </c>
      <c r="K28" s="36">
        <f t="shared" si="9"/>
        <v>1.1255571555921278</v>
      </c>
      <c r="L28" s="60">
        <f t="shared" si="3"/>
        <v>-3662</v>
      </c>
    </row>
    <row r="29" spans="1:12" ht="15" x14ac:dyDescent="0.25">
      <c r="A29" s="10">
        <v>837</v>
      </c>
      <c r="B29" s="9" t="s">
        <v>27</v>
      </c>
      <c r="C29" s="32">
        <f>VLOOKUP(A29,Hoja1!$B$1:$I$125,8,0)</f>
        <v>114076</v>
      </c>
      <c r="D29" s="33">
        <v>88579</v>
      </c>
      <c r="E29" s="34">
        <f t="shared" si="8"/>
        <v>0.77649111118903191</v>
      </c>
      <c r="F29" s="35">
        <v>32451</v>
      </c>
      <c r="G29" s="34">
        <f t="shared" si="0"/>
        <v>0.28446824923735053</v>
      </c>
      <c r="H29" s="35">
        <f>VLOOKUP(A29,Hoja2!$A$1:$B$125,2,0)</f>
        <v>1340</v>
      </c>
      <c r="I29" s="34">
        <f t="shared" si="1"/>
        <v>1.1746554928293419E-2</v>
      </c>
      <c r="J29" s="33">
        <f t="shared" si="2"/>
        <v>122370</v>
      </c>
      <c r="K29" s="36">
        <f t="shared" si="9"/>
        <v>1.0727059153546759</v>
      </c>
      <c r="L29" s="60">
        <f t="shared" si="3"/>
        <v>-8294</v>
      </c>
    </row>
    <row r="30" spans="1:12" ht="15" x14ac:dyDescent="0.25">
      <c r="A30" s="10">
        <v>873</v>
      </c>
      <c r="B30" s="9" t="s">
        <v>28</v>
      </c>
      <c r="C30" s="32">
        <f>VLOOKUP(A30,Hoja1!$B$1:$I$125,8,0)</f>
        <v>8569</v>
      </c>
      <c r="D30" s="33">
        <v>6916</v>
      </c>
      <c r="E30" s="34">
        <f t="shared" si="8"/>
        <v>0.80709534368070956</v>
      </c>
      <c r="F30" s="35">
        <v>234</v>
      </c>
      <c r="G30" s="34">
        <f t="shared" si="0"/>
        <v>2.7307737192204459E-2</v>
      </c>
      <c r="H30" s="35">
        <f>VLOOKUP(A30,Hoja2!$A$1:$B$125,2,0)</f>
        <v>109</v>
      </c>
      <c r="I30" s="34">
        <f t="shared" si="1"/>
        <v>1.2720270743377291E-2</v>
      </c>
      <c r="J30" s="33">
        <f t="shared" si="2"/>
        <v>7259</v>
      </c>
      <c r="K30" s="36">
        <f t="shared" si="9"/>
        <v>0.84712335161629126</v>
      </c>
      <c r="L30" s="60">
        <f t="shared" si="3"/>
        <v>1310</v>
      </c>
    </row>
    <row r="31" spans="1:12" x14ac:dyDescent="0.2">
      <c r="A31" s="11"/>
      <c r="B31" s="11" t="s">
        <v>29</v>
      </c>
      <c r="C31" s="37">
        <f>SUM(C32:C41)</f>
        <v>188118</v>
      </c>
      <c r="D31" s="38">
        <f>SUM(D32:D41)</f>
        <v>126607</v>
      </c>
      <c r="E31" s="57">
        <f>D31/C31</f>
        <v>0.67301906250332233</v>
      </c>
      <c r="F31" s="38">
        <f>SUM(F32:F41)</f>
        <v>39903</v>
      </c>
      <c r="G31" s="57">
        <f t="shared" si="0"/>
        <v>0.2121168628201448</v>
      </c>
      <c r="H31" s="38">
        <f>SUM(H32:H41)</f>
        <v>2009</v>
      </c>
      <c r="I31" s="57">
        <f t="shared" si="1"/>
        <v>1.0679467142963459E-2</v>
      </c>
      <c r="J31" s="38">
        <f t="shared" si="2"/>
        <v>168519</v>
      </c>
      <c r="K31" s="44">
        <f>J31/C31</f>
        <v>0.8958153924664306</v>
      </c>
      <c r="L31" s="61">
        <f t="shared" si="3"/>
        <v>19599</v>
      </c>
    </row>
    <row r="32" spans="1:12" ht="15" x14ac:dyDescent="0.25">
      <c r="A32" s="10">
        <v>31</v>
      </c>
      <c r="B32" s="9" t="s">
        <v>30</v>
      </c>
      <c r="C32" s="32">
        <f>VLOOKUP(A32,Hoja1!$B$1:$I$125,8,0)</f>
        <v>24332</v>
      </c>
      <c r="D32" s="33">
        <v>16305</v>
      </c>
      <c r="E32" s="34">
        <f t="shared" ref="E32:E41" si="10">D32/C32</f>
        <v>0.67010521124445177</v>
      </c>
      <c r="F32" s="35">
        <v>4554</v>
      </c>
      <c r="G32" s="34">
        <f t="shared" si="0"/>
        <v>0.18716094032549729</v>
      </c>
      <c r="H32" s="35">
        <f>VLOOKUP(A32,Hoja2!$A$1:$B$125,2,0)</f>
        <v>233</v>
      </c>
      <c r="I32" s="34">
        <f t="shared" si="1"/>
        <v>9.5758671708038798E-3</v>
      </c>
      <c r="J32" s="33">
        <f t="shared" si="2"/>
        <v>21092</v>
      </c>
      <c r="K32" s="36">
        <f t="shared" ref="K32:K41" si="11">J32/C32</f>
        <v>0.86684201874075295</v>
      </c>
      <c r="L32" s="60">
        <f t="shared" si="3"/>
        <v>3240</v>
      </c>
    </row>
    <row r="33" spans="1:12" ht="15" x14ac:dyDescent="0.25">
      <c r="A33" s="10">
        <v>40</v>
      </c>
      <c r="B33" s="9" t="s">
        <v>31</v>
      </c>
      <c r="C33" s="32">
        <f>VLOOKUP(A33,Hoja1!$B$1:$I$125,8,0)</f>
        <v>17072</v>
      </c>
      <c r="D33" s="33">
        <v>13198</v>
      </c>
      <c r="E33" s="34">
        <f t="shared" si="10"/>
        <v>0.77307872539831302</v>
      </c>
      <c r="F33" s="35">
        <v>1523</v>
      </c>
      <c r="G33" s="34">
        <f t="shared" si="0"/>
        <v>8.9210402999062799E-2</v>
      </c>
      <c r="H33" s="35">
        <f>VLOOKUP(A33,Hoja2!$A$1:$B$125,2,0)</f>
        <v>94</v>
      </c>
      <c r="I33" s="34">
        <f t="shared" si="1"/>
        <v>5.5060918462980319E-3</v>
      </c>
      <c r="J33" s="33">
        <f t="shared" si="2"/>
        <v>14815</v>
      </c>
      <c r="K33" s="36">
        <f t="shared" si="11"/>
        <v>0.86779522024367384</v>
      </c>
      <c r="L33" s="60">
        <f t="shared" si="3"/>
        <v>2257</v>
      </c>
    </row>
    <row r="34" spans="1:12" ht="15" x14ac:dyDescent="0.25">
      <c r="A34" s="10">
        <v>190</v>
      </c>
      <c r="B34" s="9" t="s">
        <v>32</v>
      </c>
      <c r="C34" s="32">
        <f>VLOOKUP(A34,Hoja1!$B$1:$I$125,8,0)</f>
        <v>9669</v>
      </c>
      <c r="D34" s="33">
        <v>6650</v>
      </c>
      <c r="E34" s="34">
        <f t="shared" si="10"/>
        <v>0.68776502223601199</v>
      </c>
      <c r="F34" s="35">
        <v>2759</v>
      </c>
      <c r="G34" s="34">
        <f t="shared" si="0"/>
        <v>0.28534491674423412</v>
      </c>
      <c r="H34" s="35">
        <f>VLOOKUP(A34,Hoja2!$A$1:$B$125,2,0)</f>
        <v>202</v>
      </c>
      <c r="I34" s="34">
        <f t="shared" si="1"/>
        <v>2.0891508946116456E-2</v>
      </c>
      <c r="J34" s="33">
        <f t="shared" si="2"/>
        <v>9611</v>
      </c>
      <c r="K34" s="36">
        <f t="shared" si="11"/>
        <v>0.99400144792636258</v>
      </c>
      <c r="L34" s="60">
        <f t="shared" si="3"/>
        <v>58</v>
      </c>
    </row>
    <row r="35" spans="1:12" ht="15" x14ac:dyDescent="0.25">
      <c r="A35" s="10">
        <v>604</v>
      </c>
      <c r="B35" s="9" t="s">
        <v>33</v>
      </c>
      <c r="C35" s="32">
        <f>VLOOKUP(A35,Hoja1!$B$1:$I$125,8,0)</f>
        <v>26549</v>
      </c>
      <c r="D35" s="33">
        <v>16848</v>
      </c>
      <c r="E35" s="34">
        <f t="shared" si="10"/>
        <v>0.63460017326452978</v>
      </c>
      <c r="F35" s="35">
        <v>3553</v>
      </c>
      <c r="G35" s="34">
        <f t="shared" si="0"/>
        <v>0.13382801612113451</v>
      </c>
      <c r="H35" s="35">
        <f>VLOOKUP(A35,Hoja2!$A$1:$B$125,2,0)</f>
        <v>249</v>
      </c>
      <c r="I35" s="34">
        <f t="shared" si="1"/>
        <v>9.3788843270932992E-3</v>
      </c>
      <c r="J35" s="33">
        <f t="shared" si="2"/>
        <v>20650</v>
      </c>
      <c r="K35" s="36">
        <f t="shared" si="11"/>
        <v>0.77780707371275759</v>
      </c>
      <c r="L35" s="60">
        <f t="shared" si="3"/>
        <v>5899</v>
      </c>
    </row>
    <row r="36" spans="1:12" ht="15" x14ac:dyDescent="0.25">
      <c r="A36" s="10">
        <v>670</v>
      </c>
      <c r="B36" s="9" t="s">
        <v>34</v>
      </c>
      <c r="C36" s="32">
        <f>VLOOKUP(A36,Hoja1!$B$1:$I$125,8,0)</f>
        <v>21052</v>
      </c>
      <c r="D36" s="33">
        <v>13423</v>
      </c>
      <c r="E36" s="34">
        <f t="shared" si="10"/>
        <v>0.63761162834885043</v>
      </c>
      <c r="F36" s="35">
        <v>3773</v>
      </c>
      <c r="G36" s="34">
        <f t="shared" si="0"/>
        <v>0.1792228766863006</v>
      </c>
      <c r="H36" s="35">
        <f>VLOOKUP(A36,Hoja2!$A$1:$B$125,2,0)</f>
        <v>354</v>
      </c>
      <c r="I36" s="34">
        <f t="shared" si="1"/>
        <v>1.6815504465133954E-2</v>
      </c>
      <c r="J36" s="33">
        <f t="shared" si="2"/>
        <v>17550</v>
      </c>
      <c r="K36" s="36">
        <f t="shared" si="11"/>
        <v>0.83365000950028501</v>
      </c>
      <c r="L36" s="60">
        <f t="shared" si="3"/>
        <v>3502</v>
      </c>
    </row>
    <row r="37" spans="1:12" ht="15" x14ac:dyDescent="0.25">
      <c r="A37" s="10">
        <v>690</v>
      </c>
      <c r="B37" s="9" t="s">
        <v>35</v>
      </c>
      <c r="C37" s="32">
        <f>VLOOKUP(A37,Hoja1!$B$1:$I$125,8,0)</f>
        <v>13010</v>
      </c>
      <c r="D37" s="33">
        <v>7342</v>
      </c>
      <c r="E37" s="34">
        <f t="shared" si="10"/>
        <v>0.56433512682551878</v>
      </c>
      <c r="F37" s="35">
        <v>1324</v>
      </c>
      <c r="G37" s="34">
        <f t="shared" si="0"/>
        <v>0.10176787086856265</v>
      </c>
      <c r="H37" s="35">
        <f>VLOOKUP(A37,Hoja2!$A$1:$B$125,2,0)</f>
        <v>127</v>
      </c>
      <c r="I37" s="34">
        <f t="shared" si="1"/>
        <v>9.7617217524980787E-3</v>
      </c>
      <c r="J37" s="33">
        <f t="shared" si="2"/>
        <v>8793</v>
      </c>
      <c r="K37" s="36">
        <f t="shared" si="11"/>
        <v>0.67586471944657955</v>
      </c>
      <c r="L37" s="60">
        <f t="shared" si="3"/>
        <v>4217</v>
      </c>
    </row>
    <row r="38" spans="1:12" ht="15" x14ac:dyDescent="0.25">
      <c r="A38" s="10">
        <v>736</v>
      </c>
      <c r="B38" s="9" t="s">
        <v>36</v>
      </c>
      <c r="C38" s="32">
        <f>VLOOKUP(A38,Hoja1!$B$1:$I$125,8,0)</f>
        <v>34725</v>
      </c>
      <c r="D38" s="33">
        <v>21979</v>
      </c>
      <c r="E38" s="34">
        <f t="shared" si="10"/>
        <v>0.63294456443484526</v>
      </c>
      <c r="F38" s="35">
        <v>17099</v>
      </c>
      <c r="G38" s="34">
        <f t="shared" si="0"/>
        <v>0.49241180705543558</v>
      </c>
      <c r="H38" s="35">
        <f>VLOOKUP(A38,Hoja2!$A$1:$B$125,2,0)</f>
        <v>253</v>
      </c>
      <c r="I38" s="34">
        <f t="shared" si="1"/>
        <v>7.2858171346292296E-3</v>
      </c>
      <c r="J38" s="33">
        <f t="shared" si="2"/>
        <v>39331</v>
      </c>
      <c r="K38" s="36">
        <f t="shared" si="11"/>
        <v>1.1326421886249101</v>
      </c>
      <c r="L38" s="60">
        <f t="shared" si="3"/>
        <v>-4606</v>
      </c>
    </row>
    <row r="39" spans="1:12" ht="15" x14ac:dyDescent="0.25">
      <c r="A39" s="10">
        <v>858</v>
      </c>
      <c r="B39" s="9" t="s">
        <v>37</v>
      </c>
      <c r="C39" s="32">
        <f>VLOOKUP(A39,Hoja1!$B$1:$I$125,8,0)</f>
        <v>11895</v>
      </c>
      <c r="D39" s="33">
        <v>9892</v>
      </c>
      <c r="E39" s="34">
        <f t="shared" si="10"/>
        <v>0.83160992013451029</v>
      </c>
      <c r="F39" s="35">
        <v>1884</v>
      </c>
      <c r="G39" s="34">
        <f t="shared" si="0"/>
        <v>0.15838587641866331</v>
      </c>
      <c r="H39" s="35">
        <f>VLOOKUP(A39,Hoja2!$A$1:$B$125,2,0)</f>
        <v>127</v>
      </c>
      <c r="I39" s="34">
        <f t="shared" si="1"/>
        <v>1.0676754939050022E-2</v>
      </c>
      <c r="J39" s="33">
        <f t="shared" si="2"/>
        <v>11903</v>
      </c>
      <c r="K39" s="36">
        <f t="shared" si="11"/>
        <v>1.0006725514922237</v>
      </c>
      <c r="L39" s="60">
        <f t="shared" si="3"/>
        <v>-8</v>
      </c>
    </row>
    <row r="40" spans="1:12" ht="15" x14ac:dyDescent="0.25">
      <c r="A40" s="10">
        <v>885</v>
      </c>
      <c r="B40" s="9" t="s">
        <v>38</v>
      </c>
      <c r="C40" s="32">
        <f>VLOOKUP(A40,Hoja1!$B$1:$I$125,8,0)</f>
        <v>7595</v>
      </c>
      <c r="D40" s="33">
        <v>5276</v>
      </c>
      <c r="E40" s="34">
        <f t="shared" si="10"/>
        <v>0.69466754443712964</v>
      </c>
      <c r="F40" s="35">
        <v>933</v>
      </c>
      <c r="G40" s="34">
        <f t="shared" si="0"/>
        <v>0.1228439763001975</v>
      </c>
      <c r="H40" s="35">
        <f>VLOOKUP(A40,Hoja2!$A$1:$B$125,2,0)</f>
        <v>73</v>
      </c>
      <c r="I40" s="34">
        <f t="shared" si="1"/>
        <v>9.6115865701119161E-3</v>
      </c>
      <c r="J40" s="33">
        <f t="shared" si="2"/>
        <v>6282</v>
      </c>
      <c r="K40" s="36">
        <f t="shared" si="11"/>
        <v>0.8271231073074391</v>
      </c>
      <c r="L40" s="60">
        <f t="shared" si="3"/>
        <v>1313</v>
      </c>
    </row>
    <row r="41" spans="1:12" ht="15" x14ac:dyDescent="0.25">
      <c r="A41" s="10">
        <v>890</v>
      </c>
      <c r="B41" s="9" t="s">
        <v>39</v>
      </c>
      <c r="C41" s="32">
        <f>VLOOKUP(A41,Hoja1!$B$1:$I$125,8,0)</f>
        <v>22219</v>
      </c>
      <c r="D41" s="33">
        <v>15694</v>
      </c>
      <c r="E41" s="34">
        <f t="shared" si="10"/>
        <v>0.70633241820063908</v>
      </c>
      <c r="F41" s="35">
        <v>2501</v>
      </c>
      <c r="G41" s="34">
        <f t="shared" si="0"/>
        <v>0.11256132139160178</v>
      </c>
      <c r="H41" s="35">
        <f>VLOOKUP(A41,Hoja2!$A$1:$B$125,2,0)</f>
        <v>297</v>
      </c>
      <c r="I41" s="34">
        <f t="shared" si="1"/>
        <v>1.3366938206039876E-2</v>
      </c>
      <c r="J41" s="33">
        <f t="shared" si="2"/>
        <v>18492</v>
      </c>
      <c r="K41" s="36">
        <f t="shared" si="11"/>
        <v>0.83226067779828072</v>
      </c>
      <c r="L41" s="60">
        <f t="shared" si="3"/>
        <v>3727</v>
      </c>
    </row>
    <row r="42" spans="1:12" x14ac:dyDescent="0.2">
      <c r="A42" s="11"/>
      <c r="B42" s="11" t="s">
        <v>40</v>
      </c>
      <c r="C42" s="37">
        <f>SUM(C43:C61)</f>
        <v>206975</v>
      </c>
      <c r="D42" s="38">
        <f>SUM(D43:D61)</f>
        <v>150139</v>
      </c>
      <c r="E42" s="57">
        <f>D42/C42</f>
        <v>0.72539678705157629</v>
      </c>
      <c r="F42" s="38">
        <f>SUM(F43:F61)</f>
        <v>30672</v>
      </c>
      <c r="G42" s="57">
        <f t="shared" si="0"/>
        <v>0.14819181060514555</v>
      </c>
      <c r="H42" s="38">
        <f>SUM(H43:H61)</f>
        <v>2921</v>
      </c>
      <c r="I42" s="57">
        <f t="shared" si="1"/>
        <v>1.4112815557434473E-2</v>
      </c>
      <c r="J42" s="38">
        <f t="shared" si="2"/>
        <v>183732</v>
      </c>
      <c r="K42" s="44">
        <f>J42/C42</f>
        <v>0.8877014132141563</v>
      </c>
      <c r="L42" s="61">
        <f t="shared" si="3"/>
        <v>23243</v>
      </c>
    </row>
    <row r="43" spans="1:12" ht="15" x14ac:dyDescent="0.25">
      <c r="A43" s="10">
        <v>4</v>
      </c>
      <c r="B43" s="9" t="s">
        <v>41</v>
      </c>
      <c r="C43" s="32">
        <f>VLOOKUP(A43,Hoja1!$B$1:$I$125,8,0)</f>
        <v>2668</v>
      </c>
      <c r="D43" s="33">
        <v>1518</v>
      </c>
      <c r="E43" s="34">
        <f t="shared" ref="E43:E61" si="12">D43/C43</f>
        <v>0.56896551724137934</v>
      </c>
      <c r="F43" s="35">
        <v>216</v>
      </c>
      <c r="G43" s="34">
        <f t="shared" si="0"/>
        <v>8.0959520239880053E-2</v>
      </c>
      <c r="H43" s="35">
        <f>VLOOKUP(A43,Hoja2!$A$1:$B$125,2,0)</f>
        <v>32</v>
      </c>
      <c r="I43" s="34">
        <f t="shared" si="1"/>
        <v>1.1994002998500749E-2</v>
      </c>
      <c r="J43" s="33">
        <f t="shared" si="2"/>
        <v>1766</v>
      </c>
      <c r="K43" s="36">
        <f t="shared" ref="K43:K61" si="13">J43/C43</f>
        <v>0.66191904047976013</v>
      </c>
      <c r="L43" s="60">
        <f t="shared" si="3"/>
        <v>902</v>
      </c>
    </row>
    <row r="44" spans="1:12" ht="15" x14ac:dyDescent="0.25">
      <c r="A44" s="10">
        <v>42</v>
      </c>
      <c r="B44" s="12" t="s">
        <v>42</v>
      </c>
      <c r="C44" s="32">
        <f>VLOOKUP(A44,Hoja1!$B$1:$I$125,8,0)</f>
        <v>24698</v>
      </c>
      <c r="D44" s="33">
        <v>16012</v>
      </c>
      <c r="E44" s="34">
        <f t="shared" si="12"/>
        <v>0.648311604178476</v>
      </c>
      <c r="F44" s="35">
        <v>7816</v>
      </c>
      <c r="G44" s="34">
        <f t="shared" si="0"/>
        <v>0.31646287148756985</v>
      </c>
      <c r="H44" s="35">
        <f>VLOOKUP(A44,Hoja2!$A$1:$B$125,2,0)</f>
        <v>300</v>
      </c>
      <c r="I44" s="34">
        <f t="shared" si="1"/>
        <v>1.2146732528949713E-2</v>
      </c>
      <c r="J44" s="33">
        <f t="shared" si="2"/>
        <v>24128</v>
      </c>
      <c r="K44" s="36">
        <f t="shared" si="13"/>
        <v>0.97692120819499551</v>
      </c>
      <c r="L44" s="60">
        <f t="shared" si="3"/>
        <v>570</v>
      </c>
    </row>
    <row r="45" spans="1:12" ht="15" x14ac:dyDescent="0.25">
      <c r="A45" s="10">
        <v>44</v>
      </c>
      <c r="B45" s="9" t="s">
        <v>43</v>
      </c>
      <c r="C45" s="32">
        <f>VLOOKUP(A45,Hoja1!$B$1:$I$125,8,0)</f>
        <v>6880</v>
      </c>
      <c r="D45" s="33">
        <v>5879</v>
      </c>
      <c r="E45" s="34">
        <f t="shared" si="12"/>
        <v>0.85450581395348835</v>
      </c>
      <c r="F45" s="35">
        <v>1125</v>
      </c>
      <c r="G45" s="34">
        <f t="shared" si="0"/>
        <v>0.16351744186046513</v>
      </c>
      <c r="H45" s="35">
        <f>VLOOKUP(A45,Hoja2!$A$1:$B$125,2,0)</f>
        <v>48</v>
      </c>
      <c r="I45" s="34">
        <f t="shared" si="1"/>
        <v>6.9767441860465115E-3</v>
      </c>
      <c r="J45" s="33">
        <f t="shared" si="2"/>
        <v>7052</v>
      </c>
      <c r="K45" s="36">
        <f t="shared" si="13"/>
        <v>1.0249999999999999</v>
      </c>
      <c r="L45" s="60">
        <f t="shared" si="3"/>
        <v>-172</v>
      </c>
    </row>
    <row r="46" spans="1:12" ht="15" x14ac:dyDescent="0.25">
      <c r="A46" s="10">
        <v>59</v>
      </c>
      <c r="B46" s="9" t="s">
        <v>44</v>
      </c>
      <c r="C46" s="32">
        <f>VLOOKUP(A46,Hoja1!$B$1:$I$125,8,0)</f>
        <v>5503</v>
      </c>
      <c r="D46" s="33">
        <v>3315</v>
      </c>
      <c r="E46" s="34">
        <f t="shared" si="12"/>
        <v>0.60239869162275128</v>
      </c>
      <c r="F46" s="35">
        <v>1373</v>
      </c>
      <c r="G46" s="34">
        <f t="shared" si="0"/>
        <v>0.2495002725785935</v>
      </c>
      <c r="H46" s="35">
        <f>VLOOKUP(A46,Hoja2!$A$1:$B$125,2,0)</f>
        <v>49</v>
      </c>
      <c r="I46" s="34">
        <f t="shared" si="1"/>
        <v>8.9042340541522803E-3</v>
      </c>
      <c r="J46" s="33">
        <f t="shared" si="2"/>
        <v>4737</v>
      </c>
      <c r="K46" s="36">
        <f t="shared" si="13"/>
        <v>0.860803198255497</v>
      </c>
      <c r="L46" s="60">
        <f t="shared" si="3"/>
        <v>766</v>
      </c>
    </row>
    <row r="47" spans="1:12" ht="15" x14ac:dyDescent="0.25">
      <c r="A47" s="10">
        <v>113</v>
      </c>
      <c r="B47" s="9" t="s">
        <v>45</v>
      </c>
      <c r="C47" s="32">
        <f>VLOOKUP(A47,Hoja1!$B$1:$I$125,8,0)</f>
        <v>8895</v>
      </c>
      <c r="D47" s="33">
        <v>5490</v>
      </c>
      <c r="E47" s="34">
        <f t="shared" si="12"/>
        <v>0.61720067453625638</v>
      </c>
      <c r="F47" s="35">
        <v>1393</v>
      </c>
      <c r="G47" s="34">
        <f t="shared" si="0"/>
        <v>0.15660483417650364</v>
      </c>
      <c r="H47" s="35">
        <f>VLOOKUP(A47,Hoja2!$A$1:$B$125,2,0)</f>
        <v>60</v>
      </c>
      <c r="I47" s="34">
        <f t="shared" si="1"/>
        <v>6.7453625632377737E-3</v>
      </c>
      <c r="J47" s="33">
        <f t="shared" si="2"/>
        <v>6943</v>
      </c>
      <c r="K47" s="36">
        <f t="shared" si="13"/>
        <v>0.78055087127599776</v>
      </c>
      <c r="L47" s="60">
        <f t="shared" si="3"/>
        <v>1952</v>
      </c>
    </row>
    <row r="48" spans="1:12" ht="15" x14ac:dyDescent="0.25">
      <c r="A48" s="10">
        <v>125</v>
      </c>
      <c r="B48" s="9" t="s">
        <v>46</v>
      </c>
      <c r="C48" s="32">
        <f>VLOOKUP(A48,Hoja1!$B$1:$I$125,8,0)</f>
        <v>7994</v>
      </c>
      <c r="D48" s="33">
        <v>6737</v>
      </c>
      <c r="E48" s="34">
        <f t="shared" si="12"/>
        <v>0.84275706780085069</v>
      </c>
      <c r="F48" s="35">
        <v>579</v>
      </c>
      <c r="G48" s="34">
        <f t="shared" si="0"/>
        <v>7.2429321991493614E-2</v>
      </c>
      <c r="H48" s="35">
        <f>VLOOKUP(A48,Hoja2!$A$1:$B$125,2,0)</f>
        <v>70</v>
      </c>
      <c r="I48" s="34">
        <f t="shared" si="1"/>
        <v>8.7565674255691769E-3</v>
      </c>
      <c r="J48" s="33">
        <f t="shared" si="2"/>
        <v>7386</v>
      </c>
      <c r="K48" s="36">
        <f t="shared" si="13"/>
        <v>0.92394295721791342</v>
      </c>
      <c r="L48" s="60">
        <f t="shared" si="3"/>
        <v>608</v>
      </c>
    </row>
    <row r="49" spans="1:12" ht="15" x14ac:dyDescent="0.25">
      <c r="A49" s="10">
        <v>138</v>
      </c>
      <c r="B49" s="9" t="s">
        <v>47</v>
      </c>
      <c r="C49" s="32">
        <f>VLOOKUP(A49,Hoja1!$B$1:$I$125,8,0)</f>
        <v>16205</v>
      </c>
      <c r="D49" s="33">
        <v>12401</v>
      </c>
      <c r="E49" s="34">
        <f t="shared" si="12"/>
        <v>0.76525763653193457</v>
      </c>
      <c r="F49" s="35">
        <v>1461</v>
      </c>
      <c r="G49" s="34">
        <f t="shared" si="0"/>
        <v>9.0157358839864241E-2</v>
      </c>
      <c r="H49" s="35">
        <f>VLOOKUP(A49,Hoja2!$A$1:$B$125,2,0)</f>
        <v>262</v>
      </c>
      <c r="I49" s="34">
        <f t="shared" si="1"/>
        <v>1.6167849429188523E-2</v>
      </c>
      <c r="J49" s="33">
        <f t="shared" si="2"/>
        <v>14124</v>
      </c>
      <c r="K49" s="36">
        <f t="shared" si="13"/>
        <v>0.87158284480098736</v>
      </c>
      <c r="L49" s="60">
        <f t="shared" si="3"/>
        <v>2081</v>
      </c>
    </row>
    <row r="50" spans="1:12" ht="15" x14ac:dyDescent="0.25">
      <c r="A50" s="10">
        <v>234</v>
      </c>
      <c r="B50" s="9" t="s">
        <v>48</v>
      </c>
      <c r="C50" s="32">
        <f>VLOOKUP(A50,Hoja1!$B$1:$I$125,8,0)</f>
        <v>22527</v>
      </c>
      <c r="D50" s="33">
        <v>18241</v>
      </c>
      <c r="E50" s="34">
        <f t="shared" si="12"/>
        <v>0.80973942380254804</v>
      </c>
      <c r="F50" s="35">
        <v>1225</v>
      </c>
      <c r="G50" s="34">
        <f t="shared" si="0"/>
        <v>5.4379189417143869E-2</v>
      </c>
      <c r="H50" s="35">
        <f>VLOOKUP(A50,Hoja2!$A$1:$B$125,2,0)</f>
        <v>249</v>
      </c>
      <c r="I50" s="34">
        <f t="shared" si="1"/>
        <v>1.1053402583566387E-2</v>
      </c>
      <c r="J50" s="33">
        <f t="shared" si="2"/>
        <v>19715</v>
      </c>
      <c r="K50" s="36">
        <f t="shared" si="13"/>
        <v>0.87517201580325832</v>
      </c>
      <c r="L50" s="60">
        <f t="shared" si="3"/>
        <v>2812</v>
      </c>
    </row>
    <row r="51" spans="1:12" ht="15" x14ac:dyDescent="0.25">
      <c r="A51" s="10">
        <v>240</v>
      </c>
      <c r="B51" s="9" t="s">
        <v>49</v>
      </c>
      <c r="C51" s="32">
        <f>VLOOKUP(A51,Hoja1!$B$1:$I$125,8,0)</f>
        <v>12716</v>
      </c>
      <c r="D51" s="33">
        <v>8602</v>
      </c>
      <c r="E51" s="34">
        <f t="shared" si="12"/>
        <v>0.67647058823529416</v>
      </c>
      <c r="F51" s="35">
        <v>1743</v>
      </c>
      <c r="G51" s="34">
        <f t="shared" si="0"/>
        <v>0.13707140610254798</v>
      </c>
      <c r="H51" s="35">
        <f>VLOOKUP(A51,Hoja2!$A$1:$B$125,2,0)</f>
        <v>230</v>
      </c>
      <c r="I51" s="34">
        <f t="shared" si="1"/>
        <v>1.8087448883296633E-2</v>
      </c>
      <c r="J51" s="33">
        <f t="shared" si="2"/>
        <v>10575</v>
      </c>
      <c r="K51" s="36">
        <f t="shared" si="13"/>
        <v>0.83162944322113874</v>
      </c>
      <c r="L51" s="60">
        <f t="shared" si="3"/>
        <v>2141</v>
      </c>
    </row>
    <row r="52" spans="1:12" ht="15" x14ac:dyDescent="0.25">
      <c r="A52" s="10">
        <v>284</v>
      </c>
      <c r="B52" s="9" t="s">
        <v>50</v>
      </c>
      <c r="C52" s="32">
        <f>VLOOKUP(A52,Hoja1!$B$1:$I$125,8,0)</f>
        <v>21566</v>
      </c>
      <c r="D52" s="33">
        <v>18809</v>
      </c>
      <c r="E52" s="34">
        <f t="shared" si="12"/>
        <v>0.8721598812946304</v>
      </c>
      <c r="F52" s="35">
        <v>2570</v>
      </c>
      <c r="G52" s="34">
        <f t="shared" si="0"/>
        <v>0.11916906241305759</v>
      </c>
      <c r="H52" s="35">
        <f>VLOOKUP(A52,Hoja2!$A$1:$B$125,2,0)</f>
        <v>411</v>
      </c>
      <c r="I52" s="34">
        <f t="shared" si="1"/>
        <v>1.905777612909209E-2</v>
      </c>
      <c r="J52" s="33">
        <f t="shared" si="2"/>
        <v>21790</v>
      </c>
      <c r="K52" s="36">
        <f t="shared" si="13"/>
        <v>1.0103867198367802</v>
      </c>
      <c r="L52" s="60">
        <f t="shared" si="3"/>
        <v>-224</v>
      </c>
    </row>
    <row r="53" spans="1:12" ht="15" x14ac:dyDescent="0.25">
      <c r="A53" s="10">
        <v>306</v>
      </c>
      <c r="B53" s="9" t="s">
        <v>51</v>
      </c>
      <c r="C53" s="32">
        <f>VLOOKUP(A53,Hoja1!$B$1:$I$125,8,0)</f>
        <v>5273</v>
      </c>
      <c r="D53" s="33">
        <v>3237</v>
      </c>
      <c r="E53" s="34">
        <f t="shared" si="12"/>
        <v>0.61388204058410767</v>
      </c>
      <c r="F53" s="35">
        <v>544</v>
      </c>
      <c r="G53" s="34">
        <f t="shared" si="0"/>
        <v>0.10316707756495354</v>
      </c>
      <c r="H53" s="35">
        <f>VLOOKUP(A53,Hoja2!$A$1:$B$125,2,0)</f>
        <v>73</v>
      </c>
      <c r="I53" s="34">
        <f t="shared" si="1"/>
        <v>1.3844111511473545E-2</v>
      </c>
      <c r="J53" s="33">
        <f t="shared" si="2"/>
        <v>3854</v>
      </c>
      <c r="K53" s="36">
        <f t="shared" si="13"/>
        <v>0.73089322966053483</v>
      </c>
      <c r="L53" s="60">
        <f t="shared" si="3"/>
        <v>1419</v>
      </c>
    </row>
    <row r="54" spans="1:12" ht="15" x14ac:dyDescent="0.25">
      <c r="A54" s="10">
        <v>347</v>
      </c>
      <c r="B54" s="9" t="s">
        <v>52</v>
      </c>
      <c r="C54" s="32">
        <f>VLOOKUP(A54,Hoja1!$B$1:$I$125,8,0)</f>
        <v>5900</v>
      </c>
      <c r="D54" s="33">
        <v>4525</v>
      </c>
      <c r="E54" s="34">
        <f t="shared" si="12"/>
        <v>0.76694915254237284</v>
      </c>
      <c r="F54" s="35">
        <v>846</v>
      </c>
      <c r="G54" s="34">
        <f t="shared" si="0"/>
        <v>0.14338983050847456</v>
      </c>
      <c r="H54" s="35">
        <f>VLOOKUP(A54,Hoja2!$A$1:$B$125,2,0)</f>
        <v>65</v>
      </c>
      <c r="I54" s="34">
        <f t="shared" si="1"/>
        <v>1.1016949152542373E-2</v>
      </c>
      <c r="J54" s="33">
        <f t="shared" si="2"/>
        <v>5436</v>
      </c>
      <c r="K54" s="36">
        <f t="shared" si="13"/>
        <v>0.92135593220338985</v>
      </c>
      <c r="L54" s="60">
        <f t="shared" si="3"/>
        <v>464</v>
      </c>
    </row>
    <row r="55" spans="1:12" ht="15" x14ac:dyDescent="0.25">
      <c r="A55" s="10">
        <v>411</v>
      </c>
      <c r="B55" s="9" t="s">
        <v>53</v>
      </c>
      <c r="C55" s="32">
        <f>VLOOKUP(A55,Hoja1!$B$1:$I$125,8,0)</f>
        <v>10166</v>
      </c>
      <c r="D55" s="33">
        <v>7873</v>
      </c>
      <c r="E55" s="34">
        <f t="shared" si="12"/>
        <v>0.77444422585087547</v>
      </c>
      <c r="F55" s="35">
        <v>1107</v>
      </c>
      <c r="G55" s="34">
        <f t="shared" si="0"/>
        <v>0.10889238638599252</v>
      </c>
      <c r="H55" s="35">
        <f>VLOOKUP(A55,Hoja2!$A$1:$B$125,2,0)</f>
        <v>158</v>
      </c>
      <c r="I55" s="34">
        <f t="shared" si="1"/>
        <v>1.5542002754278968E-2</v>
      </c>
      <c r="J55" s="33">
        <f t="shared" si="2"/>
        <v>9138</v>
      </c>
      <c r="K55" s="36">
        <f t="shared" si="13"/>
        <v>0.89887861499114696</v>
      </c>
      <c r="L55" s="60">
        <f t="shared" si="3"/>
        <v>1028</v>
      </c>
    </row>
    <row r="56" spans="1:12" ht="15" x14ac:dyDescent="0.25">
      <c r="A56" s="10">
        <v>501</v>
      </c>
      <c r="B56" s="9" t="s">
        <v>54</v>
      </c>
      <c r="C56" s="32">
        <f>VLOOKUP(A56,Hoja1!$B$1:$I$125,8,0)</f>
        <v>3097</v>
      </c>
      <c r="D56" s="33">
        <v>2146</v>
      </c>
      <c r="E56" s="34">
        <f t="shared" si="12"/>
        <v>0.69292864061995485</v>
      </c>
      <c r="F56" s="35">
        <v>147</v>
      </c>
      <c r="G56" s="34">
        <f t="shared" si="0"/>
        <v>4.7465288989344524E-2</v>
      </c>
      <c r="H56" s="35">
        <f>VLOOKUP(A56,Hoja2!$A$1:$B$125,2,0)</f>
        <v>48</v>
      </c>
      <c r="I56" s="34">
        <f t="shared" si="1"/>
        <v>1.5498869874071682E-2</v>
      </c>
      <c r="J56" s="33">
        <f t="shared" si="2"/>
        <v>2341</v>
      </c>
      <c r="K56" s="36">
        <f t="shared" si="13"/>
        <v>0.75589279948337096</v>
      </c>
      <c r="L56" s="60">
        <f t="shared" si="3"/>
        <v>756</v>
      </c>
    </row>
    <row r="57" spans="1:12" ht="15" x14ac:dyDescent="0.25">
      <c r="A57" s="10">
        <v>543</v>
      </c>
      <c r="B57" s="9" t="s">
        <v>55</v>
      </c>
      <c r="C57" s="32">
        <f>VLOOKUP(A57,Hoja1!$B$1:$I$125,8,0)</f>
        <v>7941</v>
      </c>
      <c r="D57" s="33">
        <v>6906</v>
      </c>
      <c r="E57" s="34">
        <f t="shared" si="12"/>
        <v>0.86966377030600683</v>
      </c>
      <c r="F57" s="35">
        <v>527</v>
      </c>
      <c r="G57" s="34">
        <f t="shared" si="0"/>
        <v>6.6364437728245809E-2</v>
      </c>
      <c r="H57" s="35">
        <f>VLOOKUP(A57,Hoja2!$A$1:$B$125,2,0)</f>
        <v>71</v>
      </c>
      <c r="I57" s="34">
        <f t="shared" si="1"/>
        <v>8.9409394282835911E-3</v>
      </c>
      <c r="J57" s="33">
        <f t="shared" si="2"/>
        <v>7504</v>
      </c>
      <c r="K57" s="36">
        <f t="shared" si="13"/>
        <v>0.94496914746253624</v>
      </c>
      <c r="L57" s="60">
        <f t="shared" si="3"/>
        <v>437</v>
      </c>
    </row>
    <row r="58" spans="1:12" ht="15" x14ac:dyDescent="0.25">
      <c r="A58" s="10">
        <v>628</v>
      </c>
      <c r="B58" s="9" t="s">
        <v>56</v>
      </c>
      <c r="C58" s="32">
        <f>VLOOKUP(A58,Hoja1!$B$1:$I$125,8,0)</f>
        <v>8748</v>
      </c>
      <c r="D58" s="33">
        <v>7725</v>
      </c>
      <c r="E58" s="34">
        <f t="shared" si="12"/>
        <v>0.88305898491083679</v>
      </c>
      <c r="F58" s="35">
        <v>800</v>
      </c>
      <c r="G58" s="34">
        <f t="shared" si="0"/>
        <v>9.1449474165523542E-2</v>
      </c>
      <c r="H58" s="35">
        <f>VLOOKUP(A58,Hoja2!$A$1:$B$125,2,0)</f>
        <v>84</v>
      </c>
      <c r="I58" s="34">
        <f t="shared" si="1"/>
        <v>9.6021947873799734E-3</v>
      </c>
      <c r="J58" s="33">
        <f t="shared" si="2"/>
        <v>8609</v>
      </c>
      <c r="K58" s="36">
        <f t="shared" si="13"/>
        <v>0.9841106538637403</v>
      </c>
      <c r="L58" s="60">
        <f t="shared" si="3"/>
        <v>139</v>
      </c>
    </row>
    <row r="59" spans="1:12" ht="15" x14ac:dyDescent="0.25">
      <c r="A59" s="10">
        <v>656</v>
      </c>
      <c r="B59" s="10" t="s">
        <v>57</v>
      </c>
      <c r="C59" s="32">
        <f>VLOOKUP(A59,Hoja1!$B$1:$I$125,8,0)</f>
        <v>14427</v>
      </c>
      <c r="D59" s="33">
        <v>6416</v>
      </c>
      <c r="E59" s="34">
        <f t="shared" si="12"/>
        <v>0.44472170236362374</v>
      </c>
      <c r="F59" s="35">
        <v>4070</v>
      </c>
      <c r="G59" s="34">
        <f t="shared" si="0"/>
        <v>0.28210993276495461</v>
      </c>
      <c r="H59" s="35">
        <f>VLOOKUP(A59,Hoja2!$A$1:$B$125,2,0)</f>
        <v>247</v>
      </c>
      <c r="I59" s="34">
        <f t="shared" si="1"/>
        <v>1.7120676509322797E-2</v>
      </c>
      <c r="J59" s="33">
        <f t="shared" si="2"/>
        <v>10733</v>
      </c>
      <c r="K59" s="36">
        <f t="shared" si="13"/>
        <v>0.74395231163790121</v>
      </c>
      <c r="L59" s="60">
        <f t="shared" si="3"/>
        <v>3694</v>
      </c>
    </row>
    <row r="60" spans="1:12" ht="15" x14ac:dyDescent="0.25">
      <c r="A60" s="10">
        <v>761</v>
      </c>
      <c r="B60" s="9" t="s">
        <v>58</v>
      </c>
      <c r="C60" s="32">
        <f>VLOOKUP(A60,Hoja1!$B$1:$I$125,8,0)</f>
        <v>14576</v>
      </c>
      <c r="D60" s="33">
        <v>8402</v>
      </c>
      <c r="E60" s="34">
        <f t="shared" si="12"/>
        <v>0.57642700329308449</v>
      </c>
      <c r="F60" s="35">
        <v>2686</v>
      </c>
      <c r="G60" s="34">
        <f t="shared" si="0"/>
        <v>0.18427552140504941</v>
      </c>
      <c r="H60" s="35">
        <f>VLOOKUP(A60,Hoja2!$A$1:$B$125,2,0)</f>
        <v>405</v>
      </c>
      <c r="I60" s="34">
        <f t="shared" si="1"/>
        <v>2.7785400658616906E-2</v>
      </c>
      <c r="J60" s="33">
        <f t="shared" si="2"/>
        <v>11493</v>
      </c>
      <c r="K60" s="36">
        <f t="shared" si="13"/>
        <v>0.78848792535675083</v>
      </c>
      <c r="L60" s="60">
        <f t="shared" si="3"/>
        <v>3083</v>
      </c>
    </row>
    <row r="61" spans="1:12" ht="15" x14ac:dyDescent="0.25">
      <c r="A61" s="10">
        <v>842</v>
      </c>
      <c r="B61" s="9" t="s">
        <v>59</v>
      </c>
      <c r="C61" s="32">
        <f>VLOOKUP(A61,Hoja1!$B$1:$I$125,8,0)</f>
        <v>7195</v>
      </c>
      <c r="D61" s="33">
        <v>5905</v>
      </c>
      <c r="E61" s="34">
        <f t="shared" si="12"/>
        <v>0.82070882557331482</v>
      </c>
      <c r="F61" s="35">
        <v>444</v>
      </c>
      <c r="G61" s="34">
        <f t="shared" si="0"/>
        <v>6.1709520500347462E-2</v>
      </c>
      <c r="H61" s="35">
        <f>VLOOKUP(A61,Hoja2!$A$1:$B$125,2,0)</f>
        <v>59</v>
      </c>
      <c r="I61" s="34">
        <f t="shared" si="1"/>
        <v>8.2001389854065316E-3</v>
      </c>
      <c r="J61" s="33">
        <f t="shared" si="2"/>
        <v>6408</v>
      </c>
      <c r="K61" s="36">
        <f t="shared" si="13"/>
        <v>0.89061848505906882</v>
      </c>
      <c r="L61" s="60">
        <f t="shared" si="3"/>
        <v>787</v>
      </c>
    </row>
    <row r="62" spans="1:12" x14ac:dyDescent="0.2">
      <c r="A62" s="11"/>
      <c r="B62" s="11" t="s">
        <v>60</v>
      </c>
      <c r="C62" s="37">
        <f>SUM(C63:C79)</f>
        <v>233040</v>
      </c>
      <c r="D62" s="38">
        <f>SUM(D63:D79)</f>
        <v>150047</v>
      </c>
      <c r="E62" s="57">
        <f>D62/C62</f>
        <v>0.64386800549261924</v>
      </c>
      <c r="F62" s="38">
        <f>SUM(F63:F79)</f>
        <v>71346</v>
      </c>
      <c r="G62" s="57">
        <f t="shared" si="0"/>
        <v>0.3061534500514933</v>
      </c>
      <c r="H62" s="38">
        <f>SUM(H63:H79)</f>
        <v>2844</v>
      </c>
      <c r="I62" s="57">
        <f t="shared" si="1"/>
        <v>1.2203913491246138E-2</v>
      </c>
      <c r="J62" s="38">
        <f t="shared" si="2"/>
        <v>224237</v>
      </c>
      <c r="K62" s="44">
        <f>J62/C62</f>
        <v>0.96222536903535871</v>
      </c>
      <c r="L62" s="61">
        <f t="shared" si="3"/>
        <v>8803</v>
      </c>
    </row>
    <row r="63" spans="1:12" ht="15" x14ac:dyDescent="0.25">
      <c r="A63" s="10">
        <v>38</v>
      </c>
      <c r="B63" s="9" t="s">
        <v>61</v>
      </c>
      <c r="C63" s="32">
        <f>VLOOKUP(A63,Hoja1!$B$1:$I$125,8,0)</f>
        <v>11694</v>
      </c>
      <c r="D63" s="33">
        <v>9916</v>
      </c>
      <c r="E63" s="34">
        <f t="shared" ref="E63:E79" si="14">D63/C63</f>
        <v>0.84795621686334877</v>
      </c>
      <c r="F63" s="35">
        <v>891</v>
      </c>
      <c r="G63" s="34">
        <f t="shared" si="0"/>
        <v>7.6192919445869672E-2</v>
      </c>
      <c r="H63" s="35">
        <f>VLOOKUP(A63,Hoja2!$A$1:$B$125,2,0)</f>
        <v>83</v>
      </c>
      <c r="I63" s="34">
        <f t="shared" si="1"/>
        <v>7.0976569180776468E-3</v>
      </c>
      <c r="J63" s="33">
        <f t="shared" si="2"/>
        <v>10890</v>
      </c>
      <c r="K63" s="36">
        <f t="shared" ref="K63:K79" si="15">J63/C63</f>
        <v>0.93124679322729609</v>
      </c>
      <c r="L63" s="60">
        <f t="shared" si="3"/>
        <v>804</v>
      </c>
    </row>
    <row r="64" spans="1:12" ht="15" x14ac:dyDescent="0.25">
      <c r="A64" s="10">
        <v>86</v>
      </c>
      <c r="B64" s="9" t="s">
        <v>62</v>
      </c>
      <c r="C64" s="32">
        <f>VLOOKUP(A64,Hoja1!$B$1:$I$125,8,0)</f>
        <v>5904</v>
      </c>
      <c r="D64" s="33">
        <v>3672</v>
      </c>
      <c r="E64" s="34">
        <f t="shared" si="14"/>
        <v>0.62195121951219512</v>
      </c>
      <c r="F64" s="35">
        <v>987</v>
      </c>
      <c r="G64" s="34">
        <f t="shared" si="0"/>
        <v>0.16717479674796748</v>
      </c>
      <c r="H64" s="35">
        <f>VLOOKUP(A64,Hoja2!$A$1:$B$125,2,0)</f>
        <v>66</v>
      </c>
      <c r="I64" s="34">
        <f t="shared" si="1"/>
        <v>1.1178861788617886E-2</v>
      </c>
      <c r="J64" s="33">
        <f t="shared" si="2"/>
        <v>4725</v>
      </c>
      <c r="K64" s="36">
        <f t="shared" si="15"/>
        <v>0.80030487804878048</v>
      </c>
      <c r="L64" s="60">
        <f t="shared" si="3"/>
        <v>1179</v>
      </c>
    </row>
    <row r="65" spans="1:12" ht="15" x14ac:dyDescent="0.25">
      <c r="A65" s="10">
        <v>107</v>
      </c>
      <c r="B65" s="9" t="s">
        <v>63</v>
      </c>
      <c r="C65" s="32">
        <f>VLOOKUP(A65,Hoja1!$B$1:$I$125,8,0)</f>
        <v>8193</v>
      </c>
      <c r="D65" s="33">
        <v>6675</v>
      </c>
      <c r="E65" s="34">
        <f t="shared" si="14"/>
        <v>0.81471988282680341</v>
      </c>
      <c r="F65" s="35">
        <v>638</v>
      </c>
      <c r="G65" s="34">
        <f t="shared" si="0"/>
        <v>7.7871353594531914E-2</v>
      </c>
      <c r="H65" s="35">
        <f>VLOOKUP(A65,Hoja2!$A$1:$B$125,2,0)</f>
        <v>73</v>
      </c>
      <c r="I65" s="34">
        <f t="shared" si="1"/>
        <v>8.9100451605028681E-3</v>
      </c>
      <c r="J65" s="33">
        <f t="shared" si="2"/>
        <v>7386</v>
      </c>
      <c r="K65" s="36">
        <f t="shared" si="15"/>
        <v>0.90150128158183818</v>
      </c>
      <c r="L65" s="60">
        <f t="shared" si="3"/>
        <v>807</v>
      </c>
    </row>
    <row r="66" spans="1:12" ht="15" x14ac:dyDescent="0.25">
      <c r="A66" s="10">
        <v>134</v>
      </c>
      <c r="B66" s="9" t="s">
        <v>64</v>
      </c>
      <c r="C66" s="32">
        <f>VLOOKUP(A66,Hoja1!$B$1:$I$125,8,0)</f>
        <v>9398</v>
      </c>
      <c r="D66" s="33">
        <v>6738</v>
      </c>
      <c r="E66" s="34">
        <f t="shared" si="14"/>
        <v>0.71696105554373268</v>
      </c>
      <c r="F66" s="35">
        <v>546</v>
      </c>
      <c r="G66" s="34">
        <f t="shared" si="0"/>
        <v>5.8097467546286446E-2</v>
      </c>
      <c r="H66" s="35">
        <f>VLOOKUP(A66,Hoja2!$A$1:$B$125,2,0)</f>
        <v>53</v>
      </c>
      <c r="I66" s="34">
        <f t="shared" si="1"/>
        <v>5.6394977654820174E-3</v>
      </c>
      <c r="J66" s="33">
        <f t="shared" si="2"/>
        <v>7337</v>
      </c>
      <c r="K66" s="36">
        <f t="shared" si="15"/>
        <v>0.78069802085550122</v>
      </c>
      <c r="L66" s="60">
        <f t="shared" si="3"/>
        <v>2061</v>
      </c>
    </row>
    <row r="67" spans="1:12" ht="15" x14ac:dyDescent="0.25">
      <c r="A67" s="10">
        <v>150</v>
      </c>
      <c r="B67" s="10" t="s">
        <v>65</v>
      </c>
      <c r="C67" s="32">
        <f>VLOOKUP(A67,Hoja1!$B$1:$I$125,8,0)</f>
        <v>3906</v>
      </c>
      <c r="D67" s="33">
        <v>1800</v>
      </c>
      <c r="E67" s="34">
        <f t="shared" si="14"/>
        <v>0.46082949308755761</v>
      </c>
      <c r="F67" s="35">
        <v>1572</v>
      </c>
      <c r="G67" s="34">
        <f t="shared" si="0"/>
        <v>0.40245775729646699</v>
      </c>
      <c r="H67" s="35">
        <f>VLOOKUP(A67,Hoja2!$A$1:$B$125,2,0)</f>
        <v>142</v>
      </c>
      <c r="I67" s="34">
        <f t="shared" si="1"/>
        <v>3.6354326676907321E-2</v>
      </c>
      <c r="J67" s="33">
        <f t="shared" si="2"/>
        <v>3514</v>
      </c>
      <c r="K67" s="36">
        <f t="shared" si="15"/>
        <v>0.89964157706093195</v>
      </c>
      <c r="L67" s="60">
        <f t="shared" si="3"/>
        <v>392</v>
      </c>
    </row>
    <row r="68" spans="1:12" ht="15" x14ac:dyDescent="0.25">
      <c r="A68" s="10">
        <v>237</v>
      </c>
      <c r="B68" s="10" t="s">
        <v>66</v>
      </c>
      <c r="C68" s="32">
        <f>VLOOKUP(A68,Hoja1!$B$1:$I$125,8,0)</f>
        <v>17479</v>
      </c>
      <c r="D68" s="33">
        <v>6570</v>
      </c>
      <c r="E68" s="34">
        <f t="shared" si="14"/>
        <v>0.37587962698094857</v>
      </c>
      <c r="F68" s="35">
        <v>10683</v>
      </c>
      <c r="G68" s="34">
        <f t="shared" si="0"/>
        <v>0.6111905715429945</v>
      </c>
      <c r="H68" s="35">
        <f>VLOOKUP(A68,Hoja2!$A$1:$B$125,2,0)</f>
        <v>156</v>
      </c>
      <c r="I68" s="34">
        <f t="shared" si="1"/>
        <v>8.924995709136678E-3</v>
      </c>
      <c r="J68" s="33">
        <f t="shared" si="2"/>
        <v>17409</v>
      </c>
      <c r="K68" s="36">
        <f t="shared" si="15"/>
        <v>0.99599519423307969</v>
      </c>
      <c r="L68" s="60">
        <f t="shared" si="3"/>
        <v>70</v>
      </c>
    </row>
    <row r="69" spans="1:12" ht="15" x14ac:dyDescent="0.25">
      <c r="A69" s="10">
        <v>264</v>
      </c>
      <c r="B69" s="10" t="s">
        <v>67</v>
      </c>
      <c r="C69" s="32">
        <f>VLOOKUP(A69,Hoja1!$B$1:$I$125,8,0)</f>
        <v>10095</v>
      </c>
      <c r="D69" s="33">
        <v>2459</v>
      </c>
      <c r="E69" s="34">
        <f t="shared" si="14"/>
        <v>0.24358593363051015</v>
      </c>
      <c r="F69" s="35">
        <v>5888</v>
      </c>
      <c r="G69" s="34">
        <f t="shared" ref="G69:G132" si="16">F69/C69</f>
        <v>0.58325903912828136</v>
      </c>
      <c r="H69" s="35">
        <f>VLOOKUP(A69,Hoja2!$A$1:$B$125,2,0)</f>
        <v>72</v>
      </c>
      <c r="I69" s="34">
        <f t="shared" ref="I69:I132" si="17">H69/C69</f>
        <v>7.1322436849925704E-3</v>
      </c>
      <c r="J69" s="33">
        <f t="shared" ref="J69:J132" si="18">D69+F69+H69</f>
        <v>8419</v>
      </c>
      <c r="K69" s="36">
        <f t="shared" si="15"/>
        <v>0.83397721644378409</v>
      </c>
      <c r="L69" s="60">
        <f t="shared" ref="L69:L132" si="19">C69-J69</f>
        <v>1676</v>
      </c>
    </row>
    <row r="70" spans="1:12" ht="15" x14ac:dyDescent="0.25">
      <c r="A70" s="10">
        <v>310</v>
      </c>
      <c r="B70" s="13" t="s">
        <v>68</v>
      </c>
      <c r="C70" s="32">
        <f>VLOOKUP(A70,Hoja1!$B$1:$I$125,8,0)</f>
        <v>9631</v>
      </c>
      <c r="D70" s="33">
        <v>5274</v>
      </c>
      <c r="E70" s="34">
        <f t="shared" si="14"/>
        <v>0.5476066867407331</v>
      </c>
      <c r="F70" s="35">
        <v>2547</v>
      </c>
      <c r="G70" s="34">
        <f t="shared" si="16"/>
        <v>0.26445851936455195</v>
      </c>
      <c r="H70" s="35">
        <f>VLOOKUP(A70,Hoja2!$A$1:$B$125,2,0)</f>
        <v>92</v>
      </c>
      <c r="I70" s="34">
        <f t="shared" si="17"/>
        <v>9.5524867614993243E-3</v>
      </c>
      <c r="J70" s="33">
        <f t="shared" si="18"/>
        <v>7913</v>
      </c>
      <c r="K70" s="36">
        <f t="shared" si="15"/>
        <v>0.82161769286678432</v>
      </c>
      <c r="L70" s="60">
        <f t="shared" si="19"/>
        <v>1718</v>
      </c>
    </row>
    <row r="71" spans="1:12" ht="15" x14ac:dyDescent="0.25">
      <c r="A71" s="10">
        <v>315</v>
      </c>
      <c r="B71" s="9" t="s">
        <v>69</v>
      </c>
      <c r="C71" s="32">
        <f>VLOOKUP(A71,Hoja1!$B$1:$I$125,8,0)</f>
        <v>6521</v>
      </c>
      <c r="D71" s="33">
        <v>4290</v>
      </c>
      <c r="E71" s="34">
        <f t="shared" si="14"/>
        <v>0.6578745591166999</v>
      </c>
      <c r="F71" s="35">
        <v>1440</v>
      </c>
      <c r="G71" s="34">
        <f t="shared" si="16"/>
        <v>0.22082502683637478</v>
      </c>
      <c r="H71" s="35">
        <f>VLOOKUP(A71,Hoja2!$A$1:$B$125,2,0)</f>
        <v>49</v>
      </c>
      <c r="I71" s="34">
        <f t="shared" si="17"/>
        <v>7.5141849409599759E-3</v>
      </c>
      <c r="J71" s="33">
        <f t="shared" si="18"/>
        <v>5779</v>
      </c>
      <c r="K71" s="36">
        <f t="shared" si="15"/>
        <v>0.88621377089403464</v>
      </c>
      <c r="L71" s="60">
        <f t="shared" si="19"/>
        <v>742</v>
      </c>
    </row>
    <row r="72" spans="1:12" ht="15" x14ac:dyDescent="0.25">
      <c r="A72" s="10">
        <v>361</v>
      </c>
      <c r="B72" s="9" t="s">
        <v>70</v>
      </c>
      <c r="C72" s="32">
        <f>VLOOKUP(A72,Hoja1!$B$1:$I$125,8,0)</f>
        <v>26405</v>
      </c>
      <c r="D72" s="33">
        <v>21025</v>
      </c>
      <c r="E72" s="34">
        <f t="shared" si="14"/>
        <v>0.79625071009278547</v>
      </c>
      <c r="F72" s="35">
        <v>2345</v>
      </c>
      <c r="G72" s="34">
        <f t="shared" si="16"/>
        <v>8.8808937701192955E-2</v>
      </c>
      <c r="H72" s="35">
        <f>VLOOKUP(A72,Hoja2!$A$1:$B$125,2,0)</f>
        <v>294</v>
      </c>
      <c r="I72" s="34">
        <f t="shared" si="17"/>
        <v>1.1134254875970461E-2</v>
      </c>
      <c r="J72" s="33">
        <f t="shared" si="18"/>
        <v>23664</v>
      </c>
      <c r="K72" s="36">
        <f t="shared" si="15"/>
        <v>0.89619390266994892</v>
      </c>
      <c r="L72" s="60">
        <f t="shared" si="19"/>
        <v>2741</v>
      </c>
    </row>
    <row r="73" spans="1:12" ht="15" x14ac:dyDescent="0.25">
      <c r="A73" s="10">
        <v>647</v>
      </c>
      <c r="B73" s="10" t="s">
        <v>71</v>
      </c>
      <c r="C73" s="32">
        <f>VLOOKUP(A73,Hoja1!$B$1:$I$125,8,0)</f>
        <v>7385</v>
      </c>
      <c r="D73" s="33">
        <v>4968</v>
      </c>
      <c r="E73" s="34">
        <f t="shared" si="14"/>
        <v>0.67271496276235609</v>
      </c>
      <c r="F73" s="35">
        <v>1208</v>
      </c>
      <c r="G73" s="34">
        <f t="shared" si="16"/>
        <v>0.16357481381178063</v>
      </c>
      <c r="H73" s="35">
        <f>VLOOKUP(A73,Hoja2!$A$1:$B$125,2,0)</f>
        <v>81</v>
      </c>
      <c r="I73" s="34">
        <f t="shared" si="17"/>
        <v>1.0968178740690589E-2</v>
      </c>
      <c r="J73" s="33">
        <f t="shared" si="18"/>
        <v>6257</v>
      </c>
      <c r="K73" s="36">
        <f t="shared" si="15"/>
        <v>0.84725795531482739</v>
      </c>
      <c r="L73" s="60">
        <f t="shared" si="19"/>
        <v>1128</v>
      </c>
    </row>
    <row r="74" spans="1:12" ht="15" x14ac:dyDescent="0.25">
      <c r="A74" s="10">
        <v>658</v>
      </c>
      <c r="B74" s="13" t="s">
        <v>72</v>
      </c>
      <c r="C74" s="32">
        <f>VLOOKUP(A74,Hoja1!$B$1:$I$125,8,0)</f>
        <v>3447</v>
      </c>
      <c r="D74" s="33">
        <v>2113</v>
      </c>
      <c r="E74" s="34">
        <f t="shared" si="14"/>
        <v>0.61299680881926311</v>
      </c>
      <c r="F74" s="35">
        <v>1049</v>
      </c>
      <c r="G74" s="34">
        <f t="shared" si="16"/>
        <v>0.30432259936176387</v>
      </c>
      <c r="H74" s="35">
        <f>VLOOKUP(A74,Hoja2!$A$1:$B$125,2,0)</f>
        <v>84</v>
      </c>
      <c r="I74" s="34">
        <f t="shared" si="17"/>
        <v>2.4369016536118365E-2</v>
      </c>
      <c r="J74" s="33">
        <f t="shared" si="18"/>
        <v>3246</v>
      </c>
      <c r="K74" s="36">
        <f t="shared" si="15"/>
        <v>0.94168842471714531</v>
      </c>
      <c r="L74" s="60">
        <f t="shared" si="19"/>
        <v>201</v>
      </c>
    </row>
    <row r="75" spans="1:12" ht="15" x14ac:dyDescent="0.25">
      <c r="A75" s="10">
        <v>664</v>
      </c>
      <c r="B75" s="10" t="s">
        <v>73</v>
      </c>
      <c r="C75" s="32">
        <f>VLOOKUP(A75,Hoja1!$B$1:$I$125,8,0)</f>
        <v>20399</v>
      </c>
      <c r="D75" s="33">
        <v>9349</v>
      </c>
      <c r="E75" s="34">
        <f t="shared" si="14"/>
        <v>0.45830677974410511</v>
      </c>
      <c r="F75" s="35">
        <v>11992</v>
      </c>
      <c r="G75" s="34">
        <f t="shared" si="16"/>
        <v>0.5878719545075739</v>
      </c>
      <c r="H75" s="35">
        <f>VLOOKUP(A75,Hoja2!$A$1:$B$125,2,0)</f>
        <v>384</v>
      </c>
      <c r="I75" s="34">
        <f t="shared" si="17"/>
        <v>1.8824452179028384E-2</v>
      </c>
      <c r="J75" s="33">
        <f t="shared" si="18"/>
        <v>21725</v>
      </c>
      <c r="K75" s="36">
        <f t="shared" si="15"/>
        <v>1.0650031864307075</v>
      </c>
      <c r="L75" s="60">
        <f t="shared" si="19"/>
        <v>-1326</v>
      </c>
    </row>
    <row r="76" spans="1:12" ht="15" x14ac:dyDescent="0.25">
      <c r="A76" s="10">
        <v>686</v>
      </c>
      <c r="B76" s="12" t="s">
        <v>74</v>
      </c>
      <c r="C76" s="32">
        <f>VLOOKUP(A76,Hoja1!$B$1:$I$125,8,0)</f>
        <v>33874</v>
      </c>
      <c r="D76" s="33">
        <v>16200</v>
      </c>
      <c r="E76" s="34">
        <f t="shared" si="14"/>
        <v>0.47824290015941429</v>
      </c>
      <c r="F76" s="35">
        <v>14974</v>
      </c>
      <c r="G76" s="34">
        <f t="shared" si="16"/>
        <v>0.44204994981401663</v>
      </c>
      <c r="H76" s="35">
        <f>VLOOKUP(A76,Hoja2!$A$1:$B$125,2,0)</f>
        <v>438</v>
      </c>
      <c r="I76" s="34">
        <f t="shared" si="17"/>
        <v>1.2930271004310091E-2</v>
      </c>
      <c r="J76" s="33">
        <f t="shared" si="18"/>
        <v>31612</v>
      </c>
      <c r="K76" s="36">
        <f t="shared" si="15"/>
        <v>0.93322312097774107</v>
      </c>
      <c r="L76" s="60">
        <f t="shared" si="19"/>
        <v>2262</v>
      </c>
    </row>
    <row r="77" spans="1:12" ht="15" x14ac:dyDescent="0.25">
      <c r="A77" s="10">
        <v>819</v>
      </c>
      <c r="B77" s="9" t="s">
        <v>75</v>
      </c>
      <c r="C77" s="32">
        <f>VLOOKUP(A77,Hoja1!$B$1:$I$125,8,0)</f>
        <v>5199</v>
      </c>
      <c r="D77" s="33">
        <v>4375</v>
      </c>
      <c r="E77" s="34">
        <f t="shared" si="14"/>
        <v>0.84150798230428925</v>
      </c>
      <c r="F77" s="35">
        <v>815</v>
      </c>
      <c r="G77" s="34">
        <f t="shared" si="16"/>
        <v>0.15676091556068475</v>
      </c>
      <c r="H77" s="35">
        <f>VLOOKUP(A77,Hoja2!$A$1:$B$125,2,0)</f>
        <v>46</v>
      </c>
      <c r="I77" s="34">
        <f t="shared" si="17"/>
        <v>8.8478553567993851E-3</v>
      </c>
      <c r="J77" s="33">
        <f t="shared" si="18"/>
        <v>5236</v>
      </c>
      <c r="K77" s="36">
        <f t="shared" si="15"/>
        <v>1.0071167532217735</v>
      </c>
      <c r="L77" s="60">
        <f t="shared" si="19"/>
        <v>-37</v>
      </c>
    </row>
    <row r="78" spans="1:12" ht="15" x14ac:dyDescent="0.25">
      <c r="A78" s="10">
        <v>854</v>
      </c>
      <c r="B78" s="9" t="s">
        <v>76</v>
      </c>
      <c r="C78" s="32">
        <f>VLOOKUP(A78,Hoja1!$B$1:$I$125,8,0)</f>
        <v>13642</v>
      </c>
      <c r="D78" s="33">
        <v>13842</v>
      </c>
      <c r="E78" s="34">
        <f t="shared" si="14"/>
        <v>1.0146606069491277</v>
      </c>
      <c r="F78" s="35">
        <v>941</v>
      </c>
      <c r="G78" s="34">
        <f t="shared" si="16"/>
        <v>6.8978155695645804E-2</v>
      </c>
      <c r="H78" s="35">
        <f>VLOOKUP(A78,Hoja2!$A$1:$B$125,2,0)</f>
        <v>113</v>
      </c>
      <c r="I78" s="34">
        <f t="shared" si="17"/>
        <v>8.2832429262571471E-3</v>
      </c>
      <c r="J78" s="33">
        <f t="shared" si="18"/>
        <v>14896</v>
      </c>
      <c r="K78" s="36">
        <f t="shared" si="15"/>
        <v>1.0919220055710306</v>
      </c>
      <c r="L78" s="60">
        <f t="shared" si="19"/>
        <v>-1254</v>
      </c>
    </row>
    <row r="79" spans="1:12" ht="15" x14ac:dyDescent="0.25">
      <c r="A79" s="10">
        <v>887</v>
      </c>
      <c r="B79" s="9" t="s">
        <v>77</v>
      </c>
      <c r="C79" s="32">
        <f>VLOOKUP(A79,Hoja1!$B$1:$I$125,8,0)</f>
        <v>39868</v>
      </c>
      <c r="D79" s="33">
        <v>30781</v>
      </c>
      <c r="E79" s="34">
        <f t="shared" si="14"/>
        <v>0.77207284037323165</v>
      </c>
      <c r="F79" s="35">
        <v>12830</v>
      </c>
      <c r="G79" s="34">
        <f t="shared" si="16"/>
        <v>0.3218119795324571</v>
      </c>
      <c r="H79" s="35">
        <f>VLOOKUP(A79,Hoja2!$A$1:$B$125,2,0)</f>
        <v>618</v>
      </c>
      <c r="I79" s="34">
        <f t="shared" si="17"/>
        <v>1.5501153807564965E-2</v>
      </c>
      <c r="J79" s="33">
        <f t="shared" si="18"/>
        <v>44229</v>
      </c>
      <c r="K79" s="36">
        <f t="shared" si="15"/>
        <v>1.1093859737132536</v>
      </c>
      <c r="L79" s="60">
        <f t="shared" si="19"/>
        <v>-4361</v>
      </c>
    </row>
    <row r="80" spans="1:12" x14ac:dyDescent="0.2">
      <c r="A80" s="11"/>
      <c r="B80" s="11" t="s">
        <v>78</v>
      </c>
      <c r="C80" s="37">
        <f>SUM(C81:C103)</f>
        <v>633361</v>
      </c>
      <c r="D80" s="38">
        <f>SUM(D81:D103)</f>
        <v>243632</v>
      </c>
      <c r="E80" s="57">
        <f>D80/C80</f>
        <v>0.38466530146314659</v>
      </c>
      <c r="F80" s="38">
        <f>SUM(F81:F103)</f>
        <v>263535</v>
      </c>
      <c r="G80" s="57">
        <f t="shared" si="16"/>
        <v>0.41608971818599505</v>
      </c>
      <c r="H80" s="38">
        <f>SUM(H81:H103)</f>
        <v>6459</v>
      </c>
      <c r="I80" s="57">
        <f t="shared" si="17"/>
        <v>1.0197975562120182E-2</v>
      </c>
      <c r="J80" s="38">
        <f t="shared" si="18"/>
        <v>513626</v>
      </c>
      <c r="K80" s="44">
        <f>J80/C80</f>
        <v>0.81095299521126185</v>
      </c>
      <c r="L80" s="61">
        <f t="shared" si="19"/>
        <v>119735</v>
      </c>
    </row>
    <row r="81" spans="1:12" ht="15" x14ac:dyDescent="0.25">
      <c r="A81" s="10">
        <v>2</v>
      </c>
      <c r="B81" s="9" t="s">
        <v>79</v>
      </c>
      <c r="C81" s="32">
        <f>VLOOKUP(A81,Hoja1!$B$1:$I$125,8,0)</f>
        <v>21371</v>
      </c>
      <c r="D81" s="33">
        <v>14777</v>
      </c>
      <c r="E81" s="34">
        <f t="shared" ref="E81:E103" si="20">D81/C81</f>
        <v>0.69145103177202749</v>
      </c>
      <c r="F81" s="35">
        <v>2512</v>
      </c>
      <c r="G81" s="34">
        <f t="shared" si="16"/>
        <v>0.11754246408684667</v>
      </c>
      <c r="H81" s="35">
        <f>VLOOKUP(A81,Hoja2!$A$1:$B$125,2,0)</f>
        <v>265</v>
      </c>
      <c r="I81" s="34">
        <f t="shared" si="17"/>
        <v>1.239998128304712E-2</v>
      </c>
      <c r="J81" s="33">
        <f t="shared" si="18"/>
        <v>17554</v>
      </c>
      <c r="K81" s="36">
        <f t="shared" ref="K81:K103" si="21">J81/C81</f>
        <v>0.82139347714192135</v>
      </c>
      <c r="L81" s="60">
        <f t="shared" si="19"/>
        <v>3817</v>
      </c>
    </row>
    <row r="82" spans="1:12" ht="15" x14ac:dyDescent="0.25">
      <c r="A82" s="10">
        <v>21</v>
      </c>
      <c r="B82" s="9" t="s">
        <v>80</v>
      </c>
      <c r="C82" s="32">
        <f>VLOOKUP(A82,Hoja1!$B$1:$I$125,8,0)</f>
        <v>4649</v>
      </c>
      <c r="D82" s="33">
        <v>2855</v>
      </c>
      <c r="E82" s="34">
        <f t="shared" si="20"/>
        <v>0.61411056141105613</v>
      </c>
      <c r="F82" s="35">
        <v>746</v>
      </c>
      <c r="G82" s="34">
        <f t="shared" si="16"/>
        <v>0.16046461604646162</v>
      </c>
      <c r="H82" s="35">
        <f>VLOOKUP(A82,Hoja2!$A$1:$B$125,2,0)</f>
        <v>38</v>
      </c>
      <c r="I82" s="34">
        <f t="shared" si="17"/>
        <v>8.1738008173800822E-3</v>
      </c>
      <c r="J82" s="33">
        <f t="shared" si="18"/>
        <v>3639</v>
      </c>
      <c r="K82" s="36">
        <f t="shared" si="21"/>
        <v>0.78274897827489787</v>
      </c>
      <c r="L82" s="60">
        <f t="shared" si="19"/>
        <v>1010</v>
      </c>
    </row>
    <row r="83" spans="1:12" ht="15" x14ac:dyDescent="0.25">
      <c r="A83" s="10">
        <v>55</v>
      </c>
      <c r="B83" s="9" t="s">
        <v>81</v>
      </c>
      <c r="C83" s="32">
        <f>VLOOKUP(A83,Hoja1!$B$1:$I$125,8,0)</f>
        <v>8504</v>
      </c>
      <c r="D83" s="33">
        <v>7298</v>
      </c>
      <c r="E83" s="34">
        <f t="shared" si="20"/>
        <v>0.85818438381937912</v>
      </c>
      <c r="F83" s="35">
        <v>595</v>
      </c>
      <c r="G83" s="34">
        <f t="shared" si="16"/>
        <v>6.9967074317968017E-2</v>
      </c>
      <c r="H83" s="35">
        <f>VLOOKUP(A83,Hoja2!$A$1:$B$125,2,0)</f>
        <v>103</v>
      </c>
      <c r="I83" s="34">
        <f t="shared" si="17"/>
        <v>1.2111947318908748E-2</v>
      </c>
      <c r="J83" s="33">
        <f t="shared" si="18"/>
        <v>7996</v>
      </c>
      <c r="K83" s="36">
        <f t="shared" si="21"/>
        <v>0.94026340545625586</v>
      </c>
      <c r="L83" s="60">
        <f t="shared" si="19"/>
        <v>508</v>
      </c>
    </row>
    <row r="84" spans="1:12" ht="15" x14ac:dyDescent="0.25">
      <c r="A84" s="10">
        <v>148</v>
      </c>
      <c r="B84" s="14" t="s">
        <v>82</v>
      </c>
      <c r="C84" s="32">
        <f>VLOOKUP(A84,Hoja1!$B$1:$I$125,8,0)</f>
        <v>53894</v>
      </c>
      <c r="D84" s="33">
        <v>14762</v>
      </c>
      <c r="E84" s="34">
        <f t="shared" si="20"/>
        <v>0.27390804171150779</v>
      </c>
      <c r="F84" s="35">
        <v>19159</v>
      </c>
      <c r="G84" s="34">
        <f t="shared" si="16"/>
        <v>0.35549411808364567</v>
      </c>
      <c r="H84" s="35">
        <f>VLOOKUP(A84,Hoja2!$A$1:$B$125,2,0)</f>
        <v>580</v>
      </c>
      <c r="I84" s="34">
        <f t="shared" si="17"/>
        <v>1.0761865884885145E-2</v>
      </c>
      <c r="J84" s="33">
        <f t="shared" si="18"/>
        <v>34501</v>
      </c>
      <c r="K84" s="36">
        <f t="shared" si="21"/>
        <v>0.64016402568003861</v>
      </c>
      <c r="L84" s="60">
        <f t="shared" si="19"/>
        <v>19393</v>
      </c>
    </row>
    <row r="85" spans="1:12" ht="15" x14ac:dyDescent="0.25">
      <c r="A85" s="10">
        <v>197</v>
      </c>
      <c r="B85" s="9" t="s">
        <v>83</v>
      </c>
      <c r="C85" s="32">
        <f>VLOOKUP(A85,Hoja1!$B$1:$I$125,8,0)</f>
        <v>16990</v>
      </c>
      <c r="D85" s="33">
        <v>10710</v>
      </c>
      <c r="E85" s="34">
        <f t="shared" si="20"/>
        <v>0.63037080635668041</v>
      </c>
      <c r="F85" s="35">
        <v>2265</v>
      </c>
      <c r="G85" s="34">
        <f t="shared" si="16"/>
        <v>0.13331371394938199</v>
      </c>
      <c r="H85" s="35">
        <f>VLOOKUP(A85,Hoja2!$A$1:$B$125,2,0)</f>
        <v>166</v>
      </c>
      <c r="I85" s="34">
        <f t="shared" si="17"/>
        <v>9.7704532077692759E-3</v>
      </c>
      <c r="J85" s="33">
        <f t="shared" si="18"/>
        <v>13141</v>
      </c>
      <c r="K85" s="36">
        <f t="shared" si="21"/>
        <v>0.77345497351383163</v>
      </c>
      <c r="L85" s="60">
        <f t="shared" si="19"/>
        <v>3849</v>
      </c>
    </row>
    <row r="86" spans="1:12" ht="15" x14ac:dyDescent="0.25">
      <c r="A86" s="10">
        <v>206</v>
      </c>
      <c r="B86" s="10" t="s">
        <v>84</v>
      </c>
      <c r="C86" s="32">
        <f>VLOOKUP(A86,Hoja1!$B$1:$I$125,8,0)</f>
        <v>5073</v>
      </c>
      <c r="D86" s="33">
        <v>3224</v>
      </c>
      <c r="E86" s="34">
        <f t="shared" si="20"/>
        <v>0.63552138773901046</v>
      </c>
      <c r="F86" s="35">
        <v>595</v>
      </c>
      <c r="G86" s="34">
        <f t="shared" si="16"/>
        <v>0.11728760102503449</v>
      </c>
      <c r="H86" s="35">
        <f>VLOOKUP(A86,Hoja2!$A$1:$B$125,2,0)</f>
        <v>36</v>
      </c>
      <c r="I86" s="34">
        <f t="shared" si="17"/>
        <v>7.0963926670609108E-3</v>
      </c>
      <c r="J86" s="33">
        <f t="shared" si="18"/>
        <v>3855</v>
      </c>
      <c r="K86" s="36">
        <f t="shared" si="21"/>
        <v>0.75990538143110586</v>
      </c>
      <c r="L86" s="60">
        <f t="shared" si="19"/>
        <v>1218</v>
      </c>
    </row>
    <row r="87" spans="1:12" ht="15" x14ac:dyDescent="0.25">
      <c r="A87" s="10">
        <v>313</v>
      </c>
      <c r="B87" s="9" t="s">
        <v>85</v>
      </c>
      <c r="C87" s="32">
        <f>VLOOKUP(A87,Hoja1!$B$1:$I$125,8,0)</f>
        <v>11770</v>
      </c>
      <c r="D87" s="33">
        <v>6665</v>
      </c>
      <c r="E87" s="34">
        <f t="shared" si="20"/>
        <v>0.56627017841971117</v>
      </c>
      <c r="F87" s="35">
        <v>1494</v>
      </c>
      <c r="G87" s="34">
        <f t="shared" si="16"/>
        <v>0.12693288020390825</v>
      </c>
      <c r="H87" s="35">
        <f>VLOOKUP(A87,Hoja2!$A$1:$B$125,2,0)</f>
        <v>148</v>
      </c>
      <c r="I87" s="34">
        <f t="shared" si="17"/>
        <v>1.2574341546304163E-2</v>
      </c>
      <c r="J87" s="33">
        <f t="shared" si="18"/>
        <v>8307</v>
      </c>
      <c r="K87" s="36">
        <f t="shared" si="21"/>
        <v>0.70577740016992352</v>
      </c>
      <c r="L87" s="60">
        <f t="shared" si="19"/>
        <v>3463</v>
      </c>
    </row>
    <row r="88" spans="1:12" ht="15" x14ac:dyDescent="0.25">
      <c r="A88" s="10">
        <v>318</v>
      </c>
      <c r="B88" s="9" t="s">
        <v>86</v>
      </c>
      <c r="C88" s="32">
        <f>VLOOKUP(A88,Hoja1!$B$1:$I$125,8,0)</f>
        <v>49356</v>
      </c>
      <c r="D88" s="33">
        <v>11731</v>
      </c>
      <c r="E88" s="34">
        <f t="shared" si="20"/>
        <v>0.23768133560256099</v>
      </c>
      <c r="F88" s="35">
        <v>18098</v>
      </c>
      <c r="G88" s="34">
        <f t="shared" si="16"/>
        <v>0.36668287543561068</v>
      </c>
      <c r="H88" s="35">
        <f>VLOOKUP(A88,Hoja2!$A$1:$B$125,2,0)</f>
        <v>307</v>
      </c>
      <c r="I88" s="34">
        <f t="shared" si="17"/>
        <v>6.2201150822595022E-3</v>
      </c>
      <c r="J88" s="33">
        <f t="shared" si="18"/>
        <v>30136</v>
      </c>
      <c r="K88" s="36">
        <f t="shared" si="21"/>
        <v>0.61058432612043112</v>
      </c>
      <c r="L88" s="60">
        <f t="shared" si="19"/>
        <v>19220</v>
      </c>
    </row>
    <row r="89" spans="1:12" ht="15" x14ac:dyDescent="0.25">
      <c r="A89" s="10">
        <v>321</v>
      </c>
      <c r="B89" s="9" t="s">
        <v>87</v>
      </c>
      <c r="C89" s="32">
        <f>VLOOKUP(A89,Hoja1!$B$1:$I$125,8,0)</f>
        <v>7530</v>
      </c>
      <c r="D89" s="33">
        <v>2438</v>
      </c>
      <c r="E89" s="34">
        <f t="shared" si="20"/>
        <v>0.32377158034528553</v>
      </c>
      <c r="F89" s="35">
        <v>2457</v>
      </c>
      <c r="G89" s="34">
        <f t="shared" si="16"/>
        <v>0.32629482071713145</v>
      </c>
      <c r="H89" s="35">
        <f>VLOOKUP(A89,Hoja2!$A$1:$B$125,2,0)</f>
        <v>76</v>
      </c>
      <c r="I89" s="34">
        <f t="shared" si="17"/>
        <v>1.0092961487383798E-2</v>
      </c>
      <c r="J89" s="33">
        <f t="shared" si="18"/>
        <v>4971</v>
      </c>
      <c r="K89" s="36">
        <f t="shared" si="21"/>
        <v>0.66015936254980079</v>
      </c>
      <c r="L89" s="60">
        <f t="shared" si="19"/>
        <v>2559</v>
      </c>
    </row>
    <row r="90" spans="1:12" ht="15" x14ac:dyDescent="0.25">
      <c r="A90" s="10">
        <v>376</v>
      </c>
      <c r="B90" s="9" t="s">
        <v>88</v>
      </c>
      <c r="C90" s="32">
        <f>VLOOKUP(A90,Hoja1!$B$1:$I$125,8,0)</f>
        <v>57935</v>
      </c>
      <c r="D90" s="33">
        <v>10703</v>
      </c>
      <c r="E90" s="34">
        <f t="shared" si="20"/>
        <v>0.18474152066971605</v>
      </c>
      <c r="F90" s="35">
        <v>43487</v>
      </c>
      <c r="G90" s="34">
        <f t="shared" si="16"/>
        <v>0.75061707085526885</v>
      </c>
      <c r="H90" s="35">
        <f>VLOOKUP(A90,Hoja2!$A$1:$B$125,2,0)</f>
        <v>533</v>
      </c>
      <c r="I90" s="34">
        <f t="shared" si="17"/>
        <v>9.1999654785535519E-3</v>
      </c>
      <c r="J90" s="33">
        <f t="shared" si="18"/>
        <v>54723</v>
      </c>
      <c r="K90" s="36">
        <f t="shared" si="21"/>
        <v>0.94455855700353841</v>
      </c>
      <c r="L90" s="60">
        <f t="shared" si="19"/>
        <v>3212</v>
      </c>
    </row>
    <row r="91" spans="1:12" ht="15" x14ac:dyDescent="0.25">
      <c r="A91" s="10">
        <v>400</v>
      </c>
      <c r="B91" s="10" t="s">
        <v>89</v>
      </c>
      <c r="C91" s="32">
        <f>VLOOKUP(A91,Hoja1!$B$1:$I$125,8,0)</f>
        <v>20012</v>
      </c>
      <c r="D91" s="33">
        <v>8696</v>
      </c>
      <c r="E91" s="34">
        <f t="shared" si="20"/>
        <v>0.43453927643413953</v>
      </c>
      <c r="F91" s="35">
        <v>8778</v>
      </c>
      <c r="G91" s="34">
        <f t="shared" si="16"/>
        <v>0.43863681790925446</v>
      </c>
      <c r="H91" s="35">
        <f>VLOOKUP(A91,Hoja2!$A$1:$B$125,2,0)</f>
        <v>163</v>
      </c>
      <c r="I91" s="34">
        <f t="shared" si="17"/>
        <v>8.1451129322406557E-3</v>
      </c>
      <c r="J91" s="33">
        <f t="shared" si="18"/>
        <v>17637</v>
      </c>
      <c r="K91" s="36">
        <f t="shared" si="21"/>
        <v>0.88132120727563457</v>
      </c>
      <c r="L91" s="60">
        <f t="shared" si="19"/>
        <v>2375</v>
      </c>
    </row>
    <row r="92" spans="1:12" ht="15" x14ac:dyDescent="0.25">
      <c r="A92" s="10">
        <v>440</v>
      </c>
      <c r="B92" s="9" t="s">
        <v>90</v>
      </c>
      <c r="C92" s="32">
        <f>VLOOKUP(A92,Hoja1!$B$1:$I$125,8,0)</f>
        <v>58528</v>
      </c>
      <c r="D92" s="33">
        <v>16841</v>
      </c>
      <c r="E92" s="34">
        <f t="shared" si="20"/>
        <v>0.28774261891744124</v>
      </c>
      <c r="F92" s="35">
        <v>25452</v>
      </c>
      <c r="G92" s="34">
        <f t="shared" si="16"/>
        <v>0.43486878075451069</v>
      </c>
      <c r="H92" s="35">
        <f>VLOOKUP(A92,Hoja2!$A$1:$B$125,2,0)</f>
        <v>737</v>
      </c>
      <c r="I92" s="34">
        <f t="shared" si="17"/>
        <v>1.2592263531984692E-2</v>
      </c>
      <c r="J92" s="33">
        <f t="shared" si="18"/>
        <v>43030</v>
      </c>
      <c r="K92" s="36">
        <f t="shared" si="21"/>
        <v>0.7352036632039366</v>
      </c>
      <c r="L92" s="60">
        <f t="shared" si="19"/>
        <v>15498</v>
      </c>
    </row>
    <row r="93" spans="1:12" ht="15" x14ac:dyDescent="0.25">
      <c r="A93" s="10">
        <v>483</v>
      </c>
      <c r="B93" s="9" t="s">
        <v>91</v>
      </c>
      <c r="C93" s="32">
        <f>VLOOKUP(A93,Hoja1!$B$1:$I$125,8,0)</f>
        <v>11227</v>
      </c>
      <c r="D93" s="33">
        <v>10070</v>
      </c>
      <c r="E93" s="34">
        <f t="shared" si="20"/>
        <v>0.89694486505745075</v>
      </c>
      <c r="F93" s="35">
        <v>804</v>
      </c>
      <c r="G93" s="34">
        <f t="shared" si="16"/>
        <v>7.1613075621270159E-2</v>
      </c>
      <c r="H93" s="35">
        <f>VLOOKUP(A93,Hoja2!$A$1:$B$125,2,0)</f>
        <v>95</v>
      </c>
      <c r="I93" s="34">
        <f t="shared" si="17"/>
        <v>8.4617440099759508E-3</v>
      </c>
      <c r="J93" s="33">
        <f t="shared" si="18"/>
        <v>10969</v>
      </c>
      <c r="K93" s="36">
        <f t="shared" si="21"/>
        <v>0.97701968468869693</v>
      </c>
      <c r="L93" s="60">
        <f t="shared" si="19"/>
        <v>258</v>
      </c>
    </row>
    <row r="94" spans="1:12" ht="15" x14ac:dyDescent="0.25">
      <c r="A94" s="10">
        <v>541</v>
      </c>
      <c r="B94" s="10" t="s">
        <v>92</v>
      </c>
      <c r="C94" s="32">
        <f>VLOOKUP(A94,Hoja1!$B$1:$I$125,8,0)</f>
        <v>19751</v>
      </c>
      <c r="D94" s="33">
        <v>11706</v>
      </c>
      <c r="E94" s="34">
        <f t="shared" si="20"/>
        <v>0.59267885170371115</v>
      </c>
      <c r="F94" s="35">
        <v>4367</v>
      </c>
      <c r="G94" s="34">
        <f t="shared" si="16"/>
        <v>0.22110272897574806</v>
      </c>
      <c r="H94" s="35">
        <f>VLOOKUP(A94,Hoja2!$A$1:$B$125,2,0)</f>
        <v>249</v>
      </c>
      <c r="I94" s="34">
        <f t="shared" si="17"/>
        <v>1.2606956609791909E-2</v>
      </c>
      <c r="J94" s="33">
        <f t="shared" si="18"/>
        <v>16322</v>
      </c>
      <c r="K94" s="36">
        <f t="shared" si="21"/>
        <v>0.82638853728925121</v>
      </c>
      <c r="L94" s="60">
        <f t="shared" si="19"/>
        <v>3429</v>
      </c>
    </row>
    <row r="95" spans="1:12" ht="15" x14ac:dyDescent="0.25">
      <c r="A95" s="10">
        <v>607</v>
      </c>
      <c r="B95" s="9" t="s">
        <v>93</v>
      </c>
      <c r="C95" s="32">
        <f>VLOOKUP(A95,Hoja1!$B$1:$I$125,8,0)</f>
        <v>21168</v>
      </c>
      <c r="D95" s="33">
        <v>3947</v>
      </c>
      <c r="E95" s="34">
        <f t="shared" si="20"/>
        <v>0.18646069538926682</v>
      </c>
      <c r="F95" s="35">
        <v>7488</v>
      </c>
      <c r="G95" s="34">
        <f t="shared" si="16"/>
        <v>0.35374149659863946</v>
      </c>
      <c r="H95" s="35">
        <f>VLOOKUP(A95,Hoja2!$A$1:$B$125,2,0)</f>
        <v>138</v>
      </c>
      <c r="I95" s="34">
        <f t="shared" si="17"/>
        <v>6.5192743764172336E-3</v>
      </c>
      <c r="J95" s="33">
        <f t="shared" si="18"/>
        <v>11573</v>
      </c>
      <c r="K95" s="36">
        <f t="shared" si="21"/>
        <v>0.54672146636432351</v>
      </c>
      <c r="L95" s="60">
        <f t="shared" si="19"/>
        <v>9595</v>
      </c>
    </row>
    <row r="96" spans="1:12" ht="15" x14ac:dyDescent="0.25">
      <c r="A96" s="10">
        <v>615</v>
      </c>
      <c r="B96" s="9" t="s">
        <v>94</v>
      </c>
      <c r="C96" s="32">
        <f>VLOOKUP(A96,Hoja1!$B$1:$I$125,8,0)</f>
        <v>120936</v>
      </c>
      <c r="D96" s="33">
        <v>18654</v>
      </c>
      <c r="E96" s="34">
        <f t="shared" si="20"/>
        <v>0.15424687437983728</v>
      </c>
      <c r="F96" s="35">
        <v>98840</v>
      </c>
      <c r="G96" s="34">
        <f t="shared" si="16"/>
        <v>0.81729179069921276</v>
      </c>
      <c r="H96" s="35">
        <f>VLOOKUP(A96,Hoja2!$A$1:$B$125,2,0)</f>
        <v>1170</v>
      </c>
      <c r="I96" s="34">
        <f t="shared" si="17"/>
        <v>9.6745385989283582E-3</v>
      </c>
      <c r="J96" s="33">
        <f t="shared" si="18"/>
        <v>118664</v>
      </c>
      <c r="K96" s="36">
        <f t="shared" si="21"/>
        <v>0.98121320367797848</v>
      </c>
      <c r="L96" s="60">
        <f t="shared" si="19"/>
        <v>2272</v>
      </c>
    </row>
    <row r="97" spans="1:12" ht="15" x14ac:dyDescent="0.25">
      <c r="A97" s="10">
        <v>649</v>
      </c>
      <c r="B97" s="9" t="s">
        <v>95</v>
      </c>
      <c r="C97" s="32">
        <f>VLOOKUP(A97,Hoja1!$B$1:$I$125,8,0)</f>
        <v>18031</v>
      </c>
      <c r="D97" s="33">
        <v>9144</v>
      </c>
      <c r="E97" s="34">
        <f t="shared" si="20"/>
        <v>0.50712661527369529</v>
      </c>
      <c r="F97" s="35">
        <v>2553</v>
      </c>
      <c r="G97" s="34">
        <f t="shared" si="16"/>
        <v>0.14158948477621874</v>
      </c>
      <c r="H97" s="35">
        <f>VLOOKUP(A97,Hoja2!$A$1:$B$125,2,0)</f>
        <v>180</v>
      </c>
      <c r="I97" s="34">
        <f t="shared" si="17"/>
        <v>9.9828073872774668E-3</v>
      </c>
      <c r="J97" s="33">
        <f t="shared" si="18"/>
        <v>11877</v>
      </c>
      <c r="K97" s="36">
        <f t="shared" si="21"/>
        <v>0.65869890743719151</v>
      </c>
      <c r="L97" s="60">
        <f t="shared" si="19"/>
        <v>6154</v>
      </c>
    </row>
    <row r="98" spans="1:12" ht="15" x14ac:dyDescent="0.25">
      <c r="A98" s="10">
        <v>652</v>
      </c>
      <c r="B98" s="9" t="s">
        <v>96</v>
      </c>
      <c r="C98" s="32">
        <f>VLOOKUP(A98,Hoja1!$B$1:$I$125,8,0)</f>
        <v>5775</v>
      </c>
      <c r="D98" s="33">
        <v>5052</v>
      </c>
      <c r="E98" s="34">
        <f t="shared" si="20"/>
        <v>0.87480519480519481</v>
      </c>
      <c r="F98" s="35">
        <v>453</v>
      </c>
      <c r="G98" s="34">
        <f t="shared" si="16"/>
        <v>7.8441558441558437E-2</v>
      </c>
      <c r="H98" s="35">
        <f>VLOOKUP(A98,Hoja2!$A$1:$B$125,2,0)</f>
        <v>28</v>
      </c>
      <c r="I98" s="34">
        <f t="shared" si="17"/>
        <v>4.8484848484848485E-3</v>
      </c>
      <c r="J98" s="33">
        <f t="shared" si="18"/>
        <v>5533</v>
      </c>
      <c r="K98" s="36">
        <f t="shared" si="21"/>
        <v>0.95809523809523811</v>
      </c>
      <c r="L98" s="60">
        <f t="shared" si="19"/>
        <v>242</v>
      </c>
    </row>
    <row r="99" spans="1:12" ht="15" x14ac:dyDescent="0.25">
      <c r="A99" s="10">
        <v>660</v>
      </c>
      <c r="B99" s="9" t="s">
        <v>97</v>
      </c>
      <c r="C99" s="32">
        <f>VLOOKUP(A99,Hoja1!$B$1:$I$125,8,0)</f>
        <v>13165</v>
      </c>
      <c r="D99" s="33">
        <v>9285</v>
      </c>
      <c r="E99" s="34">
        <f t="shared" si="20"/>
        <v>0.70527914925939994</v>
      </c>
      <c r="F99" s="35">
        <v>2932</v>
      </c>
      <c r="G99" s="34">
        <f t="shared" si="16"/>
        <v>0.22271173566274213</v>
      </c>
      <c r="H99" s="35">
        <f>VLOOKUP(A99,Hoja2!$A$1:$B$125,2,0)</f>
        <v>84</v>
      </c>
      <c r="I99" s="34">
        <f t="shared" si="17"/>
        <v>6.3805545005696926E-3</v>
      </c>
      <c r="J99" s="33">
        <f t="shared" si="18"/>
        <v>12301</v>
      </c>
      <c r="K99" s="36">
        <f t="shared" si="21"/>
        <v>0.93437143942271172</v>
      </c>
      <c r="L99" s="60">
        <f t="shared" si="19"/>
        <v>864</v>
      </c>
    </row>
    <row r="100" spans="1:12" ht="15" x14ac:dyDescent="0.25">
      <c r="A100" s="10">
        <v>667</v>
      </c>
      <c r="B100" s="9" t="s">
        <v>98</v>
      </c>
      <c r="C100" s="32">
        <f>VLOOKUP(A100,Hoja1!$B$1:$I$125,8,0)</f>
        <v>16077</v>
      </c>
      <c r="D100" s="33">
        <v>9232</v>
      </c>
      <c r="E100" s="34">
        <f t="shared" si="20"/>
        <v>0.57423648690676121</v>
      </c>
      <c r="F100" s="35">
        <v>3108</v>
      </c>
      <c r="G100" s="34">
        <f t="shared" si="16"/>
        <v>0.1933196491882814</v>
      </c>
      <c r="H100" s="35">
        <f>VLOOKUP(A100,Hoja2!$A$1:$B$125,2,0)</f>
        <v>168</v>
      </c>
      <c r="I100" s="34">
        <f t="shared" si="17"/>
        <v>1.044971076693413E-2</v>
      </c>
      <c r="J100" s="33">
        <f t="shared" si="18"/>
        <v>12508</v>
      </c>
      <c r="K100" s="36">
        <f t="shared" si="21"/>
        <v>0.77800584686197671</v>
      </c>
      <c r="L100" s="60">
        <f t="shared" si="19"/>
        <v>3569</v>
      </c>
    </row>
    <row r="101" spans="1:12" ht="15" x14ac:dyDescent="0.25">
      <c r="A101" s="10">
        <v>674</v>
      </c>
      <c r="B101" s="9" t="s">
        <v>99</v>
      </c>
      <c r="C101" s="32">
        <f>VLOOKUP(A101,Hoja1!$B$1:$I$125,8,0)</f>
        <v>21764</v>
      </c>
      <c r="D101" s="33">
        <v>14768</v>
      </c>
      <c r="E101" s="34">
        <f t="shared" si="20"/>
        <v>0.67855173681308578</v>
      </c>
      <c r="F101" s="35">
        <v>2085</v>
      </c>
      <c r="G101" s="34">
        <f t="shared" si="16"/>
        <v>9.5800404337437972E-2</v>
      </c>
      <c r="H101" s="35">
        <f>VLOOKUP(A101,Hoja2!$A$1:$B$125,2,0)</f>
        <v>267</v>
      </c>
      <c r="I101" s="34">
        <f t="shared" si="17"/>
        <v>1.2267965447528027E-2</v>
      </c>
      <c r="J101" s="33">
        <f t="shared" si="18"/>
        <v>17120</v>
      </c>
      <c r="K101" s="36">
        <f t="shared" si="21"/>
        <v>0.78662010659805182</v>
      </c>
      <c r="L101" s="60">
        <f t="shared" si="19"/>
        <v>4644</v>
      </c>
    </row>
    <row r="102" spans="1:12" ht="15" x14ac:dyDescent="0.25">
      <c r="A102" s="10">
        <v>697</v>
      </c>
      <c r="B102" s="15" t="s">
        <v>100</v>
      </c>
      <c r="C102" s="32">
        <f>VLOOKUP(A102,Hoja1!$B$1:$I$125,8,0)</f>
        <v>33030</v>
      </c>
      <c r="D102" s="33">
        <v>15141</v>
      </c>
      <c r="E102" s="34">
        <f t="shared" si="20"/>
        <v>0.4584014532243415</v>
      </c>
      <c r="F102" s="35">
        <v>9861</v>
      </c>
      <c r="G102" s="34">
        <f t="shared" si="16"/>
        <v>0.2985467756584923</v>
      </c>
      <c r="H102" s="35">
        <f>VLOOKUP(A102,Hoja2!$A$1:$B$125,2,0)</f>
        <v>374</v>
      </c>
      <c r="I102" s="34">
        <f t="shared" si="17"/>
        <v>1.132303966091432E-2</v>
      </c>
      <c r="J102" s="33">
        <f t="shared" si="18"/>
        <v>25376</v>
      </c>
      <c r="K102" s="36">
        <f t="shared" si="21"/>
        <v>0.76827126854374805</v>
      </c>
      <c r="L102" s="60">
        <f t="shared" si="19"/>
        <v>7654</v>
      </c>
    </row>
    <row r="103" spans="1:12" ht="15" x14ac:dyDescent="0.25">
      <c r="A103" s="10">
        <v>756</v>
      </c>
      <c r="B103" s="9" t="s">
        <v>101</v>
      </c>
      <c r="C103" s="32">
        <f>VLOOKUP(A103,Hoja1!$B$1:$I$125,8,0)</f>
        <v>36825</v>
      </c>
      <c r="D103" s="33">
        <v>25933</v>
      </c>
      <c r="E103" s="34">
        <f t="shared" si="20"/>
        <v>0.70422267481330614</v>
      </c>
      <c r="F103" s="35">
        <v>5406</v>
      </c>
      <c r="G103" s="34">
        <f t="shared" si="16"/>
        <v>0.14680244399185335</v>
      </c>
      <c r="H103" s="35">
        <f>VLOOKUP(A103,Hoja2!$A$1:$B$125,2,0)</f>
        <v>554</v>
      </c>
      <c r="I103" s="34">
        <f t="shared" si="17"/>
        <v>1.5044127630685675E-2</v>
      </c>
      <c r="J103" s="33">
        <f t="shared" si="18"/>
        <v>31893</v>
      </c>
      <c r="K103" s="36">
        <f t="shared" si="21"/>
        <v>0.86606924643584526</v>
      </c>
      <c r="L103" s="60">
        <f t="shared" si="19"/>
        <v>4932</v>
      </c>
    </row>
    <row r="104" spans="1:12" x14ac:dyDescent="0.2">
      <c r="A104" s="11"/>
      <c r="B104" s="11" t="s">
        <v>102</v>
      </c>
      <c r="C104" s="37">
        <f>SUM(C105:C127)</f>
        <v>367342</v>
      </c>
      <c r="D104" s="38">
        <f>SUM(D105:D127)</f>
        <v>230697</v>
      </c>
      <c r="E104" s="57">
        <f>D104/C104</f>
        <v>0.6280169433389049</v>
      </c>
      <c r="F104" s="38">
        <f>SUM(F105:F127)</f>
        <v>82356</v>
      </c>
      <c r="G104" s="57">
        <f t="shared" si="16"/>
        <v>0.22419434750178308</v>
      </c>
      <c r="H104" s="38">
        <f>SUM(H105:H127)</f>
        <v>4517</v>
      </c>
      <c r="I104" s="57">
        <f t="shared" si="17"/>
        <v>1.2296443096623855E-2</v>
      </c>
      <c r="J104" s="38">
        <f t="shared" si="18"/>
        <v>317570</v>
      </c>
      <c r="K104" s="44">
        <f>J104/C104</f>
        <v>0.86450773393731184</v>
      </c>
      <c r="L104" s="61">
        <f t="shared" si="19"/>
        <v>49772</v>
      </c>
    </row>
    <row r="105" spans="1:12" ht="15" x14ac:dyDescent="0.25">
      <c r="A105" s="10">
        <v>30</v>
      </c>
      <c r="B105" s="9" t="s">
        <v>103</v>
      </c>
      <c r="C105" s="32">
        <f>VLOOKUP(A105,Hoja1!$B$1:$I$125,8,0)</f>
        <v>28482</v>
      </c>
      <c r="D105" s="33">
        <v>10732</v>
      </c>
      <c r="E105" s="34">
        <f t="shared" ref="E105:E127" si="22">D105/C105</f>
        <v>0.37679938206586616</v>
      </c>
      <c r="F105" s="35">
        <v>12939</v>
      </c>
      <c r="G105" s="34">
        <f t="shared" si="16"/>
        <v>0.45428691805350746</v>
      </c>
      <c r="H105" s="35">
        <f>VLOOKUP(A105,Hoja2!$A$1:$B$125,2,0)</f>
        <v>374</v>
      </c>
      <c r="I105" s="34">
        <f t="shared" si="17"/>
        <v>1.3131100344076961E-2</v>
      </c>
      <c r="J105" s="33">
        <f t="shared" si="18"/>
        <v>24045</v>
      </c>
      <c r="K105" s="36">
        <f t="shared" ref="K105:K127" si="23">J105/C105</f>
        <v>0.84421740046345062</v>
      </c>
      <c r="L105" s="60">
        <f t="shared" si="19"/>
        <v>4437</v>
      </c>
    </row>
    <row r="106" spans="1:12" ht="15" x14ac:dyDescent="0.25">
      <c r="A106" s="10">
        <v>34</v>
      </c>
      <c r="B106" s="9" t="s">
        <v>104</v>
      </c>
      <c r="C106" s="32">
        <f>VLOOKUP(A106,Hoja1!$B$1:$I$125,8,0)</f>
        <v>42257</v>
      </c>
      <c r="D106" s="33">
        <v>29253</v>
      </c>
      <c r="E106" s="34">
        <f t="shared" si="22"/>
        <v>0.69226400359703721</v>
      </c>
      <c r="F106" s="35">
        <v>8072</v>
      </c>
      <c r="G106" s="34">
        <f t="shared" si="16"/>
        <v>0.19102160588778191</v>
      </c>
      <c r="H106" s="35">
        <f>VLOOKUP(A106,Hoja2!$A$1:$B$125,2,0)</f>
        <v>551</v>
      </c>
      <c r="I106" s="34">
        <f t="shared" si="17"/>
        <v>1.3039259767612466E-2</v>
      </c>
      <c r="J106" s="33">
        <f t="shared" si="18"/>
        <v>37876</v>
      </c>
      <c r="K106" s="36">
        <f t="shared" si="23"/>
        <v>0.8963248692524316</v>
      </c>
      <c r="L106" s="60">
        <f t="shared" si="19"/>
        <v>4381</v>
      </c>
    </row>
    <row r="107" spans="1:12" ht="15" x14ac:dyDescent="0.25">
      <c r="A107" s="10">
        <v>36</v>
      </c>
      <c r="B107" s="9" t="s">
        <v>105</v>
      </c>
      <c r="C107" s="32">
        <f>VLOOKUP(A107,Hoja1!$B$1:$I$125,8,0)</f>
        <v>5784</v>
      </c>
      <c r="D107" s="33">
        <v>3403</v>
      </c>
      <c r="E107" s="34">
        <f t="shared" si="22"/>
        <v>0.58834716459197789</v>
      </c>
      <c r="F107" s="35">
        <v>1439</v>
      </c>
      <c r="G107" s="34">
        <f t="shared" si="16"/>
        <v>0.24878976486860305</v>
      </c>
      <c r="H107" s="35">
        <f>VLOOKUP(A107,Hoja2!$A$1:$B$125,2,0)</f>
        <v>57</v>
      </c>
      <c r="I107" s="34">
        <f t="shared" si="17"/>
        <v>9.8547717842323648E-3</v>
      </c>
      <c r="J107" s="33">
        <f t="shared" si="18"/>
        <v>4899</v>
      </c>
      <c r="K107" s="36">
        <f t="shared" si="23"/>
        <v>0.84699170124481327</v>
      </c>
      <c r="L107" s="60">
        <f t="shared" si="19"/>
        <v>885</v>
      </c>
    </row>
    <row r="108" spans="1:12" ht="15" x14ac:dyDescent="0.25">
      <c r="A108" s="10">
        <v>91</v>
      </c>
      <c r="B108" s="9" t="s">
        <v>106</v>
      </c>
      <c r="C108" s="32">
        <f>VLOOKUP(A108,Hoja1!$B$1:$I$125,8,0)</f>
        <v>10815</v>
      </c>
      <c r="D108" s="33">
        <v>7459</v>
      </c>
      <c r="E108" s="34">
        <f t="shared" si="22"/>
        <v>0.68969024503005083</v>
      </c>
      <c r="F108" s="35">
        <v>798</v>
      </c>
      <c r="G108" s="34">
        <f t="shared" si="16"/>
        <v>7.3786407766990289E-2</v>
      </c>
      <c r="H108" s="35">
        <f>VLOOKUP(A108,Hoja2!$A$1:$B$125,2,0)</f>
        <v>75</v>
      </c>
      <c r="I108" s="34">
        <f t="shared" si="17"/>
        <v>6.9348127600554789E-3</v>
      </c>
      <c r="J108" s="33">
        <f t="shared" si="18"/>
        <v>8332</v>
      </c>
      <c r="K108" s="36">
        <f t="shared" si="23"/>
        <v>0.77041146555709661</v>
      </c>
      <c r="L108" s="60">
        <f t="shared" si="19"/>
        <v>2483</v>
      </c>
    </row>
    <row r="109" spans="1:12" ht="15" x14ac:dyDescent="0.25">
      <c r="A109" s="10">
        <v>93</v>
      </c>
      <c r="B109" s="9" t="s">
        <v>107</v>
      </c>
      <c r="C109" s="32">
        <f>VLOOKUP(A109,Hoja1!$B$1:$I$125,8,0)</f>
        <v>15491</v>
      </c>
      <c r="D109" s="33">
        <v>14440</v>
      </c>
      <c r="E109" s="34">
        <f t="shared" si="22"/>
        <v>0.93215415402491775</v>
      </c>
      <c r="F109" s="35">
        <v>1428</v>
      </c>
      <c r="G109" s="34">
        <f t="shared" si="16"/>
        <v>9.2182557614098506E-2</v>
      </c>
      <c r="H109" s="35">
        <f>VLOOKUP(A109,Hoja2!$A$1:$B$125,2,0)</f>
        <v>182</v>
      </c>
      <c r="I109" s="34">
        <f t="shared" si="17"/>
        <v>1.1748757342973339E-2</v>
      </c>
      <c r="J109" s="33">
        <f t="shared" si="18"/>
        <v>16050</v>
      </c>
      <c r="K109" s="36">
        <f t="shared" si="23"/>
        <v>1.0360854689819896</v>
      </c>
      <c r="L109" s="60">
        <f t="shared" si="19"/>
        <v>-559</v>
      </c>
    </row>
    <row r="110" spans="1:12" ht="15" x14ac:dyDescent="0.25">
      <c r="A110" s="10">
        <v>101</v>
      </c>
      <c r="B110" s="10" t="s">
        <v>108</v>
      </c>
      <c r="C110" s="32">
        <f>VLOOKUP(A110,Hoja1!$B$1:$I$125,8,0)</f>
        <v>26421</v>
      </c>
      <c r="D110" s="33">
        <v>20071</v>
      </c>
      <c r="E110" s="34">
        <f t="shared" si="22"/>
        <v>0.75966087581847774</v>
      </c>
      <c r="F110" s="35">
        <v>6996</v>
      </c>
      <c r="G110" s="34">
        <f t="shared" si="16"/>
        <v>0.26478937209038267</v>
      </c>
      <c r="H110" s="35">
        <f>VLOOKUP(A110,Hoja2!$A$1:$B$125,2,0)</f>
        <v>287</v>
      </c>
      <c r="I110" s="34">
        <f t="shared" si="17"/>
        <v>1.0862571439385337E-2</v>
      </c>
      <c r="J110" s="33">
        <f t="shared" si="18"/>
        <v>27354</v>
      </c>
      <c r="K110" s="36">
        <f t="shared" si="23"/>
        <v>1.0353128193482457</v>
      </c>
      <c r="L110" s="60">
        <f t="shared" si="19"/>
        <v>-933</v>
      </c>
    </row>
    <row r="111" spans="1:12" ht="15" x14ac:dyDescent="0.25">
      <c r="A111" s="10">
        <v>145</v>
      </c>
      <c r="B111" s="9" t="s">
        <v>109</v>
      </c>
      <c r="C111" s="32">
        <f>VLOOKUP(A111,Hoja1!$B$1:$I$125,8,0)</f>
        <v>5304</v>
      </c>
      <c r="D111" s="33">
        <v>3704</v>
      </c>
      <c r="E111" s="34">
        <f t="shared" si="22"/>
        <v>0.69834087481146301</v>
      </c>
      <c r="F111" s="35">
        <v>848</v>
      </c>
      <c r="G111" s="34">
        <f t="shared" si="16"/>
        <v>0.15987933634992457</v>
      </c>
      <c r="H111" s="35">
        <f>VLOOKUP(A111,Hoja2!$A$1:$B$125,2,0)</f>
        <v>117</v>
      </c>
      <c r="I111" s="34">
        <f t="shared" si="17"/>
        <v>2.2058823529411766E-2</v>
      </c>
      <c r="J111" s="33">
        <f t="shared" si="18"/>
        <v>4669</v>
      </c>
      <c r="K111" s="36">
        <f t="shared" si="23"/>
        <v>0.88027903469079938</v>
      </c>
      <c r="L111" s="60">
        <f t="shared" si="19"/>
        <v>635</v>
      </c>
    </row>
    <row r="112" spans="1:12" ht="15" x14ac:dyDescent="0.25">
      <c r="A112" s="10">
        <v>209</v>
      </c>
      <c r="B112" s="9" t="s">
        <v>110</v>
      </c>
      <c r="C112" s="32">
        <f>VLOOKUP(A112,Hoja1!$B$1:$I$125,8,0)</f>
        <v>21260</v>
      </c>
      <c r="D112" s="33">
        <v>14687</v>
      </c>
      <c r="E112" s="34">
        <f t="shared" si="22"/>
        <v>0.69082784571966138</v>
      </c>
      <c r="F112" s="35">
        <v>3667</v>
      </c>
      <c r="G112" s="34">
        <f t="shared" si="16"/>
        <v>0.17248353715898401</v>
      </c>
      <c r="H112" s="35">
        <f>VLOOKUP(A112,Hoja2!$A$1:$B$125,2,0)</f>
        <v>168</v>
      </c>
      <c r="I112" s="34">
        <f t="shared" si="17"/>
        <v>7.9021636876763883E-3</v>
      </c>
      <c r="J112" s="33">
        <f t="shared" si="18"/>
        <v>18522</v>
      </c>
      <c r="K112" s="36">
        <f t="shared" si="23"/>
        <v>0.87121354656632177</v>
      </c>
      <c r="L112" s="60">
        <f t="shared" si="19"/>
        <v>2738</v>
      </c>
    </row>
    <row r="113" spans="1:12" ht="15" x14ac:dyDescent="0.25">
      <c r="A113" s="10">
        <v>282</v>
      </c>
      <c r="B113" s="9" t="s">
        <v>111</v>
      </c>
      <c r="C113" s="32">
        <f>VLOOKUP(A113,Hoja1!$B$1:$I$125,8,0)</f>
        <v>24178</v>
      </c>
      <c r="D113" s="33">
        <v>9459</v>
      </c>
      <c r="E113" s="34">
        <f t="shared" si="22"/>
        <v>0.3912234262552734</v>
      </c>
      <c r="F113" s="35">
        <v>7257</v>
      </c>
      <c r="G113" s="34">
        <f t="shared" si="16"/>
        <v>0.30014889569029696</v>
      </c>
      <c r="H113" s="35">
        <f>VLOOKUP(A113,Hoja2!$A$1:$B$125,2,0)</f>
        <v>482</v>
      </c>
      <c r="I113" s="34">
        <f t="shared" si="17"/>
        <v>1.9935478534204649E-2</v>
      </c>
      <c r="J113" s="33">
        <f t="shared" si="18"/>
        <v>17198</v>
      </c>
      <c r="K113" s="36">
        <f t="shared" si="23"/>
        <v>0.71130780047977504</v>
      </c>
      <c r="L113" s="60">
        <f t="shared" si="19"/>
        <v>6980</v>
      </c>
    </row>
    <row r="114" spans="1:12" ht="15" x14ac:dyDescent="0.25">
      <c r="A114" s="10">
        <v>353</v>
      </c>
      <c r="B114" s="9" t="s">
        <v>112</v>
      </c>
      <c r="C114" s="32">
        <f>VLOOKUP(A114,Hoja1!$B$1:$I$125,8,0)</f>
        <v>5358</v>
      </c>
      <c r="D114" s="33">
        <v>2991</v>
      </c>
      <c r="E114" s="34">
        <f t="shared" si="22"/>
        <v>0.55823068309070545</v>
      </c>
      <c r="F114" s="35">
        <v>870</v>
      </c>
      <c r="G114" s="34">
        <f t="shared" si="16"/>
        <v>0.16237402015677491</v>
      </c>
      <c r="H114" s="35">
        <f>VLOOKUP(A114,Hoja2!$A$1:$B$125,2,0)</f>
        <v>60</v>
      </c>
      <c r="I114" s="34">
        <f t="shared" si="17"/>
        <v>1.1198208286674132E-2</v>
      </c>
      <c r="J114" s="33">
        <f t="shared" si="18"/>
        <v>3921</v>
      </c>
      <c r="K114" s="36">
        <f t="shared" si="23"/>
        <v>0.73180291153415455</v>
      </c>
      <c r="L114" s="60">
        <f t="shared" si="19"/>
        <v>1437</v>
      </c>
    </row>
    <row r="115" spans="1:12" ht="15" x14ac:dyDescent="0.25">
      <c r="A115" s="10">
        <v>364</v>
      </c>
      <c r="B115" s="9" t="s">
        <v>113</v>
      </c>
      <c r="C115" s="32">
        <f>VLOOKUP(A115,Hoja1!$B$1:$I$125,8,0)</f>
        <v>14106</v>
      </c>
      <c r="D115" s="33">
        <v>10180</v>
      </c>
      <c r="E115" s="34">
        <f t="shared" si="22"/>
        <v>0.72167871827591101</v>
      </c>
      <c r="F115" s="35">
        <v>2689</v>
      </c>
      <c r="G115" s="34">
        <f t="shared" si="16"/>
        <v>0.19062810151708492</v>
      </c>
      <c r="H115" s="35">
        <f>VLOOKUP(A115,Hoja2!$A$1:$B$125,2,0)</f>
        <v>228</v>
      </c>
      <c r="I115" s="34">
        <f t="shared" si="17"/>
        <v>1.6163334751169715E-2</v>
      </c>
      <c r="J115" s="33">
        <f t="shared" si="18"/>
        <v>13097</v>
      </c>
      <c r="K115" s="36">
        <f t="shared" si="23"/>
        <v>0.92847015454416559</v>
      </c>
      <c r="L115" s="60">
        <f t="shared" si="19"/>
        <v>1009</v>
      </c>
    </row>
    <row r="116" spans="1:12" ht="15" x14ac:dyDescent="0.25">
      <c r="A116" s="10">
        <v>368</v>
      </c>
      <c r="B116" s="9" t="s">
        <v>114</v>
      </c>
      <c r="C116" s="32">
        <f>VLOOKUP(A116,Hoja1!$B$1:$I$125,8,0)</f>
        <v>13936</v>
      </c>
      <c r="D116" s="33">
        <v>6446</v>
      </c>
      <c r="E116" s="34">
        <f t="shared" si="22"/>
        <v>0.4625430539609644</v>
      </c>
      <c r="F116" s="35">
        <v>4195</v>
      </c>
      <c r="G116" s="34">
        <f t="shared" si="16"/>
        <v>0.30101894374282434</v>
      </c>
      <c r="H116" s="35">
        <f>VLOOKUP(A116,Hoja2!$A$1:$B$125,2,0)</f>
        <v>301</v>
      </c>
      <c r="I116" s="34">
        <f t="shared" si="17"/>
        <v>2.1598737083811711E-2</v>
      </c>
      <c r="J116" s="33">
        <f t="shared" si="18"/>
        <v>10942</v>
      </c>
      <c r="K116" s="36">
        <f t="shared" si="23"/>
        <v>0.78516073478760051</v>
      </c>
      <c r="L116" s="60">
        <f t="shared" si="19"/>
        <v>2994</v>
      </c>
    </row>
    <row r="117" spans="1:12" ht="15" x14ac:dyDescent="0.25">
      <c r="A117" s="10">
        <v>390</v>
      </c>
      <c r="B117" s="9" t="s">
        <v>115</v>
      </c>
      <c r="C117" s="32">
        <f>VLOOKUP(A117,Hoja1!$B$1:$I$125,8,0)</f>
        <v>8930</v>
      </c>
      <c r="D117" s="33">
        <v>4683</v>
      </c>
      <c r="E117" s="34">
        <f t="shared" si="22"/>
        <v>0.5244120940649496</v>
      </c>
      <c r="F117" s="35">
        <v>2974</v>
      </c>
      <c r="G117" s="34">
        <f t="shared" si="16"/>
        <v>0.33303471444568866</v>
      </c>
      <c r="H117" s="35">
        <f>VLOOKUP(A117,Hoja2!$A$1:$B$125,2,0)</f>
        <v>67</v>
      </c>
      <c r="I117" s="34">
        <f t="shared" si="17"/>
        <v>7.5027995520716689E-3</v>
      </c>
      <c r="J117" s="33">
        <f t="shared" si="18"/>
        <v>7724</v>
      </c>
      <c r="K117" s="36">
        <f t="shared" si="23"/>
        <v>0.86494960806270993</v>
      </c>
      <c r="L117" s="60">
        <f t="shared" si="19"/>
        <v>1206</v>
      </c>
    </row>
    <row r="118" spans="1:12" ht="15" x14ac:dyDescent="0.25">
      <c r="A118" s="10">
        <v>467</v>
      </c>
      <c r="B118" s="9" t="s">
        <v>116</v>
      </c>
      <c r="C118" s="32">
        <f>VLOOKUP(A118,Hoja1!$B$1:$I$125,8,0)</f>
        <v>7150</v>
      </c>
      <c r="D118" s="33">
        <v>5123</v>
      </c>
      <c r="E118" s="34">
        <f t="shared" si="22"/>
        <v>0.71650349650349654</v>
      </c>
      <c r="F118" s="35">
        <v>941</v>
      </c>
      <c r="G118" s="34">
        <f t="shared" si="16"/>
        <v>0.13160839160839161</v>
      </c>
      <c r="H118" s="35">
        <f>VLOOKUP(A118,Hoja2!$A$1:$B$125,2,0)</f>
        <v>72</v>
      </c>
      <c r="I118" s="34">
        <f t="shared" si="17"/>
        <v>1.006993006993007E-2</v>
      </c>
      <c r="J118" s="33">
        <f t="shared" si="18"/>
        <v>6136</v>
      </c>
      <c r="K118" s="36">
        <f t="shared" si="23"/>
        <v>0.85818181818181816</v>
      </c>
      <c r="L118" s="60">
        <f t="shared" si="19"/>
        <v>1014</v>
      </c>
    </row>
    <row r="119" spans="1:12" ht="15" x14ac:dyDescent="0.25">
      <c r="A119" s="10">
        <v>576</v>
      </c>
      <c r="B119" s="9" t="s">
        <v>117</v>
      </c>
      <c r="C119" s="32">
        <f>VLOOKUP(A119,Hoja1!$B$1:$I$125,8,0)</f>
        <v>8749</v>
      </c>
      <c r="D119" s="33">
        <v>6096</v>
      </c>
      <c r="E119" s="34">
        <f t="shared" si="22"/>
        <v>0.69676534461081263</v>
      </c>
      <c r="F119" s="35">
        <v>1179</v>
      </c>
      <c r="G119" s="34">
        <f t="shared" si="16"/>
        <v>0.13475825808663847</v>
      </c>
      <c r="H119" s="35">
        <f>VLOOKUP(A119,Hoja2!$A$1:$B$125,2,0)</f>
        <v>90</v>
      </c>
      <c r="I119" s="34">
        <f t="shared" si="17"/>
        <v>1.0286889930277746E-2</v>
      </c>
      <c r="J119" s="33">
        <f t="shared" si="18"/>
        <v>7365</v>
      </c>
      <c r="K119" s="36">
        <f t="shared" si="23"/>
        <v>0.84181049262772889</v>
      </c>
      <c r="L119" s="60">
        <f t="shared" si="19"/>
        <v>1384</v>
      </c>
    </row>
    <row r="120" spans="1:12" ht="15" x14ac:dyDescent="0.25">
      <c r="A120" s="10">
        <v>642</v>
      </c>
      <c r="B120" s="9" t="s">
        <v>118</v>
      </c>
      <c r="C120" s="32">
        <f>VLOOKUP(A120,Hoja1!$B$1:$I$125,8,0)</f>
        <v>18822</v>
      </c>
      <c r="D120" s="33">
        <v>13776</v>
      </c>
      <c r="E120" s="34">
        <f t="shared" si="22"/>
        <v>0.73190946764424614</v>
      </c>
      <c r="F120" s="35">
        <v>2108</v>
      </c>
      <c r="G120" s="34">
        <f t="shared" si="16"/>
        <v>0.11199659972372755</v>
      </c>
      <c r="H120" s="35">
        <f>VLOOKUP(A120,Hoja2!$A$1:$B$125,2,0)</f>
        <v>135</v>
      </c>
      <c r="I120" s="34">
        <f t="shared" si="17"/>
        <v>7.1724577621931785E-3</v>
      </c>
      <c r="J120" s="33">
        <f t="shared" si="18"/>
        <v>16019</v>
      </c>
      <c r="K120" s="36">
        <f t="shared" si="23"/>
        <v>0.8510785251301668</v>
      </c>
      <c r="L120" s="60">
        <f t="shared" si="19"/>
        <v>2803</v>
      </c>
    </row>
    <row r="121" spans="1:12" ht="15" x14ac:dyDescent="0.25">
      <c r="A121" s="10">
        <v>679</v>
      </c>
      <c r="B121" s="9" t="s">
        <v>119</v>
      </c>
      <c r="C121" s="32">
        <f>VLOOKUP(A121,Hoja1!$B$1:$I$125,8,0)</f>
        <v>27227</v>
      </c>
      <c r="D121" s="33">
        <v>14108</v>
      </c>
      <c r="E121" s="34">
        <f t="shared" si="22"/>
        <v>0.51816211848532712</v>
      </c>
      <c r="F121" s="35">
        <v>5894</v>
      </c>
      <c r="G121" s="34">
        <f t="shared" si="16"/>
        <v>0.21647629191611267</v>
      </c>
      <c r="H121" s="35">
        <f>VLOOKUP(A121,Hoja2!$A$1:$B$125,2,0)</f>
        <v>239</v>
      </c>
      <c r="I121" s="34">
        <f t="shared" si="17"/>
        <v>8.7780511991772878E-3</v>
      </c>
      <c r="J121" s="33">
        <f t="shared" si="18"/>
        <v>20241</v>
      </c>
      <c r="K121" s="36">
        <f t="shared" si="23"/>
        <v>0.74341646160061703</v>
      </c>
      <c r="L121" s="60">
        <f t="shared" si="19"/>
        <v>6986</v>
      </c>
    </row>
    <row r="122" spans="1:12" ht="15" x14ac:dyDescent="0.25">
      <c r="A122" s="10">
        <v>789</v>
      </c>
      <c r="B122" s="9" t="s">
        <v>120</v>
      </c>
      <c r="C122" s="32">
        <f>VLOOKUP(A122,Hoja1!$B$1:$I$125,8,0)</f>
        <v>17051</v>
      </c>
      <c r="D122" s="33">
        <v>9652</v>
      </c>
      <c r="E122" s="34">
        <f t="shared" si="22"/>
        <v>0.56606650636326317</v>
      </c>
      <c r="F122" s="35">
        <v>3840</v>
      </c>
      <c r="G122" s="34">
        <f t="shared" si="16"/>
        <v>0.22520673274294764</v>
      </c>
      <c r="H122" s="35">
        <f>VLOOKUP(A122,Hoja2!$A$1:$B$125,2,0)</f>
        <v>242</v>
      </c>
      <c r="I122" s="34">
        <f t="shared" si="17"/>
        <v>1.4192715969737845E-2</v>
      </c>
      <c r="J122" s="33">
        <f t="shared" si="18"/>
        <v>13734</v>
      </c>
      <c r="K122" s="36">
        <f t="shared" si="23"/>
        <v>0.80546595507594865</v>
      </c>
      <c r="L122" s="60">
        <f t="shared" si="19"/>
        <v>3317</v>
      </c>
    </row>
    <row r="123" spans="1:12" ht="15" x14ac:dyDescent="0.25">
      <c r="A123" s="10">
        <v>792</v>
      </c>
      <c r="B123" s="9" t="s">
        <v>121</v>
      </c>
      <c r="C123" s="32">
        <f>VLOOKUP(A123,Hoja1!$B$1:$I$125,8,0)</f>
        <v>6331</v>
      </c>
      <c r="D123" s="33">
        <v>3851</v>
      </c>
      <c r="E123" s="34">
        <f t="shared" si="22"/>
        <v>0.60827673353340705</v>
      </c>
      <c r="F123" s="35">
        <v>1548</v>
      </c>
      <c r="G123" s="34">
        <f t="shared" si="16"/>
        <v>0.2445111356815669</v>
      </c>
      <c r="H123" s="35">
        <f>VLOOKUP(A123,Hoja2!$A$1:$B$125,2,0)</f>
        <v>63</v>
      </c>
      <c r="I123" s="34">
        <f t="shared" si="17"/>
        <v>9.9510345916916758E-3</v>
      </c>
      <c r="J123" s="33">
        <f t="shared" si="18"/>
        <v>5462</v>
      </c>
      <c r="K123" s="36">
        <f t="shared" si="23"/>
        <v>0.86273890380666562</v>
      </c>
      <c r="L123" s="60">
        <f t="shared" si="19"/>
        <v>869</v>
      </c>
    </row>
    <row r="124" spans="1:12" ht="15" x14ac:dyDescent="0.25">
      <c r="A124" s="10">
        <v>809</v>
      </c>
      <c r="B124" s="9" t="s">
        <v>122</v>
      </c>
      <c r="C124" s="32">
        <f>VLOOKUP(A124,Hoja1!$B$1:$I$125,8,0)</f>
        <v>11342</v>
      </c>
      <c r="D124" s="33">
        <v>4264</v>
      </c>
      <c r="E124" s="34">
        <f t="shared" si="22"/>
        <v>0.3759478046199965</v>
      </c>
      <c r="F124" s="35">
        <v>3794</v>
      </c>
      <c r="G124" s="34">
        <f t="shared" si="16"/>
        <v>0.33450890495503438</v>
      </c>
      <c r="H124" s="35">
        <f>VLOOKUP(A124,Hoja2!$A$1:$B$125,2,0)</f>
        <v>90</v>
      </c>
      <c r="I124" s="34">
        <f t="shared" si="17"/>
        <v>7.9351084464821028E-3</v>
      </c>
      <c r="J124" s="33">
        <f t="shared" si="18"/>
        <v>8148</v>
      </c>
      <c r="K124" s="36">
        <f t="shared" si="23"/>
        <v>0.71839181802151297</v>
      </c>
      <c r="L124" s="60">
        <f t="shared" si="19"/>
        <v>3194</v>
      </c>
    </row>
    <row r="125" spans="1:12" ht="15" x14ac:dyDescent="0.25">
      <c r="A125" s="10">
        <v>847</v>
      </c>
      <c r="B125" s="9" t="s">
        <v>123</v>
      </c>
      <c r="C125" s="32">
        <f>VLOOKUP(A125,Hoja1!$B$1:$I$125,8,0)</f>
        <v>29365</v>
      </c>
      <c r="D125" s="33">
        <v>25433</v>
      </c>
      <c r="E125" s="34">
        <f t="shared" si="22"/>
        <v>0.8660990975651286</v>
      </c>
      <c r="F125" s="35">
        <v>3352</v>
      </c>
      <c r="G125" s="34">
        <f t="shared" si="16"/>
        <v>0.11414949770134514</v>
      </c>
      <c r="H125" s="35">
        <f>VLOOKUP(A125,Hoja2!$A$1:$B$125,2,0)</f>
        <v>459</v>
      </c>
      <c r="I125" s="34">
        <f t="shared" si="17"/>
        <v>1.5630853056359612E-2</v>
      </c>
      <c r="J125" s="33">
        <f t="shared" si="18"/>
        <v>29244</v>
      </c>
      <c r="K125" s="36">
        <f t="shared" si="23"/>
        <v>0.99587944832283326</v>
      </c>
      <c r="L125" s="60">
        <f t="shared" si="19"/>
        <v>121</v>
      </c>
    </row>
    <row r="126" spans="1:12" ht="15" x14ac:dyDescent="0.25">
      <c r="A126" s="10">
        <v>856</v>
      </c>
      <c r="B126" s="9" t="s">
        <v>124</v>
      </c>
      <c r="C126" s="32">
        <f>VLOOKUP(A126,Hoja1!$B$1:$I$125,8,0)</f>
        <v>7146</v>
      </c>
      <c r="D126" s="33">
        <v>3875</v>
      </c>
      <c r="E126" s="34">
        <f t="shared" si="22"/>
        <v>0.54226140498180797</v>
      </c>
      <c r="F126" s="35">
        <v>1447</v>
      </c>
      <c r="G126" s="34">
        <f t="shared" si="16"/>
        <v>0.20249090400223901</v>
      </c>
      <c r="H126" s="35">
        <f>VLOOKUP(A126,Hoja2!$A$1:$B$125,2,0)</f>
        <v>71</v>
      </c>
      <c r="I126" s="34">
        <f t="shared" si="17"/>
        <v>9.935628323537643E-3</v>
      </c>
      <c r="J126" s="33">
        <f t="shared" si="18"/>
        <v>5393</v>
      </c>
      <c r="K126" s="36">
        <f t="shared" si="23"/>
        <v>0.75468793730758466</v>
      </c>
      <c r="L126" s="60">
        <f t="shared" si="19"/>
        <v>1753</v>
      </c>
    </row>
    <row r="127" spans="1:12" ht="15" x14ac:dyDescent="0.25">
      <c r="A127" s="10">
        <v>861</v>
      </c>
      <c r="B127" s="9" t="s">
        <v>125</v>
      </c>
      <c r="C127" s="32">
        <f>VLOOKUP(A127,Hoja1!$B$1:$I$125,8,0)</f>
        <v>11837</v>
      </c>
      <c r="D127" s="33">
        <v>7011</v>
      </c>
      <c r="E127" s="34">
        <f t="shared" si="22"/>
        <v>0.5922953451043339</v>
      </c>
      <c r="F127" s="35">
        <v>4081</v>
      </c>
      <c r="G127" s="34">
        <f t="shared" si="16"/>
        <v>0.34476641040804257</v>
      </c>
      <c r="H127" s="35">
        <f>VLOOKUP(A127,Hoja2!$A$1:$B$125,2,0)</f>
        <v>107</v>
      </c>
      <c r="I127" s="34">
        <f t="shared" si="17"/>
        <v>9.0394525639942557E-3</v>
      </c>
      <c r="J127" s="33">
        <f t="shared" si="18"/>
        <v>11199</v>
      </c>
      <c r="K127" s="36">
        <f t="shared" si="23"/>
        <v>0.94610120807637066</v>
      </c>
      <c r="L127" s="60">
        <f t="shared" si="19"/>
        <v>638</v>
      </c>
    </row>
    <row r="128" spans="1:12" x14ac:dyDescent="0.2">
      <c r="A128" s="11"/>
      <c r="B128" s="11" t="s">
        <v>126</v>
      </c>
      <c r="C128" s="37">
        <f>SUM(C129:C138)</f>
        <v>3529026</v>
      </c>
      <c r="D128" s="38">
        <f>SUM(D129:D138)</f>
        <v>841036</v>
      </c>
      <c r="E128" s="57">
        <f>D128/C128</f>
        <v>0.23831958166360917</v>
      </c>
      <c r="F128" s="38">
        <f>SUM(F129:F138)</f>
        <v>2479056</v>
      </c>
      <c r="G128" s="57">
        <f t="shared" si="16"/>
        <v>0.70247598062468231</v>
      </c>
      <c r="H128" s="38">
        <f>SUM(H129:H138)</f>
        <v>37066</v>
      </c>
      <c r="I128" s="57">
        <f t="shared" si="17"/>
        <v>1.0503181331052817E-2</v>
      </c>
      <c r="J128" s="38">
        <f t="shared" si="18"/>
        <v>3357158</v>
      </c>
      <c r="K128" s="44">
        <f>J128/C128</f>
        <v>0.9512987436193443</v>
      </c>
      <c r="L128" s="61">
        <f t="shared" si="19"/>
        <v>171868</v>
      </c>
    </row>
    <row r="129" spans="1:12" ht="15" x14ac:dyDescent="0.25">
      <c r="A129" s="10">
        <v>1</v>
      </c>
      <c r="B129" s="10" t="s">
        <v>127</v>
      </c>
      <c r="C129" s="32">
        <f>VLOOKUP(A129,Hoja1!$B$1:$I$125,8,0)</f>
        <v>2240690</v>
      </c>
      <c r="D129" s="33">
        <v>598359</v>
      </c>
      <c r="E129" s="34">
        <f t="shared" ref="E129:E138" si="24">D129/C129</f>
        <v>0.2670422950073415</v>
      </c>
      <c r="F129" s="35">
        <v>1669103</v>
      </c>
      <c r="G129" s="34">
        <f t="shared" si="16"/>
        <v>0.74490581026380265</v>
      </c>
      <c r="H129" s="35">
        <f>VLOOKUP(A129,Hoja2!$A$1:$B$125,2,0)</f>
        <v>27307</v>
      </c>
      <c r="I129" s="34">
        <f t="shared" si="17"/>
        <v>1.2186871008483993E-2</v>
      </c>
      <c r="J129" s="33">
        <f t="shared" si="18"/>
        <v>2294769</v>
      </c>
      <c r="K129" s="36">
        <f t="shared" ref="K129:K138" si="25">J129/C129</f>
        <v>1.0241349762796281</v>
      </c>
      <c r="L129" s="60">
        <f t="shared" si="19"/>
        <v>-54079</v>
      </c>
    </row>
    <row r="130" spans="1:12" ht="15" x14ac:dyDescent="0.25">
      <c r="A130" s="10">
        <v>79</v>
      </c>
      <c r="B130" s="9" t="s">
        <v>128</v>
      </c>
      <c r="C130" s="32">
        <f>VLOOKUP(A130,Hoja1!$B$1:$I$125,8,0)</f>
        <v>47763</v>
      </c>
      <c r="D130" s="33">
        <v>18245</v>
      </c>
      <c r="E130" s="34">
        <f t="shared" si="24"/>
        <v>0.38199024349391791</v>
      </c>
      <c r="F130" s="35">
        <v>18204</v>
      </c>
      <c r="G130" s="34">
        <f t="shared" si="16"/>
        <v>0.38113183845235854</v>
      </c>
      <c r="H130" s="35">
        <f>VLOOKUP(A130,Hoja2!$A$1:$B$125,2,0)</f>
        <v>380</v>
      </c>
      <c r="I130" s="34">
        <f t="shared" si="17"/>
        <v>7.9559491656721725E-3</v>
      </c>
      <c r="J130" s="33">
        <f t="shared" si="18"/>
        <v>36829</v>
      </c>
      <c r="K130" s="36">
        <f t="shared" si="25"/>
        <v>0.77107803111194861</v>
      </c>
      <c r="L130" s="60">
        <f t="shared" si="19"/>
        <v>10934</v>
      </c>
    </row>
    <row r="131" spans="1:12" ht="15" x14ac:dyDescent="0.25">
      <c r="A131" s="10">
        <v>88</v>
      </c>
      <c r="B131" s="9" t="s">
        <v>129</v>
      </c>
      <c r="C131" s="32">
        <f>VLOOKUP(A131,Hoja1!$B$1:$I$125,8,0)</f>
        <v>463443</v>
      </c>
      <c r="D131" s="33">
        <v>94723</v>
      </c>
      <c r="E131" s="34">
        <f t="shared" si="24"/>
        <v>0.20438975235357962</v>
      </c>
      <c r="F131" s="35">
        <v>256477</v>
      </c>
      <c r="G131" s="34">
        <f t="shared" si="16"/>
        <v>0.55341649350621325</v>
      </c>
      <c r="H131" s="35">
        <f>VLOOKUP(A131,Hoja2!$A$1:$B$125,2,0)</f>
        <v>2870</v>
      </c>
      <c r="I131" s="34">
        <f t="shared" si="17"/>
        <v>6.19277883148521E-3</v>
      </c>
      <c r="J131" s="33">
        <f t="shared" si="18"/>
        <v>354070</v>
      </c>
      <c r="K131" s="36">
        <f t="shared" si="25"/>
        <v>0.76399902469127812</v>
      </c>
      <c r="L131" s="60">
        <f t="shared" si="19"/>
        <v>109373</v>
      </c>
    </row>
    <row r="132" spans="1:12" ht="15" x14ac:dyDescent="0.25">
      <c r="A132" s="10">
        <v>129</v>
      </c>
      <c r="B132" s="9" t="s">
        <v>130</v>
      </c>
      <c r="C132" s="32">
        <f>VLOOKUP(A132,Hoja1!$B$1:$I$125,8,0)</f>
        <v>72507</v>
      </c>
      <c r="D132" s="33">
        <v>17648</v>
      </c>
      <c r="E132" s="34">
        <f t="shared" si="24"/>
        <v>0.24339718923690126</v>
      </c>
      <c r="F132" s="35">
        <v>57378</v>
      </c>
      <c r="G132" s="34">
        <f t="shared" si="16"/>
        <v>0.79134428400016554</v>
      </c>
      <c r="H132" s="35">
        <f>VLOOKUP(A132,Hoja2!$A$1:$B$125,2,0)</f>
        <v>539</v>
      </c>
      <c r="I132" s="34">
        <f t="shared" si="17"/>
        <v>7.4337650157915791E-3</v>
      </c>
      <c r="J132" s="33">
        <f t="shared" si="18"/>
        <v>75565</v>
      </c>
      <c r="K132" s="36">
        <f t="shared" si="25"/>
        <v>1.0421752382528584</v>
      </c>
      <c r="L132" s="60">
        <f t="shared" si="19"/>
        <v>-3058</v>
      </c>
    </row>
    <row r="133" spans="1:12" ht="15" x14ac:dyDescent="0.25">
      <c r="A133" s="10">
        <v>212</v>
      </c>
      <c r="B133" s="9" t="s">
        <v>131</v>
      </c>
      <c r="C133" s="32">
        <f>VLOOKUP(A133,Hoja1!$B$1:$I$125,8,0)</f>
        <v>70742</v>
      </c>
      <c r="D133" s="33">
        <v>16469</v>
      </c>
      <c r="E133" s="34">
        <f t="shared" si="24"/>
        <v>0.23280370925334312</v>
      </c>
      <c r="F133" s="35">
        <v>35006</v>
      </c>
      <c r="G133" s="34">
        <f t="shared" ref="G133:G138" si="26">F133/C133</f>
        <v>0.49484040598230189</v>
      </c>
      <c r="H133" s="35">
        <f>VLOOKUP(A133,Hoja2!$A$1:$B$125,2,0)</f>
        <v>883</v>
      </c>
      <c r="I133" s="34">
        <f t="shared" ref="I133:I138" si="27">H133/C133</f>
        <v>1.248197676062311E-2</v>
      </c>
      <c r="J133" s="33">
        <f t="shared" ref="J133:J138" si="28">D133+F133+H133</f>
        <v>52358</v>
      </c>
      <c r="K133" s="36">
        <f t="shared" si="25"/>
        <v>0.74012609199626811</v>
      </c>
      <c r="L133" s="60">
        <f t="shared" ref="L133:L138" si="29">C133-J133</f>
        <v>18384</v>
      </c>
    </row>
    <row r="134" spans="1:12" ht="15" x14ac:dyDescent="0.25">
      <c r="A134" s="10">
        <v>266</v>
      </c>
      <c r="B134" s="9" t="s">
        <v>132</v>
      </c>
      <c r="C134" s="32">
        <f>VLOOKUP(A134,Hoja1!$B$1:$I$125,8,0)</f>
        <v>202750</v>
      </c>
      <c r="D134" s="33">
        <v>18135</v>
      </c>
      <c r="E134" s="34">
        <f t="shared" si="24"/>
        <v>8.9445129469790385E-2</v>
      </c>
      <c r="F134" s="35">
        <v>136173</v>
      </c>
      <c r="G134" s="34">
        <f t="shared" si="26"/>
        <v>0.67163008631319354</v>
      </c>
      <c r="H134" s="35">
        <f>VLOOKUP(A134,Hoja2!$A$1:$B$125,2,0)</f>
        <v>2272</v>
      </c>
      <c r="I134" s="34">
        <f t="shared" si="27"/>
        <v>1.1205918618988902E-2</v>
      </c>
      <c r="J134" s="33">
        <f t="shared" si="28"/>
        <v>156580</v>
      </c>
      <c r="K134" s="36">
        <f t="shared" si="25"/>
        <v>0.77228113440197288</v>
      </c>
      <c r="L134" s="60">
        <f t="shared" si="29"/>
        <v>46170</v>
      </c>
    </row>
    <row r="135" spans="1:12" ht="15" x14ac:dyDescent="0.25">
      <c r="A135" s="10">
        <v>308</v>
      </c>
      <c r="B135" s="9" t="s">
        <v>133</v>
      </c>
      <c r="C135" s="32">
        <f>VLOOKUP(A135,Hoja1!$B$1:$I$125,8,0)</f>
        <v>46481</v>
      </c>
      <c r="D135" s="33">
        <v>12293</v>
      </c>
      <c r="E135" s="34">
        <f t="shared" si="24"/>
        <v>0.26447365590241173</v>
      </c>
      <c r="F135" s="35">
        <v>29571</v>
      </c>
      <c r="G135" s="34">
        <f t="shared" si="26"/>
        <v>0.63619543469374584</v>
      </c>
      <c r="H135" s="35">
        <f>VLOOKUP(A135,Hoja2!$A$1:$B$125,2,0)</f>
        <v>325</v>
      </c>
      <c r="I135" s="34">
        <f t="shared" si="27"/>
        <v>6.9921043006819991E-3</v>
      </c>
      <c r="J135" s="33">
        <f t="shared" si="28"/>
        <v>42189</v>
      </c>
      <c r="K135" s="36">
        <f t="shared" si="25"/>
        <v>0.90766119489683961</v>
      </c>
      <c r="L135" s="60">
        <f t="shared" si="29"/>
        <v>4292</v>
      </c>
    </row>
    <row r="136" spans="1:12" ht="15" x14ac:dyDescent="0.25">
      <c r="A136" s="10">
        <v>360</v>
      </c>
      <c r="B136" s="13" t="s">
        <v>134</v>
      </c>
      <c r="C136" s="32">
        <f>VLOOKUP(A136,Hoja1!$B$1:$I$125,8,0)</f>
        <v>250184</v>
      </c>
      <c r="D136" s="33">
        <v>49367</v>
      </c>
      <c r="E136" s="34">
        <f t="shared" si="24"/>
        <v>0.19732277044095545</v>
      </c>
      <c r="F136" s="35">
        <v>233659</v>
      </c>
      <c r="G136" s="34">
        <f t="shared" si="26"/>
        <v>0.93394861382022831</v>
      </c>
      <c r="H136" s="35">
        <f>VLOOKUP(A136,Hoja2!$A$1:$B$125,2,0)</f>
        <v>1946</v>
      </c>
      <c r="I136" s="34">
        <f t="shared" si="27"/>
        <v>7.7782751894605569E-3</v>
      </c>
      <c r="J136" s="33">
        <f t="shared" si="28"/>
        <v>284972</v>
      </c>
      <c r="K136" s="36">
        <f t="shared" si="25"/>
        <v>1.1390496594506443</v>
      </c>
      <c r="L136" s="60">
        <f t="shared" si="29"/>
        <v>-34788</v>
      </c>
    </row>
    <row r="137" spans="1:12" ht="15" x14ac:dyDescent="0.25">
      <c r="A137" s="10">
        <v>380</v>
      </c>
      <c r="B137" s="9" t="s">
        <v>135</v>
      </c>
      <c r="C137" s="32">
        <f>VLOOKUP(A137,Hoja1!$B$1:$I$125,8,0)</f>
        <v>63683</v>
      </c>
      <c r="D137" s="33">
        <v>10931</v>
      </c>
      <c r="E137" s="34">
        <f t="shared" si="24"/>
        <v>0.1716470643656863</v>
      </c>
      <c r="F137" s="35">
        <v>9948</v>
      </c>
      <c r="G137" s="34">
        <f t="shared" si="26"/>
        <v>0.15621123376725343</v>
      </c>
      <c r="H137" s="35">
        <f>VLOOKUP(A137,Hoja2!$A$1:$B$125,2,0)</f>
        <v>266</v>
      </c>
      <c r="I137" s="34">
        <f t="shared" si="27"/>
        <v>4.1769389004914972E-3</v>
      </c>
      <c r="J137" s="33">
        <f t="shared" si="28"/>
        <v>21145</v>
      </c>
      <c r="K137" s="36">
        <f t="shared" si="25"/>
        <v>0.33203523703343124</v>
      </c>
      <c r="L137" s="60">
        <f t="shared" si="29"/>
        <v>42538</v>
      </c>
    </row>
    <row r="138" spans="1:12" ht="15.75" thickBot="1" x14ac:dyDescent="0.3">
      <c r="A138" s="16">
        <v>631</v>
      </c>
      <c r="B138" s="17" t="s">
        <v>136</v>
      </c>
      <c r="C138" s="39">
        <f>VLOOKUP(A138,Hoja1!$B$1:$I$125,8,0)</f>
        <v>70783</v>
      </c>
      <c r="D138" s="40">
        <v>4866</v>
      </c>
      <c r="E138" s="41">
        <f t="shared" si="24"/>
        <v>6.8745320204003785E-2</v>
      </c>
      <c r="F138" s="42">
        <v>33537</v>
      </c>
      <c r="G138" s="41">
        <f t="shared" si="26"/>
        <v>0.47380020626421598</v>
      </c>
      <c r="H138" s="42">
        <f>VLOOKUP(A138,Hoja2!$A$1:$B$125,2,0)</f>
        <v>278</v>
      </c>
      <c r="I138" s="41">
        <f t="shared" si="27"/>
        <v>3.9274967153129989E-3</v>
      </c>
      <c r="J138" s="40">
        <f t="shared" si="28"/>
        <v>38681</v>
      </c>
      <c r="K138" s="43">
        <f t="shared" si="25"/>
        <v>0.54647302318353275</v>
      </c>
      <c r="L138" s="62">
        <f t="shared" si="29"/>
        <v>32102</v>
      </c>
    </row>
    <row r="139" spans="1:12" x14ac:dyDescent="0.2">
      <c r="G139" s="3"/>
      <c r="I139" s="3"/>
    </row>
    <row r="140" spans="1:12" ht="39" customHeight="1" x14ac:dyDescent="0.2">
      <c r="B140" s="69" t="s">
        <v>332</v>
      </c>
      <c r="C140" s="70"/>
      <c r="D140" s="70"/>
      <c r="E140" s="70"/>
      <c r="F140" s="70"/>
      <c r="G140" s="70"/>
      <c r="H140" s="70"/>
      <c r="I140" s="70"/>
      <c r="J140" s="70"/>
      <c r="K140" s="70"/>
    </row>
    <row r="141" spans="1:12" x14ac:dyDescent="0.2">
      <c r="B141" s="1" t="s">
        <v>275</v>
      </c>
      <c r="C141" s="2"/>
      <c r="G141" s="3"/>
      <c r="I141" s="3"/>
    </row>
  </sheetData>
  <mergeCells count="9">
    <mergeCell ref="A2:A3"/>
    <mergeCell ref="L2:L3"/>
    <mergeCell ref="D1:L1"/>
    <mergeCell ref="B140:K140"/>
    <mergeCell ref="F2:G2"/>
    <mergeCell ref="D2:E2"/>
    <mergeCell ref="B2:B3"/>
    <mergeCell ref="J2:K2"/>
    <mergeCell ref="H2:I2"/>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5"/>
  <sheetViews>
    <sheetView workbookViewId="0">
      <selection activeCell="B1" sqref="B1:B125"/>
    </sheetView>
  </sheetViews>
  <sheetFormatPr baseColWidth="10" defaultRowHeight="12.75" x14ac:dyDescent="0.2"/>
  <sheetData>
    <row r="1" spans="1:2" x14ac:dyDescent="0.2">
      <c r="A1">
        <v>1</v>
      </c>
      <c r="B1">
        <v>27307</v>
      </c>
    </row>
    <row r="2" spans="1:2" x14ac:dyDescent="0.2">
      <c r="A2">
        <v>2</v>
      </c>
      <c r="B2">
        <v>265</v>
      </c>
    </row>
    <row r="3" spans="1:2" x14ac:dyDescent="0.2">
      <c r="A3">
        <v>4</v>
      </c>
      <c r="B3">
        <v>32</v>
      </c>
    </row>
    <row r="4" spans="1:2" x14ac:dyDescent="0.2">
      <c r="A4">
        <v>21</v>
      </c>
      <c r="B4">
        <v>38</v>
      </c>
    </row>
    <row r="5" spans="1:2" x14ac:dyDescent="0.2">
      <c r="A5">
        <v>30</v>
      </c>
      <c r="B5">
        <v>374</v>
      </c>
    </row>
    <row r="6" spans="1:2" x14ac:dyDescent="0.2">
      <c r="A6">
        <v>31</v>
      </c>
      <c r="B6">
        <v>233</v>
      </c>
    </row>
    <row r="7" spans="1:2" x14ac:dyDescent="0.2">
      <c r="A7">
        <v>34</v>
      </c>
      <c r="B7">
        <v>551</v>
      </c>
    </row>
    <row r="8" spans="1:2" x14ac:dyDescent="0.2">
      <c r="A8">
        <v>36</v>
      </c>
      <c r="B8">
        <v>57</v>
      </c>
    </row>
    <row r="9" spans="1:2" x14ac:dyDescent="0.2">
      <c r="A9">
        <v>38</v>
      </c>
      <c r="B9">
        <v>83</v>
      </c>
    </row>
    <row r="10" spans="1:2" x14ac:dyDescent="0.2">
      <c r="A10">
        <v>40</v>
      </c>
      <c r="B10">
        <v>94</v>
      </c>
    </row>
    <row r="11" spans="1:2" x14ac:dyDescent="0.2">
      <c r="A11">
        <v>42</v>
      </c>
      <c r="B11">
        <v>300</v>
      </c>
    </row>
    <row r="12" spans="1:2" x14ac:dyDescent="0.2">
      <c r="A12">
        <v>44</v>
      </c>
      <c r="B12">
        <v>48</v>
      </c>
    </row>
    <row r="13" spans="1:2" x14ac:dyDescent="0.2">
      <c r="A13">
        <v>45</v>
      </c>
      <c r="B13">
        <v>607</v>
      </c>
    </row>
    <row r="14" spans="1:2" x14ac:dyDescent="0.2">
      <c r="A14">
        <v>51</v>
      </c>
      <c r="B14">
        <v>505</v>
      </c>
    </row>
    <row r="15" spans="1:2" x14ac:dyDescent="0.2">
      <c r="A15">
        <v>55</v>
      </c>
      <c r="B15">
        <v>103</v>
      </c>
    </row>
    <row r="16" spans="1:2" x14ac:dyDescent="0.2">
      <c r="A16">
        <v>59</v>
      </c>
      <c r="B16">
        <v>49</v>
      </c>
    </row>
    <row r="17" spans="1:2" x14ac:dyDescent="0.2">
      <c r="A17">
        <v>79</v>
      </c>
      <c r="B17">
        <v>380</v>
      </c>
    </row>
    <row r="18" spans="1:2" x14ac:dyDescent="0.2">
      <c r="A18">
        <v>86</v>
      </c>
      <c r="B18">
        <v>66</v>
      </c>
    </row>
    <row r="19" spans="1:2" x14ac:dyDescent="0.2">
      <c r="A19">
        <v>88</v>
      </c>
      <c r="B19">
        <v>2870</v>
      </c>
    </row>
    <row r="20" spans="1:2" x14ac:dyDescent="0.2">
      <c r="A20">
        <v>91</v>
      </c>
      <c r="B20">
        <v>75</v>
      </c>
    </row>
    <row r="21" spans="1:2" x14ac:dyDescent="0.2">
      <c r="A21">
        <v>93</v>
      </c>
      <c r="B21">
        <v>182</v>
      </c>
    </row>
    <row r="22" spans="1:2" x14ac:dyDescent="0.2">
      <c r="A22">
        <v>101</v>
      </c>
      <c r="B22">
        <v>287</v>
      </c>
    </row>
    <row r="23" spans="1:2" x14ac:dyDescent="0.2">
      <c r="A23">
        <v>107</v>
      </c>
      <c r="B23">
        <v>73</v>
      </c>
    </row>
    <row r="24" spans="1:2" x14ac:dyDescent="0.2">
      <c r="A24">
        <v>113</v>
      </c>
      <c r="B24">
        <v>60</v>
      </c>
    </row>
    <row r="25" spans="1:2" x14ac:dyDescent="0.2">
      <c r="A25">
        <v>120</v>
      </c>
      <c r="B25">
        <v>169</v>
      </c>
    </row>
    <row r="26" spans="1:2" x14ac:dyDescent="0.2">
      <c r="A26">
        <v>125</v>
      </c>
      <c r="B26">
        <v>70</v>
      </c>
    </row>
    <row r="27" spans="1:2" x14ac:dyDescent="0.2">
      <c r="A27">
        <v>129</v>
      </c>
      <c r="B27">
        <v>539</v>
      </c>
    </row>
    <row r="28" spans="1:2" x14ac:dyDescent="0.2">
      <c r="A28">
        <v>134</v>
      </c>
      <c r="B28">
        <v>53</v>
      </c>
    </row>
    <row r="29" spans="1:2" x14ac:dyDescent="0.2">
      <c r="A29">
        <v>138</v>
      </c>
      <c r="B29">
        <v>262</v>
      </c>
    </row>
    <row r="30" spans="1:2" x14ac:dyDescent="0.2">
      <c r="A30">
        <v>142</v>
      </c>
      <c r="B30">
        <v>66</v>
      </c>
    </row>
    <row r="31" spans="1:2" x14ac:dyDescent="0.2">
      <c r="A31">
        <v>145</v>
      </c>
      <c r="B31">
        <v>117</v>
      </c>
    </row>
    <row r="32" spans="1:2" x14ac:dyDescent="0.2">
      <c r="A32">
        <v>147</v>
      </c>
      <c r="B32">
        <v>278</v>
      </c>
    </row>
    <row r="33" spans="1:2" x14ac:dyDescent="0.2">
      <c r="A33">
        <v>148</v>
      </c>
      <c r="B33">
        <v>580</v>
      </c>
    </row>
    <row r="34" spans="1:2" x14ac:dyDescent="0.2">
      <c r="A34">
        <v>150</v>
      </c>
      <c r="B34">
        <v>142</v>
      </c>
    </row>
    <row r="35" spans="1:2" x14ac:dyDescent="0.2">
      <c r="A35">
        <v>154</v>
      </c>
      <c r="B35">
        <v>944</v>
      </c>
    </row>
    <row r="36" spans="1:2" x14ac:dyDescent="0.2">
      <c r="A36">
        <v>172</v>
      </c>
      <c r="B36">
        <v>374</v>
      </c>
    </row>
    <row r="37" spans="1:2" x14ac:dyDescent="0.2">
      <c r="A37">
        <v>190</v>
      </c>
      <c r="B37">
        <v>202</v>
      </c>
    </row>
    <row r="38" spans="1:2" x14ac:dyDescent="0.2">
      <c r="A38">
        <v>197</v>
      </c>
      <c r="B38">
        <v>166</v>
      </c>
    </row>
    <row r="39" spans="1:2" x14ac:dyDescent="0.2">
      <c r="A39">
        <v>206</v>
      </c>
      <c r="B39">
        <v>36</v>
      </c>
    </row>
    <row r="40" spans="1:2" x14ac:dyDescent="0.2">
      <c r="A40">
        <v>209</v>
      </c>
      <c r="B40">
        <v>168</v>
      </c>
    </row>
    <row r="41" spans="1:2" x14ac:dyDescent="0.2">
      <c r="A41">
        <v>212</v>
      </c>
      <c r="B41">
        <v>883</v>
      </c>
    </row>
    <row r="42" spans="1:2" x14ac:dyDescent="0.2">
      <c r="A42">
        <v>234</v>
      </c>
      <c r="B42">
        <v>249</v>
      </c>
    </row>
    <row r="43" spans="1:2" x14ac:dyDescent="0.2">
      <c r="A43">
        <v>237</v>
      </c>
      <c r="B43">
        <v>156</v>
      </c>
    </row>
    <row r="44" spans="1:2" x14ac:dyDescent="0.2">
      <c r="A44">
        <v>240</v>
      </c>
      <c r="B44">
        <v>230</v>
      </c>
    </row>
    <row r="45" spans="1:2" x14ac:dyDescent="0.2">
      <c r="A45">
        <v>250</v>
      </c>
      <c r="B45">
        <v>462</v>
      </c>
    </row>
    <row r="46" spans="1:2" x14ac:dyDescent="0.2">
      <c r="A46">
        <v>264</v>
      </c>
      <c r="B46">
        <v>72</v>
      </c>
    </row>
    <row r="47" spans="1:2" x14ac:dyDescent="0.2">
      <c r="A47">
        <v>266</v>
      </c>
      <c r="B47">
        <v>2272</v>
      </c>
    </row>
    <row r="48" spans="1:2" x14ac:dyDescent="0.2">
      <c r="A48">
        <v>282</v>
      </c>
      <c r="B48">
        <v>482</v>
      </c>
    </row>
    <row r="49" spans="1:2" x14ac:dyDescent="0.2">
      <c r="A49">
        <v>284</v>
      </c>
      <c r="B49">
        <v>411</v>
      </c>
    </row>
    <row r="50" spans="1:2" x14ac:dyDescent="0.2">
      <c r="A50">
        <v>306</v>
      </c>
      <c r="B50">
        <v>73</v>
      </c>
    </row>
    <row r="51" spans="1:2" x14ac:dyDescent="0.2">
      <c r="A51">
        <v>308</v>
      </c>
      <c r="B51">
        <v>325</v>
      </c>
    </row>
    <row r="52" spans="1:2" x14ac:dyDescent="0.2">
      <c r="A52">
        <v>310</v>
      </c>
      <c r="B52">
        <v>92</v>
      </c>
    </row>
    <row r="53" spans="1:2" x14ac:dyDescent="0.2">
      <c r="A53">
        <v>313</v>
      </c>
      <c r="B53">
        <v>148</v>
      </c>
    </row>
    <row r="54" spans="1:2" x14ac:dyDescent="0.2">
      <c r="A54">
        <v>315</v>
      </c>
      <c r="B54">
        <v>49</v>
      </c>
    </row>
    <row r="55" spans="1:2" x14ac:dyDescent="0.2">
      <c r="A55">
        <v>318</v>
      </c>
      <c r="B55">
        <v>307</v>
      </c>
    </row>
    <row r="56" spans="1:2" x14ac:dyDescent="0.2">
      <c r="A56">
        <v>321</v>
      </c>
      <c r="B56">
        <v>76</v>
      </c>
    </row>
    <row r="57" spans="1:2" x14ac:dyDescent="0.2">
      <c r="A57">
        <v>347</v>
      </c>
      <c r="B57">
        <v>65</v>
      </c>
    </row>
    <row r="58" spans="1:2" x14ac:dyDescent="0.2">
      <c r="A58">
        <v>353</v>
      </c>
      <c r="B58">
        <v>60</v>
      </c>
    </row>
    <row r="59" spans="1:2" x14ac:dyDescent="0.2">
      <c r="A59">
        <v>360</v>
      </c>
      <c r="B59">
        <v>1946</v>
      </c>
    </row>
    <row r="60" spans="1:2" x14ac:dyDescent="0.2">
      <c r="A60">
        <v>361</v>
      </c>
      <c r="B60">
        <v>294</v>
      </c>
    </row>
    <row r="61" spans="1:2" x14ac:dyDescent="0.2">
      <c r="A61">
        <v>364</v>
      </c>
      <c r="B61">
        <v>228</v>
      </c>
    </row>
    <row r="62" spans="1:2" x14ac:dyDescent="0.2">
      <c r="A62">
        <v>368</v>
      </c>
      <c r="B62">
        <v>301</v>
      </c>
    </row>
    <row r="63" spans="1:2" x14ac:dyDescent="0.2">
      <c r="A63">
        <v>376</v>
      </c>
      <c r="B63">
        <v>533</v>
      </c>
    </row>
    <row r="64" spans="1:2" x14ac:dyDescent="0.2">
      <c r="A64">
        <v>380</v>
      </c>
      <c r="B64">
        <v>266</v>
      </c>
    </row>
    <row r="65" spans="1:2" x14ac:dyDescent="0.2">
      <c r="A65">
        <v>390</v>
      </c>
      <c r="B65">
        <v>67</v>
      </c>
    </row>
    <row r="66" spans="1:2" x14ac:dyDescent="0.2">
      <c r="A66">
        <v>400</v>
      </c>
      <c r="B66">
        <v>163</v>
      </c>
    </row>
    <row r="67" spans="1:2" x14ac:dyDescent="0.2">
      <c r="A67">
        <v>411</v>
      </c>
      <c r="B67">
        <v>158</v>
      </c>
    </row>
    <row r="68" spans="1:2" x14ac:dyDescent="0.2">
      <c r="A68">
        <v>425</v>
      </c>
      <c r="B68">
        <v>103</v>
      </c>
    </row>
    <row r="69" spans="1:2" x14ac:dyDescent="0.2">
      <c r="A69">
        <v>440</v>
      </c>
      <c r="B69">
        <v>737</v>
      </c>
    </row>
    <row r="70" spans="1:2" x14ac:dyDescent="0.2">
      <c r="A70">
        <v>467</v>
      </c>
      <c r="B70">
        <v>72</v>
      </c>
    </row>
    <row r="71" spans="1:2" x14ac:dyDescent="0.2">
      <c r="A71">
        <v>475</v>
      </c>
      <c r="B71">
        <v>32</v>
      </c>
    </row>
    <row r="72" spans="1:2" x14ac:dyDescent="0.2">
      <c r="A72">
        <v>480</v>
      </c>
      <c r="B72">
        <v>147</v>
      </c>
    </row>
    <row r="73" spans="1:2" x14ac:dyDescent="0.2">
      <c r="A73">
        <v>483</v>
      </c>
      <c r="B73">
        <v>95</v>
      </c>
    </row>
    <row r="74" spans="1:2" x14ac:dyDescent="0.2">
      <c r="A74">
        <v>490</v>
      </c>
      <c r="B74">
        <v>525</v>
      </c>
    </row>
    <row r="75" spans="1:2" x14ac:dyDescent="0.2">
      <c r="A75">
        <v>495</v>
      </c>
      <c r="B75">
        <v>244</v>
      </c>
    </row>
    <row r="76" spans="1:2" x14ac:dyDescent="0.2">
      <c r="A76">
        <v>501</v>
      </c>
      <c r="B76">
        <v>48</v>
      </c>
    </row>
    <row r="77" spans="1:2" x14ac:dyDescent="0.2">
      <c r="A77">
        <v>541</v>
      </c>
      <c r="B77">
        <v>249</v>
      </c>
    </row>
    <row r="78" spans="1:2" x14ac:dyDescent="0.2">
      <c r="A78">
        <v>543</v>
      </c>
      <c r="B78">
        <v>71</v>
      </c>
    </row>
    <row r="79" spans="1:2" x14ac:dyDescent="0.2">
      <c r="A79">
        <v>576</v>
      </c>
      <c r="B79">
        <v>90</v>
      </c>
    </row>
    <row r="80" spans="1:2" x14ac:dyDescent="0.2">
      <c r="A80">
        <v>579</v>
      </c>
      <c r="B80">
        <v>431</v>
      </c>
    </row>
    <row r="81" spans="1:2" x14ac:dyDescent="0.2">
      <c r="A81">
        <v>585</v>
      </c>
      <c r="B81">
        <v>139</v>
      </c>
    </row>
    <row r="82" spans="1:2" x14ac:dyDescent="0.2">
      <c r="A82">
        <v>591</v>
      </c>
      <c r="B82">
        <v>136</v>
      </c>
    </row>
    <row r="83" spans="1:2" x14ac:dyDescent="0.2">
      <c r="A83">
        <v>604</v>
      </c>
      <c r="B83">
        <v>249</v>
      </c>
    </row>
    <row r="84" spans="1:2" x14ac:dyDescent="0.2">
      <c r="A84">
        <v>607</v>
      </c>
      <c r="B84">
        <v>138</v>
      </c>
    </row>
    <row r="85" spans="1:2" x14ac:dyDescent="0.2">
      <c r="A85">
        <v>615</v>
      </c>
      <c r="B85">
        <v>1170</v>
      </c>
    </row>
    <row r="86" spans="1:2" x14ac:dyDescent="0.2">
      <c r="A86">
        <v>628</v>
      </c>
      <c r="B86">
        <v>84</v>
      </c>
    </row>
    <row r="87" spans="1:2" x14ac:dyDescent="0.2">
      <c r="A87">
        <v>631</v>
      </c>
      <c r="B87">
        <v>278</v>
      </c>
    </row>
    <row r="88" spans="1:2" x14ac:dyDescent="0.2">
      <c r="A88">
        <v>642</v>
      </c>
      <c r="B88">
        <v>135</v>
      </c>
    </row>
    <row r="89" spans="1:2" x14ac:dyDescent="0.2">
      <c r="A89">
        <v>647</v>
      </c>
      <c r="B89">
        <v>81</v>
      </c>
    </row>
    <row r="90" spans="1:2" x14ac:dyDescent="0.2">
      <c r="A90">
        <v>649</v>
      </c>
      <c r="B90">
        <v>180</v>
      </c>
    </row>
    <row r="91" spans="1:2" x14ac:dyDescent="0.2">
      <c r="A91">
        <v>652</v>
      </c>
      <c r="B91">
        <v>28</v>
      </c>
    </row>
    <row r="92" spans="1:2" x14ac:dyDescent="0.2">
      <c r="A92">
        <v>656</v>
      </c>
      <c r="B92">
        <v>247</v>
      </c>
    </row>
    <row r="93" spans="1:2" x14ac:dyDescent="0.2">
      <c r="A93">
        <v>658</v>
      </c>
      <c r="B93">
        <v>84</v>
      </c>
    </row>
    <row r="94" spans="1:2" x14ac:dyDescent="0.2">
      <c r="A94">
        <v>659</v>
      </c>
      <c r="B94">
        <v>184</v>
      </c>
    </row>
    <row r="95" spans="1:2" x14ac:dyDescent="0.2">
      <c r="A95">
        <v>660</v>
      </c>
      <c r="B95">
        <v>84</v>
      </c>
    </row>
    <row r="96" spans="1:2" x14ac:dyDescent="0.2">
      <c r="A96">
        <v>664</v>
      </c>
      <c r="B96">
        <v>384</v>
      </c>
    </row>
    <row r="97" spans="1:2" x14ac:dyDescent="0.2">
      <c r="A97">
        <v>665</v>
      </c>
      <c r="B97">
        <v>253</v>
      </c>
    </row>
    <row r="98" spans="1:2" x14ac:dyDescent="0.2">
      <c r="A98">
        <v>667</v>
      </c>
      <c r="B98">
        <v>168</v>
      </c>
    </row>
    <row r="99" spans="1:2" x14ac:dyDescent="0.2">
      <c r="A99">
        <v>670</v>
      </c>
      <c r="B99">
        <v>354</v>
      </c>
    </row>
    <row r="100" spans="1:2" x14ac:dyDescent="0.2">
      <c r="A100">
        <v>674</v>
      </c>
      <c r="B100">
        <v>267</v>
      </c>
    </row>
    <row r="101" spans="1:2" x14ac:dyDescent="0.2">
      <c r="A101">
        <v>679</v>
      </c>
      <c r="B101">
        <v>239</v>
      </c>
    </row>
    <row r="102" spans="1:2" x14ac:dyDescent="0.2">
      <c r="A102">
        <v>686</v>
      </c>
      <c r="B102">
        <v>438</v>
      </c>
    </row>
    <row r="103" spans="1:2" x14ac:dyDescent="0.2">
      <c r="A103">
        <v>690</v>
      </c>
      <c r="B103">
        <v>127</v>
      </c>
    </row>
    <row r="104" spans="1:2" x14ac:dyDescent="0.2">
      <c r="A104">
        <v>697</v>
      </c>
      <c r="B104">
        <v>374</v>
      </c>
    </row>
    <row r="105" spans="1:2" x14ac:dyDescent="0.2">
      <c r="A105">
        <v>736</v>
      </c>
      <c r="B105">
        <v>253</v>
      </c>
    </row>
    <row r="106" spans="1:2" x14ac:dyDescent="0.2">
      <c r="A106">
        <v>756</v>
      </c>
      <c r="B106">
        <v>554</v>
      </c>
    </row>
    <row r="107" spans="1:2" x14ac:dyDescent="0.2">
      <c r="A107">
        <v>761</v>
      </c>
      <c r="B107">
        <v>405</v>
      </c>
    </row>
    <row r="108" spans="1:2" x14ac:dyDescent="0.2">
      <c r="A108">
        <v>789</v>
      </c>
      <c r="B108">
        <v>242</v>
      </c>
    </row>
    <row r="109" spans="1:2" x14ac:dyDescent="0.2">
      <c r="A109">
        <v>790</v>
      </c>
      <c r="B109">
        <v>192</v>
      </c>
    </row>
    <row r="110" spans="1:2" x14ac:dyDescent="0.2">
      <c r="A110">
        <v>792</v>
      </c>
      <c r="B110">
        <v>63</v>
      </c>
    </row>
    <row r="111" spans="1:2" x14ac:dyDescent="0.2">
      <c r="A111">
        <v>809</v>
      </c>
      <c r="B111">
        <v>90</v>
      </c>
    </row>
    <row r="112" spans="1:2" x14ac:dyDescent="0.2">
      <c r="A112">
        <v>819</v>
      </c>
      <c r="B112">
        <v>46</v>
      </c>
    </row>
    <row r="113" spans="1:2" x14ac:dyDescent="0.2">
      <c r="A113">
        <v>837</v>
      </c>
      <c r="B113">
        <v>1340</v>
      </c>
    </row>
    <row r="114" spans="1:2" x14ac:dyDescent="0.2">
      <c r="A114">
        <v>842</v>
      </c>
      <c r="B114">
        <v>59</v>
      </c>
    </row>
    <row r="115" spans="1:2" x14ac:dyDescent="0.2">
      <c r="A115">
        <v>847</v>
      </c>
      <c r="B115">
        <v>459</v>
      </c>
    </row>
    <row r="116" spans="1:2" x14ac:dyDescent="0.2">
      <c r="A116">
        <v>854</v>
      </c>
      <c r="B116">
        <v>113</v>
      </c>
    </row>
    <row r="117" spans="1:2" x14ac:dyDescent="0.2">
      <c r="A117">
        <v>856</v>
      </c>
      <c r="B117">
        <v>71</v>
      </c>
    </row>
    <row r="118" spans="1:2" x14ac:dyDescent="0.2">
      <c r="A118">
        <v>858</v>
      </c>
      <c r="B118">
        <v>127</v>
      </c>
    </row>
    <row r="119" spans="1:2" x14ac:dyDescent="0.2">
      <c r="A119">
        <v>861</v>
      </c>
      <c r="B119">
        <v>107</v>
      </c>
    </row>
    <row r="120" spans="1:2" x14ac:dyDescent="0.2">
      <c r="A120">
        <v>873</v>
      </c>
      <c r="B120">
        <v>109</v>
      </c>
    </row>
    <row r="121" spans="1:2" x14ac:dyDescent="0.2">
      <c r="A121">
        <v>885</v>
      </c>
      <c r="B121">
        <v>73</v>
      </c>
    </row>
    <row r="122" spans="1:2" x14ac:dyDescent="0.2">
      <c r="A122">
        <v>887</v>
      </c>
      <c r="B122">
        <v>618</v>
      </c>
    </row>
    <row r="123" spans="1:2" x14ac:dyDescent="0.2">
      <c r="A123">
        <v>890</v>
      </c>
      <c r="B123">
        <v>297</v>
      </c>
    </row>
    <row r="124" spans="1:2" x14ac:dyDescent="0.2">
      <c r="A124">
        <v>893</v>
      </c>
      <c r="B124">
        <v>78</v>
      </c>
    </row>
    <row r="125" spans="1:2" x14ac:dyDescent="0.2">
      <c r="A125">
        <v>895</v>
      </c>
      <c r="B125">
        <v>266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5"/>
  <sheetViews>
    <sheetView workbookViewId="0">
      <selection activeCell="E17" sqref="E17"/>
    </sheetView>
  </sheetViews>
  <sheetFormatPr baseColWidth="10" defaultRowHeight="12.75" x14ac:dyDescent="0.2"/>
  <sheetData>
    <row r="1" spans="1:9" x14ac:dyDescent="0.2">
      <c r="A1">
        <v>5</v>
      </c>
      <c r="B1">
        <v>1</v>
      </c>
      <c r="C1" t="s">
        <v>143</v>
      </c>
      <c r="D1" s="5">
        <v>2101771</v>
      </c>
      <c r="E1" s="5">
        <v>2129336</v>
      </c>
      <c r="F1" s="5">
        <v>2157094</v>
      </c>
      <c r="G1">
        <v>2185539</v>
      </c>
      <c r="H1">
        <v>2213549</v>
      </c>
      <c r="I1">
        <v>2240690</v>
      </c>
    </row>
    <row r="2" spans="1:9" x14ac:dyDescent="0.2">
      <c r="A2">
        <v>5</v>
      </c>
      <c r="B2">
        <v>2</v>
      </c>
      <c r="C2" t="s">
        <v>144</v>
      </c>
      <c r="D2" s="5">
        <v>22492</v>
      </c>
      <c r="E2" s="5">
        <v>22237</v>
      </c>
      <c r="F2" s="5">
        <v>22026</v>
      </c>
      <c r="G2">
        <v>21822</v>
      </c>
      <c r="H2">
        <v>21619</v>
      </c>
      <c r="I2">
        <v>21371</v>
      </c>
    </row>
    <row r="3" spans="1:9" x14ac:dyDescent="0.2">
      <c r="A3">
        <v>5</v>
      </c>
      <c r="B3">
        <v>4</v>
      </c>
      <c r="C3" t="s">
        <v>145</v>
      </c>
      <c r="D3" s="5">
        <v>2649</v>
      </c>
      <c r="E3" s="5">
        <v>2656</v>
      </c>
      <c r="F3" s="5">
        <v>2663</v>
      </c>
      <c r="G3">
        <v>2655</v>
      </c>
      <c r="H3">
        <v>2672</v>
      </c>
      <c r="I3">
        <v>2668</v>
      </c>
    </row>
    <row r="4" spans="1:9" x14ac:dyDescent="0.2">
      <c r="A4">
        <v>5</v>
      </c>
      <c r="B4">
        <v>21</v>
      </c>
      <c r="C4" t="s">
        <v>146</v>
      </c>
      <c r="D4" s="5">
        <v>4697</v>
      </c>
      <c r="E4" s="5">
        <v>4679</v>
      </c>
      <c r="F4" s="5">
        <v>4694</v>
      </c>
      <c r="G4">
        <v>4679</v>
      </c>
      <c r="H4">
        <v>4678</v>
      </c>
      <c r="I4">
        <v>4649</v>
      </c>
    </row>
    <row r="5" spans="1:9" x14ac:dyDescent="0.2">
      <c r="A5">
        <v>5</v>
      </c>
      <c r="B5">
        <v>30</v>
      </c>
      <c r="C5" t="s">
        <v>147</v>
      </c>
      <c r="D5" s="5">
        <v>27482</v>
      </c>
      <c r="E5" s="5">
        <v>27725</v>
      </c>
      <c r="F5" s="5">
        <v>27920</v>
      </c>
      <c r="G5">
        <v>28132</v>
      </c>
      <c r="H5">
        <v>28354</v>
      </c>
      <c r="I5">
        <v>28482</v>
      </c>
    </row>
    <row r="6" spans="1:9" x14ac:dyDescent="0.2">
      <c r="A6">
        <v>5</v>
      </c>
      <c r="B6">
        <v>31</v>
      </c>
      <c r="C6" t="s">
        <v>148</v>
      </c>
      <c r="D6" s="5">
        <v>23330</v>
      </c>
      <c r="E6" s="5">
        <v>23535</v>
      </c>
      <c r="F6" s="5">
        <v>23772</v>
      </c>
      <c r="G6">
        <v>23986</v>
      </c>
      <c r="H6">
        <v>24156</v>
      </c>
      <c r="I6">
        <v>24332</v>
      </c>
    </row>
    <row r="7" spans="1:9" x14ac:dyDescent="0.2">
      <c r="A7">
        <v>5</v>
      </c>
      <c r="B7">
        <v>34</v>
      </c>
      <c r="C7" t="s">
        <v>149</v>
      </c>
      <c r="D7" s="5">
        <v>41952</v>
      </c>
      <c r="E7" s="5">
        <v>41965</v>
      </c>
      <c r="F7" s="5">
        <v>42074</v>
      </c>
      <c r="G7">
        <v>42152</v>
      </c>
      <c r="H7">
        <v>42173</v>
      </c>
      <c r="I7">
        <v>42257</v>
      </c>
    </row>
    <row r="8" spans="1:9" x14ac:dyDescent="0.2">
      <c r="A8">
        <v>5</v>
      </c>
      <c r="B8">
        <v>36</v>
      </c>
      <c r="C8" t="s">
        <v>150</v>
      </c>
      <c r="D8" s="5">
        <v>5832</v>
      </c>
      <c r="E8" s="5">
        <v>5813</v>
      </c>
      <c r="F8" s="5">
        <v>5793</v>
      </c>
      <c r="G8">
        <v>5795</v>
      </c>
      <c r="H8">
        <v>5801</v>
      </c>
      <c r="I8">
        <v>5784</v>
      </c>
    </row>
    <row r="9" spans="1:9" x14ac:dyDescent="0.2">
      <c r="A9">
        <v>5</v>
      </c>
      <c r="B9">
        <v>38</v>
      </c>
      <c r="C9" t="s">
        <v>151</v>
      </c>
      <c r="D9" s="5">
        <v>12040</v>
      </c>
      <c r="E9" s="5">
        <v>11968</v>
      </c>
      <c r="F9" s="5">
        <v>11912</v>
      </c>
      <c r="G9">
        <v>11853</v>
      </c>
      <c r="H9">
        <v>11788</v>
      </c>
      <c r="I9">
        <v>11694</v>
      </c>
    </row>
    <row r="10" spans="1:9" x14ac:dyDescent="0.2">
      <c r="A10">
        <v>5</v>
      </c>
      <c r="B10">
        <v>40</v>
      </c>
      <c r="C10" t="s">
        <v>152</v>
      </c>
      <c r="D10" s="5">
        <v>16173</v>
      </c>
      <c r="E10" s="5">
        <v>16384</v>
      </c>
      <c r="F10" s="5">
        <v>16573</v>
      </c>
      <c r="G10">
        <v>16733</v>
      </c>
      <c r="H10">
        <v>16908</v>
      </c>
      <c r="I10">
        <v>17072</v>
      </c>
    </row>
    <row r="11" spans="1:9" x14ac:dyDescent="0.2">
      <c r="A11">
        <v>5</v>
      </c>
      <c r="B11">
        <v>42</v>
      </c>
      <c r="C11" t="s">
        <v>153</v>
      </c>
      <c r="D11" s="5">
        <v>23793</v>
      </c>
      <c r="E11" s="5">
        <v>23989</v>
      </c>
      <c r="F11" s="5">
        <v>24183</v>
      </c>
      <c r="G11">
        <v>24381</v>
      </c>
      <c r="H11">
        <v>24522</v>
      </c>
      <c r="I11">
        <v>24698</v>
      </c>
    </row>
    <row r="12" spans="1:9" x14ac:dyDescent="0.2">
      <c r="A12">
        <v>5</v>
      </c>
      <c r="B12">
        <v>44</v>
      </c>
      <c r="C12" t="s">
        <v>154</v>
      </c>
      <c r="D12" s="5">
        <v>6840</v>
      </c>
      <c r="E12" s="5">
        <v>6865</v>
      </c>
      <c r="F12" s="5">
        <v>6839</v>
      </c>
      <c r="G12">
        <v>6812</v>
      </c>
      <c r="H12">
        <v>6855</v>
      </c>
      <c r="I12">
        <v>6880</v>
      </c>
    </row>
    <row r="13" spans="1:9" x14ac:dyDescent="0.2">
      <c r="A13">
        <v>5</v>
      </c>
      <c r="B13">
        <v>45</v>
      </c>
      <c r="C13" t="s">
        <v>155</v>
      </c>
      <c r="D13" s="5">
        <v>95990</v>
      </c>
      <c r="E13" s="5">
        <v>98124</v>
      </c>
      <c r="F13" s="5">
        <v>100282</v>
      </c>
      <c r="G13">
        <v>102469</v>
      </c>
      <c r="H13">
        <v>104703</v>
      </c>
      <c r="I13">
        <v>106833</v>
      </c>
    </row>
    <row r="14" spans="1:9" x14ac:dyDescent="0.2">
      <c r="A14">
        <v>5</v>
      </c>
      <c r="B14">
        <v>51</v>
      </c>
      <c r="C14" t="s">
        <v>156</v>
      </c>
      <c r="D14" s="5">
        <v>29128</v>
      </c>
      <c r="E14" s="5">
        <v>29070</v>
      </c>
      <c r="F14" s="5">
        <v>29075</v>
      </c>
      <c r="G14">
        <v>29052</v>
      </c>
      <c r="H14">
        <v>29059</v>
      </c>
      <c r="I14">
        <v>29049</v>
      </c>
    </row>
    <row r="15" spans="1:9" x14ac:dyDescent="0.2">
      <c r="A15">
        <v>5</v>
      </c>
      <c r="B15">
        <v>55</v>
      </c>
      <c r="C15" t="s">
        <v>157</v>
      </c>
      <c r="D15" s="5">
        <v>9261</v>
      </c>
      <c r="E15" s="5">
        <v>9113</v>
      </c>
      <c r="F15" s="5">
        <v>8941</v>
      </c>
      <c r="G15">
        <v>8789</v>
      </c>
      <c r="H15">
        <v>8662</v>
      </c>
      <c r="I15">
        <v>8504</v>
      </c>
    </row>
    <row r="16" spans="1:9" x14ac:dyDescent="0.2">
      <c r="A16">
        <v>5</v>
      </c>
      <c r="B16">
        <v>59</v>
      </c>
      <c r="C16" t="s">
        <v>158</v>
      </c>
      <c r="D16" s="5">
        <v>5865</v>
      </c>
      <c r="E16" s="5">
        <v>5756</v>
      </c>
      <c r="F16" s="5">
        <v>5701</v>
      </c>
      <c r="G16">
        <v>5652</v>
      </c>
      <c r="H16">
        <v>5596</v>
      </c>
      <c r="I16">
        <v>5503</v>
      </c>
    </row>
    <row r="17" spans="1:9" x14ac:dyDescent="0.2">
      <c r="A17">
        <v>5</v>
      </c>
      <c r="B17">
        <v>79</v>
      </c>
      <c r="C17" t="s">
        <v>159</v>
      </c>
      <c r="D17" s="5">
        <v>44721</v>
      </c>
      <c r="E17" s="5">
        <v>45292</v>
      </c>
      <c r="F17" s="5">
        <v>45910</v>
      </c>
      <c r="G17">
        <v>46509</v>
      </c>
      <c r="H17">
        <v>47107</v>
      </c>
      <c r="I17">
        <v>47763</v>
      </c>
    </row>
    <row r="18" spans="1:9" x14ac:dyDescent="0.2">
      <c r="A18">
        <v>5</v>
      </c>
      <c r="B18">
        <v>86</v>
      </c>
      <c r="C18" t="s">
        <v>160</v>
      </c>
      <c r="D18" s="5">
        <v>5889</v>
      </c>
      <c r="E18" s="5">
        <v>5859</v>
      </c>
      <c r="F18" s="5">
        <v>5852</v>
      </c>
      <c r="G18">
        <v>5850</v>
      </c>
      <c r="H18">
        <v>5896</v>
      </c>
      <c r="I18">
        <v>5904</v>
      </c>
    </row>
    <row r="19" spans="1:9" x14ac:dyDescent="0.2">
      <c r="A19">
        <v>5</v>
      </c>
      <c r="B19">
        <v>88</v>
      </c>
      <c r="C19" t="s">
        <v>161</v>
      </c>
      <c r="D19" s="5">
        <v>417978</v>
      </c>
      <c r="E19" s="5">
        <v>427040</v>
      </c>
      <c r="F19" s="5">
        <v>436136</v>
      </c>
      <c r="G19">
        <v>445349</v>
      </c>
      <c r="H19">
        <v>454478</v>
      </c>
      <c r="I19">
        <v>463443</v>
      </c>
    </row>
    <row r="20" spans="1:9" x14ac:dyDescent="0.2">
      <c r="A20">
        <v>5</v>
      </c>
      <c r="B20">
        <v>91</v>
      </c>
      <c r="C20" t="s">
        <v>162</v>
      </c>
      <c r="D20" s="5">
        <v>11315</v>
      </c>
      <c r="E20" s="5">
        <v>11216</v>
      </c>
      <c r="F20" s="5">
        <v>11108</v>
      </c>
      <c r="G20">
        <v>10993</v>
      </c>
      <c r="H20">
        <v>10902</v>
      </c>
      <c r="I20">
        <v>10815</v>
      </c>
    </row>
    <row r="21" spans="1:9" x14ac:dyDescent="0.2">
      <c r="A21">
        <v>5</v>
      </c>
      <c r="B21">
        <v>93</v>
      </c>
      <c r="C21" t="s">
        <v>163</v>
      </c>
      <c r="D21" s="5">
        <v>15585</v>
      </c>
      <c r="E21" s="5">
        <v>15563</v>
      </c>
      <c r="F21" s="5">
        <v>15555</v>
      </c>
      <c r="G21">
        <v>15566</v>
      </c>
      <c r="H21">
        <v>15526</v>
      </c>
      <c r="I21">
        <v>15491</v>
      </c>
    </row>
    <row r="22" spans="1:9" x14ac:dyDescent="0.2">
      <c r="A22">
        <v>5</v>
      </c>
      <c r="B22">
        <v>101</v>
      </c>
      <c r="C22" t="s">
        <v>164</v>
      </c>
      <c r="D22" s="5">
        <v>27061</v>
      </c>
      <c r="E22" s="5">
        <v>26927</v>
      </c>
      <c r="F22" s="5">
        <v>26829</v>
      </c>
      <c r="G22">
        <v>26722</v>
      </c>
      <c r="H22">
        <v>26554</v>
      </c>
      <c r="I22">
        <v>26421</v>
      </c>
    </row>
    <row r="23" spans="1:9" x14ac:dyDescent="0.2">
      <c r="A23">
        <v>5</v>
      </c>
      <c r="B23">
        <v>107</v>
      </c>
      <c r="C23" t="s">
        <v>165</v>
      </c>
      <c r="D23" s="5">
        <v>8379</v>
      </c>
      <c r="E23" s="5">
        <v>8328</v>
      </c>
      <c r="F23" s="5">
        <v>8268</v>
      </c>
      <c r="G23">
        <v>8256</v>
      </c>
      <c r="H23">
        <v>8212</v>
      </c>
      <c r="I23">
        <v>8193</v>
      </c>
    </row>
    <row r="24" spans="1:9" x14ac:dyDescent="0.2">
      <c r="A24">
        <v>5</v>
      </c>
      <c r="B24">
        <v>113</v>
      </c>
      <c r="C24" t="s">
        <v>166</v>
      </c>
      <c r="D24" s="5">
        <v>8611</v>
      </c>
      <c r="E24" s="5">
        <v>8679</v>
      </c>
      <c r="F24" s="5">
        <v>8672</v>
      </c>
      <c r="G24">
        <v>8766</v>
      </c>
      <c r="H24">
        <v>8811</v>
      </c>
      <c r="I24">
        <v>8895</v>
      </c>
    </row>
    <row r="25" spans="1:9" x14ac:dyDescent="0.2">
      <c r="A25">
        <v>5</v>
      </c>
      <c r="B25">
        <v>120</v>
      </c>
      <c r="C25" t="s">
        <v>167</v>
      </c>
      <c r="D25" s="5">
        <v>25522</v>
      </c>
      <c r="E25" s="5">
        <v>25805</v>
      </c>
      <c r="F25" s="5">
        <v>26081</v>
      </c>
      <c r="G25">
        <v>26363</v>
      </c>
      <c r="H25">
        <v>26678</v>
      </c>
      <c r="I25">
        <v>26952</v>
      </c>
    </row>
    <row r="26" spans="1:9" x14ac:dyDescent="0.2">
      <c r="A26">
        <v>5</v>
      </c>
      <c r="B26">
        <v>125</v>
      </c>
      <c r="C26" t="s">
        <v>168</v>
      </c>
      <c r="D26" s="5">
        <v>7816</v>
      </c>
      <c r="E26" s="5">
        <v>7872</v>
      </c>
      <c r="F26" s="5">
        <v>7892</v>
      </c>
      <c r="G26">
        <v>7915</v>
      </c>
      <c r="H26">
        <v>7956</v>
      </c>
      <c r="I26">
        <v>7994</v>
      </c>
    </row>
    <row r="27" spans="1:9" x14ac:dyDescent="0.2">
      <c r="A27">
        <v>5</v>
      </c>
      <c r="B27">
        <v>129</v>
      </c>
      <c r="C27" t="s">
        <v>169</v>
      </c>
      <c r="D27" s="5">
        <v>67238</v>
      </c>
      <c r="E27" s="5">
        <v>68288</v>
      </c>
      <c r="F27" s="5">
        <v>69321</v>
      </c>
      <c r="G27">
        <v>70414</v>
      </c>
      <c r="H27">
        <v>71475</v>
      </c>
      <c r="I27">
        <v>72507</v>
      </c>
    </row>
    <row r="28" spans="1:9" x14ac:dyDescent="0.2">
      <c r="A28">
        <v>5</v>
      </c>
      <c r="B28">
        <v>134</v>
      </c>
      <c r="C28" t="s">
        <v>170</v>
      </c>
      <c r="D28" s="5">
        <v>9655</v>
      </c>
      <c r="E28" s="5">
        <v>9603</v>
      </c>
      <c r="F28" s="5">
        <v>9560</v>
      </c>
      <c r="G28">
        <v>9471</v>
      </c>
      <c r="H28">
        <v>9437</v>
      </c>
      <c r="I28">
        <v>9398</v>
      </c>
    </row>
    <row r="29" spans="1:9" x14ac:dyDescent="0.2">
      <c r="A29">
        <v>5</v>
      </c>
      <c r="B29">
        <v>138</v>
      </c>
      <c r="C29" t="s">
        <v>171</v>
      </c>
      <c r="D29" s="5">
        <v>16978</v>
      </c>
      <c r="E29" s="5">
        <v>16784</v>
      </c>
      <c r="F29" s="5">
        <v>16648</v>
      </c>
      <c r="G29">
        <v>16521</v>
      </c>
      <c r="H29">
        <v>16364</v>
      </c>
      <c r="I29">
        <v>16205</v>
      </c>
    </row>
    <row r="30" spans="1:9" x14ac:dyDescent="0.2">
      <c r="A30">
        <v>5</v>
      </c>
      <c r="B30">
        <v>142</v>
      </c>
      <c r="C30" t="s">
        <v>172</v>
      </c>
      <c r="D30" s="5">
        <v>5191</v>
      </c>
      <c r="E30" s="5">
        <v>5118</v>
      </c>
      <c r="F30" s="5">
        <v>5072</v>
      </c>
      <c r="G30">
        <v>5015</v>
      </c>
      <c r="H30">
        <v>4935</v>
      </c>
      <c r="I30">
        <v>4901</v>
      </c>
    </row>
    <row r="31" spans="1:9" x14ac:dyDescent="0.2">
      <c r="A31">
        <v>5</v>
      </c>
      <c r="B31">
        <v>145</v>
      </c>
      <c r="C31" t="s">
        <v>173</v>
      </c>
      <c r="D31" s="5">
        <v>5787</v>
      </c>
      <c r="E31" s="5">
        <v>5686</v>
      </c>
      <c r="F31" s="5">
        <v>5593</v>
      </c>
      <c r="G31">
        <v>5500</v>
      </c>
      <c r="H31">
        <v>5410</v>
      </c>
      <c r="I31">
        <v>5304</v>
      </c>
    </row>
    <row r="32" spans="1:9" x14ac:dyDescent="0.2">
      <c r="A32">
        <v>5</v>
      </c>
      <c r="B32">
        <v>147</v>
      </c>
      <c r="C32" t="s">
        <v>174</v>
      </c>
      <c r="D32" s="5">
        <v>36425</v>
      </c>
      <c r="E32" s="5">
        <v>37438</v>
      </c>
      <c r="F32" s="5">
        <v>38430</v>
      </c>
      <c r="G32">
        <v>39427</v>
      </c>
      <c r="H32">
        <v>40473</v>
      </c>
      <c r="I32">
        <v>41450</v>
      </c>
    </row>
    <row r="33" spans="1:9" x14ac:dyDescent="0.2">
      <c r="A33">
        <v>5</v>
      </c>
      <c r="B33">
        <v>148</v>
      </c>
      <c r="C33" t="s">
        <v>175</v>
      </c>
      <c r="D33" s="5">
        <v>49825</v>
      </c>
      <c r="E33" s="5">
        <v>50612</v>
      </c>
      <c r="F33" s="5">
        <v>51409</v>
      </c>
      <c r="G33">
        <v>52215</v>
      </c>
      <c r="H33">
        <v>53063</v>
      </c>
      <c r="I33">
        <v>53894</v>
      </c>
    </row>
    <row r="34" spans="1:9" x14ac:dyDescent="0.2">
      <c r="A34">
        <v>5</v>
      </c>
      <c r="B34">
        <v>150</v>
      </c>
      <c r="C34" t="s">
        <v>176</v>
      </c>
      <c r="D34" s="5">
        <v>3888</v>
      </c>
      <c r="E34" s="5">
        <v>3882</v>
      </c>
      <c r="F34" s="5">
        <v>3892</v>
      </c>
      <c r="G34">
        <v>3888</v>
      </c>
      <c r="H34">
        <v>3905</v>
      </c>
      <c r="I34">
        <v>3906</v>
      </c>
    </row>
    <row r="35" spans="1:9" x14ac:dyDescent="0.2">
      <c r="A35">
        <v>5</v>
      </c>
      <c r="B35">
        <v>154</v>
      </c>
      <c r="C35" t="s">
        <v>177</v>
      </c>
      <c r="D35" s="5">
        <v>73515</v>
      </c>
      <c r="E35" s="5">
        <v>74919</v>
      </c>
      <c r="F35" s="5">
        <v>76352</v>
      </c>
      <c r="G35">
        <v>77825</v>
      </c>
      <c r="H35">
        <v>79274</v>
      </c>
      <c r="I35">
        <v>80719</v>
      </c>
    </row>
    <row r="36" spans="1:9" x14ac:dyDescent="0.2">
      <c r="A36">
        <v>5</v>
      </c>
      <c r="B36">
        <v>172</v>
      </c>
      <c r="C36" t="s">
        <v>178</v>
      </c>
      <c r="D36" s="5">
        <v>46062</v>
      </c>
      <c r="E36" s="5">
        <v>47048</v>
      </c>
      <c r="F36" s="5">
        <v>48017</v>
      </c>
      <c r="G36">
        <v>49013</v>
      </c>
      <c r="H36">
        <v>49975</v>
      </c>
      <c r="I36">
        <v>50949</v>
      </c>
    </row>
    <row r="37" spans="1:9" x14ac:dyDescent="0.2">
      <c r="A37">
        <v>5</v>
      </c>
      <c r="B37">
        <v>190</v>
      </c>
      <c r="C37" t="s">
        <v>179</v>
      </c>
      <c r="D37" s="5">
        <v>9548</v>
      </c>
      <c r="E37" s="5">
        <v>9584</v>
      </c>
      <c r="F37" s="5">
        <v>9591</v>
      </c>
      <c r="G37">
        <v>9592</v>
      </c>
      <c r="H37">
        <v>9637</v>
      </c>
      <c r="I37">
        <v>9669</v>
      </c>
    </row>
    <row r="38" spans="1:9" x14ac:dyDescent="0.2">
      <c r="A38">
        <v>5</v>
      </c>
      <c r="B38">
        <v>197</v>
      </c>
      <c r="C38" t="s">
        <v>180</v>
      </c>
      <c r="D38" s="5">
        <v>18454</v>
      </c>
      <c r="E38" s="5">
        <v>18144</v>
      </c>
      <c r="F38" s="5">
        <v>17860</v>
      </c>
      <c r="G38">
        <v>17588</v>
      </c>
      <c r="H38">
        <v>17280</v>
      </c>
      <c r="I38">
        <v>16990</v>
      </c>
    </row>
    <row r="39" spans="1:9" x14ac:dyDescent="0.2">
      <c r="A39">
        <v>5</v>
      </c>
      <c r="B39">
        <v>206</v>
      </c>
      <c r="C39" t="s">
        <v>181</v>
      </c>
      <c r="D39" s="5">
        <v>5316</v>
      </c>
      <c r="E39" s="5">
        <v>5249</v>
      </c>
      <c r="F39" s="5">
        <v>5212</v>
      </c>
      <c r="G39">
        <v>5172</v>
      </c>
      <c r="H39">
        <v>5122</v>
      </c>
      <c r="I39">
        <v>5073</v>
      </c>
    </row>
    <row r="40" spans="1:9" x14ac:dyDescent="0.2">
      <c r="A40">
        <v>5</v>
      </c>
      <c r="B40">
        <v>209</v>
      </c>
      <c r="C40" t="s">
        <v>182</v>
      </c>
      <c r="D40" s="5">
        <v>21489</v>
      </c>
      <c r="E40" s="5">
        <v>21448</v>
      </c>
      <c r="F40" s="5">
        <v>21386</v>
      </c>
      <c r="G40">
        <v>21381</v>
      </c>
      <c r="H40">
        <v>21315</v>
      </c>
      <c r="I40">
        <v>21260</v>
      </c>
    </row>
    <row r="41" spans="1:9" x14ac:dyDescent="0.2">
      <c r="A41">
        <v>5</v>
      </c>
      <c r="B41">
        <v>212</v>
      </c>
      <c r="C41" t="s">
        <v>183</v>
      </c>
      <c r="D41" s="5">
        <v>65487</v>
      </c>
      <c r="E41" s="5">
        <v>66521</v>
      </c>
      <c r="F41" s="5">
        <v>67562</v>
      </c>
      <c r="G41">
        <v>68646</v>
      </c>
      <c r="H41">
        <v>69716</v>
      </c>
      <c r="I41">
        <v>70742</v>
      </c>
    </row>
    <row r="42" spans="1:9" x14ac:dyDescent="0.2">
      <c r="A42">
        <v>5</v>
      </c>
      <c r="B42">
        <v>234</v>
      </c>
      <c r="C42" t="s">
        <v>184</v>
      </c>
      <c r="D42" s="5">
        <v>22350</v>
      </c>
      <c r="E42" s="5">
        <v>22339</v>
      </c>
      <c r="F42" s="5">
        <v>22391</v>
      </c>
      <c r="G42">
        <v>22435</v>
      </c>
      <c r="H42">
        <v>22494</v>
      </c>
      <c r="I42">
        <v>22527</v>
      </c>
    </row>
    <row r="43" spans="1:9" x14ac:dyDescent="0.2">
      <c r="A43">
        <v>5</v>
      </c>
      <c r="B43">
        <v>237</v>
      </c>
      <c r="C43" t="s">
        <v>185</v>
      </c>
      <c r="D43" s="5">
        <v>16457</v>
      </c>
      <c r="E43" s="5">
        <v>16681</v>
      </c>
      <c r="F43" s="5">
        <v>16876</v>
      </c>
      <c r="G43">
        <v>17080</v>
      </c>
      <c r="H43">
        <v>17292</v>
      </c>
      <c r="I43">
        <v>17479</v>
      </c>
    </row>
    <row r="44" spans="1:9" x14ac:dyDescent="0.2">
      <c r="A44">
        <v>5</v>
      </c>
      <c r="B44">
        <v>240</v>
      </c>
      <c r="C44" t="s">
        <v>186</v>
      </c>
      <c r="D44" s="5">
        <v>13385</v>
      </c>
      <c r="E44" s="5">
        <v>13241</v>
      </c>
      <c r="F44" s="5">
        <v>13114</v>
      </c>
      <c r="G44">
        <v>12990</v>
      </c>
      <c r="H44">
        <v>12845</v>
      </c>
      <c r="I44">
        <v>12716</v>
      </c>
    </row>
    <row r="45" spans="1:9" x14ac:dyDescent="0.2">
      <c r="A45">
        <v>5</v>
      </c>
      <c r="B45">
        <v>250</v>
      </c>
      <c r="C45" t="s">
        <v>187</v>
      </c>
      <c r="D45" s="5">
        <v>41162</v>
      </c>
      <c r="E45" s="5">
        <v>42061</v>
      </c>
      <c r="F45" s="5">
        <v>42970</v>
      </c>
      <c r="G45">
        <v>43903</v>
      </c>
      <c r="H45">
        <v>44881</v>
      </c>
      <c r="I45">
        <v>45783</v>
      </c>
    </row>
    <row r="46" spans="1:9" x14ac:dyDescent="0.2">
      <c r="A46">
        <v>5</v>
      </c>
      <c r="B46">
        <v>264</v>
      </c>
      <c r="C46" t="s">
        <v>188</v>
      </c>
      <c r="D46" s="5">
        <v>9294</v>
      </c>
      <c r="E46" s="5">
        <v>9423</v>
      </c>
      <c r="F46" s="5">
        <v>9601</v>
      </c>
      <c r="G46">
        <v>9773</v>
      </c>
      <c r="H46">
        <v>9892</v>
      </c>
      <c r="I46">
        <v>10095</v>
      </c>
    </row>
    <row r="47" spans="1:9" x14ac:dyDescent="0.2">
      <c r="A47">
        <v>5</v>
      </c>
      <c r="B47">
        <v>266</v>
      </c>
      <c r="C47" t="s">
        <v>189</v>
      </c>
      <c r="D47" s="5">
        <v>182627</v>
      </c>
      <c r="E47" s="5">
        <v>186625</v>
      </c>
      <c r="F47" s="5">
        <v>190662</v>
      </c>
      <c r="G47">
        <v>194733</v>
      </c>
      <c r="H47">
        <v>198772</v>
      </c>
      <c r="I47">
        <v>202750</v>
      </c>
    </row>
    <row r="48" spans="1:9" x14ac:dyDescent="0.2">
      <c r="A48">
        <v>5</v>
      </c>
      <c r="B48">
        <v>282</v>
      </c>
      <c r="C48" t="s">
        <v>190</v>
      </c>
      <c r="D48" s="5">
        <v>24240</v>
      </c>
      <c r="E48" s="5">
        <v>24185</v>
      </c>
      <c r="F48" s="5">
        <v>24163</v>
      </c>
      <c r="G48">
        <v>24157</v>
      </c>
      <c r="H48">
        <v>24189</v>
      </c>
      <c r="I48">
        <v>24178</v>
      </c>
    </row>
    <row r="49" spans="1:9" x14ac:dyDescent="0.2">
      <c r="A49">
        <v>5</v>
      </c>
      <c r="B49">
        <v>284</v>
      </c>
      <c r="C49" t="s">
        <v>191</v>
      </c>
      <c r="D49" s="5">
        <v>22463</v>
      </c>
      <c r="E49" s="5">
        <v>22291</v>
      </c>
      <c r="F49" s="5">
        <v>22090</v>
      </c>
      <c r="G49">
        <v>21928</v>
      </c>
      <c r="H49">
        <v>21756</v>
      </c>
      <c r="I49">
        <v>21566</v>
      </c>
    </row>
    <row r="50" spans="1:9" x14ac:dyDescent="0.2">
      <c r="A50">
        <v>5</v>
      </c>
      <c r="B50">
        <v>306</v>
      </c>
      <c r="C50" t="s">
        <v>192</v>
      </c>
      <c r="D50" s="5">
        <v>4976</v>
      </c>
      <c r="E50" s="5">
        <v>5031</v>
      </c>
      <c r="F50" s="5">
        <v>5089</v>
      </c>
      <c r="G50">
        <v>5140</v>
      </c>
      <c r="H50">
        <v>5219</v>
      </c>
      <c r="I50">
        <v>5273</v>
      </c>
    </row>
    <row r="51" spans="1:9" x14ac:dyDescent="0.2">
      <c r="A51">
        <v>5</v>
      </c>
      <c r="B51">
        <v>308</v>
      </c>
      <c r="C51" t="s">
        <v>193</v>
      </c>
      <c r="D51" s="5">
        <v>42654</v>
      </c>
      <c r="E51" s="5">
        <v>43406</v>
      </c>
      <c r="F51" s="5">
        <v>44165</v>
      </c>
      <c r="G51">
        <v>44934</v>
      </c>
      <c r="H51">
        <v>45715</v>
      </c>
      <c r="I51">
        <v>46481</v>
      </c>
    </row>
    <row r="52" spans="1:9" x14ac:dyDescent="0.2">
      <c r="A52">
        <v>5</v>
      </c>
      <c r="B52">
        <v>310</v>
      </c>
      <c r="C52" t="s">
        <v>194</v>
      </c>
      <c r="D52" s="5">
        <v>9640</v>
      </c>
      <c r="E52" s="5">
        <v>9623</v>
      </c>
      <c r="F52" s="5">
        <v>9663</v>
      </c>
      <c r="G52">
        <v>9649</v>
      </c>
      <c r="H52">
        <v>9616</v>
      </c>
      <c r="I52">
        <v>9631</v>
      </c>
    </row>
    <row r="53" spans="1:9" x14ac:dyDescent="0.2">
      <c r="A53">
        <v>5</v>
      </c>
      <c r="B53">
        <v>313</v>
      </c>
      <c r="C53" t="s">
        <v>195</v>
      </c>
      <c r="D53" s="5">
        <v>13260</v>
      </c>
      <c r="E53" s="5">
        <v>12957</v>
      </c>
      <c r="F53" s="5">
        <v>12650</v>
      </c>
      <c r="G53">
        <v>12356</v>
      </c>
      <c r="H53">
        <v>12065</v>
      </c>
      <c r="I53">
        <v>11770</v>
      </c>
    </row>
    <row r="54" spans="1:9" x14ac:dyDescent="0.2">
      <c r="A54">
        <v>5</v>
      </c>
      <c r="B54">
        <v>315</v>
      </c>
      <c r="C54" t="s">
        <v>196</v>
      </c>
      <c r="D54" s="5">
        <v>6565</v>
      </c>
      <c r="E54" s="5">
        <v>6526</v>
      </c>
      <c r="F54" s="5">
        <v>6536</v>
      </c>
      <c r="G54">
        <v>6549</v>
      </c>
      <c r="H54">
        <v>6523</v>
      </c>
      <c r="I54">
        <v>6521</v>
      </c>
    </row>
    <row r="55" spans="1:9" x14ac:dyDescent="0.2">
      <c r="A55">
        <v>5</v>
      </c>
      <c r="B55">
        <v>318</v>
      </c>
      <c r="C55" t="s">
        <v>197</v>
      </c>
      <c r="D55" s="5">
        <v>45098</v>
      </c>
      <c r="E55" s="5">
        <v>45940</v>
      </c>
      <c r="F55" s="5">
        <v>46779</v>
      </c>
      <c r="G55">
        <v>47669</v>
      </c>
      <c r="H55">
        <v>48524</v>
      </c>
      <c r="I55">
        <v>49356</v>
      </c>
    </row>
    <row r="56" spans="1:9" x14ac:dyDescent="0.2">
      <c r="A56">
        <v>5</v>
      </c>
      <c r="B56">
        <v>321</v>
      </c>
      <c r="C56" t="s">
        <v>198</v>
      </c>
      <c r="D56" s="5">
        <v>6965</v>
      </c>
      <c r="E56" s="5">
        <v>7096</v>
      </c>
      <c r="F56" s="5">
        <v>7219</v>
      </c>
      <c r="G56">
        <v>7374</v>
      </c>
      <c r="H56">
        <v>7433</v>
      </c>
      <c r="I56">
        <v>7530</v>
      </c>
    </row>
    <row r="57" spans="1:9" x14ac:dyDescent="0.2">
      <c r="A57">
        <v>5</v>
      </c>
      <c r="B57">
        <v>347</v>
      </c>
      <c r="C57" t="s">
        <v>199</v>
      </c>
      <c r="D57" s="5">
        <v>6323</v>
      </c>
      <c r="E57" s="5">
        <v>6216</v>
      </c>
      <c r="F57" s="5">
        <v>6173</v>
      </c>
      <c r="G57">
        <v>6101</v>
      </c>
      <c r="H57">
        <v>5991</v>
      </c>
      <c r="I57">
        <v>5900</v>
      </c>
    </row>
    <row r="58" spans="1:9" x14ac:dyDescent="0.2">
      <c r="A58">
        <v>5</v>
      </c>
      <c r="B58">
        <v>353</v>
      </c>
      <c r="C58" t="s">
        <v>200</v>
      </c>
      <c r="D58" s="5">
        <v>5316</v>
      </c>
      <c r="E58" s="5">
        <v>5327</v>
      </c>
      <c r="F58" s="5">
        <v>5336</v>
      </c>
      <c r="G58">
        <v>5359</v>
      </c>
      <c r="H58">
        <v>5336</v>
      </c>
      <c r="I58">
        <v>5358</v>
      </c>
    </row>
    <row r="59" spans="1:9" x14ac:dyDescent="0.2">
      <c r="A59">
        <v>5</v>
      </c>
      <c r="B59">
        <v>360</v>
      </c>
      <c r="C59" t="s">
        <v>201</v>
      </c>
      <c r="D59" s="5">
        <v>230020</v>
      </c>
      <c r="E59" s="5">
        <v>234011</v>
      </c>
      <c r="F59" s="5">
        <v>238038</v>
      </c>
      <c r="G59">
        <v>242150</v>
      </c>
      <c r="H59">
        <v>246219</v>
      </c>
      <c r="I59">
        <v>250184</v>
      </c>
    </row>
    <row r="60" spans="1:9" x14ac:dyDescent="0.2">
      <c r="A60">
        <v>5</v>
      </c>
      <c r="B60">
        <v>361</v>
      </c>
      <c r="C60" t="s">
        <v>202</v>
      </c>
      <c r="D60" s="5">
        <v>26073</v>
      </c>
      <c r="E60" s="5">
        <v>26114</v>
      </c>
      <c r="F60" s="5">
        <v>26166</v>
      </c>
      <c r="G60">
        <v>26255</v>
      </c>
      <c r="H60">
        <v>26337</v>
      </c>
      <c r="I60">
        <v>26405</v>
      </c>
    </row>
    <row r="61" spans="1:9" x14ac:dyDescent="0.2">
      <c r="A61">
        <v>5</v>
      </c>
      <c r="B61">
        <v>364</v>
      </c>
      <c r="C61" t="s">
        <v>203</v>
      </c>
      <c r="D61" s="5">
        <v>13826</v>
      </c>
      <c r="E61" s="5">
        <v>13888</v>
      </c>
      <c r="F61" s="5">
        <v>13922</v>
      </c>
      <c r="G61">
        <v>13969</v>
      </c>
      <c r="H61">
        <v>14055</v>
      </c>
      <c r="I61">
        <v>14106</v>
      </c>
    </row>
    <row r="62" spans="1:9" x14ac:dyDescent="0.2">
      <c r="A62">
        <v>5</v>
      </c>
      <c r="B62">
        <v>368</v>
      </c>
      <c r="C62" t="s">
        <v>204</v>
      </c>
      <c r="D62" s="5">
        <v>14246</v>
      </c>
      <c r="E62" s="5">
        <v>14165</v>
      </c>
      <c r="F62" s="5">
        <v>14067</v>
      </c>
      <c r="G62">
        <v>14018</v>
      </c>
      <c r="H62">
        <v>13976</v>
      </c>
      <c r="I62">
        <v>13936</v>
      </c>
    </row>
    <row r="63" spans="1:9" x14ac:dyDescent="0.2">
      <c r="A63">
        <v>5</v>
      </c>
      <c r="B63">
        <v>376</v>
      </c>
      <c r="C63" t="s">
        <v>205</v>
      </c>
      <c r="D63" s="5">
        <v>52779</v>
      </c>
      <c r="E63" s="5">
        <v>53831</v>
      </c>
      <c r="F63" s="5">
        <v>54869</v>
      </c>
      <c r="G63">
        <v>55914</v>
      </c>
      <c r="H63">
        <v>56960</v>
      </c>
      <c r="I63">
        <v>57935</v>
      </c>
    </row>
    <row r="64" spans="1:9" x14ac:dyDescent="0.2">
      <c r="A64">
        <v>5</v>
      </c>
      <c r="B64">
        <v>380</v>
      </c>
      <c r="C64" t="s">
        <v>206</v>
      </c>
      <c r="D64" s="5">
        <v>57798</v>
      </c>
      <c r="E64" s="5">
        <v>58962</v>
      </c>
      <c r="F64" s="5">
        <v>60156</v>
      </c>
      <c r="G64">
        <v>61352</v>
      </c>
      <c r="H64">
        <v>62544</v>
      </c>
      <c r="I64">
        <v>63683</v>
      </c>
    </row>
    <row r="65" spans="1:9" x14ac:dyDescent="0.2">
      <c r="A65">
        <v>5</v>
      </c>
      <c r="B65">
        <v>390</v>
      </c>
      <c r="C65" t="s">
        <v>207</v>
      </c>
      <c r="D65" s="5">
        <v>9655</v>
      </c>
      <c r="E65" s="5">
        <v>9493</v>
      </c>
      <c r="F65" s="5">
        <v>9365</v>
      </c>
      <c r="G65">
        <v>9190</v>
      </c>
      <c r="H65">
        <v>9059</v>
      </c>
      <c r="I65">
        <v>8930</v>
      </c>
    </row>
    <row r="66" spans="1:9" x14ac:dyDescent="0.2">
      <c r="A66">
        <v>5</v>
      </c>
      <c r="B66">
        <v>400</v>
      </c>
      <c r="C66" t="s">
        <v>208</v>
      </c>
      <c r="D66" s="5">
        <v>19012</v>
      </c>
      <c r="E66" s="5">
        <v>19216</v>
      </c>
      <c r="F66" s="5">
        <v>19439</v>
      </c>
      <c r="G66">
        <v>19617</v>
      </c>
      <c r="H66">
        <v>19810</v>
      </c>
      <c r="I66">
        <v>20012</v>
      </c>
    </row>
    <row r="67" spans="1:9" x14ac:dyDescent="0.2">
      <c r="A67">
        <v>5</v>
      </c>
      <c r="B67">
        <v>411</v>
      </c>
      <c r="C67" t="s">
        <v>209</v>
      </c>
      <c r="D67" s="5">
        <v>10416</v>
      </c>
      <c r="E67" s="5">
        <v>10411</v>
      </c>
      <c r="F67" s="5">
        <v>10298</v>
      </c>
      <c r="G67">
        <v>10247</v>
      </c>
      <c r="H67">
        <v>10226</v>
      </c>
      <c r="I67">
        <v>10166</v>
      </c>
    </row>
    <row r="68" spans="1:9" x14ac:dyDescent="0.2">
      <c r="A68">
        <v>5</v>
      </c>
      <c r="B68">
        <v>425</v>
      </c>
      <c r="C68" t="s">
        <v>210</v>
      </c>
      <c r="D68" s="5">
        <v>8597</v>
      </c>
      <c r="E68" s="5">
        <v>8552</v>
      </c>
      <c r="F68" s="5">
        <v>8480</v>
      </c>
      <c r="G68">
        <v>8451</v>
      </c>
      <c r="H68">
        <v>8411</v>
      </c>
      <c r="I68">
        <v>8396</v>
      </c>
    </row>
    <row r="69" spans="1:9" x14ac:dyDescent="0.2">
      <c r="A69">
        <v>5</v>
      </c>
      <c r="B69">
        <v>440</v>
      </c>
      <c r="C69" t="s">
        <v>211</v>
      </c>
      <c r="D69" s="5">
        <v>54048</v>
      </c>
      <c r="E69" s="5">
        <v>54917</v>
      </c>
      <c r="F69" s="5">
        <v>55778</v>
      </c>
      <c r="G69">
        <v>56685</v>
      </c>
      <c r="H69">
        <v>57642</v>
      </c>
      <c r="I69">
        <v>58528</v>
      </c>
    </row>
    <row r="70" spans="1:9" x14ac:dyDescent="0.2">
      <c r="A70">
        <v>5</v>
      </c>
      <c r="B70">
        <v>467</v>
      </c>
      <c r="C70" t="s">
        <v>212</v>
      </c>
      <c r="D70" s="5">
        <v>7599</v>
      </c>
      <c r="E70" s="5">
        <v>7557</v>
      </c>
      <c r="F70" s="5">
        <v>7455</v>
      </c>
      <c r="G70">
        <v>7341</v>
      </c>
      <c r="H70">
        <v>7246</v>
      </c>
      <c r="I70">
        <v>7150</v>
      </c>
    </row>
    <row r="71" spans="1:9" x14ac:dyDescent="0.2">
      <c r="A71">
        <v>5</v>
      </c>
      <c r="B71">
        <v>475</v>
      </c>
      <c r="C71" t="s">
        <v>213</v>
      </c>
      <c r="D71" s="5">
        <v>3786</v>
      </c>
      <c r="E71" s="5">
        <v>3896</v>
      </c>
      <c r="F71" s="5">
        <v>4004</v>
      </c>
      <c r="G71">
        <v>4086</v>
      </c>
      <c r="H71">
        <v>4180</v>
      </c>
      <c r="I71">
        <v>4293</v>
      </c>
    </row>
    <row r="72" spans="1:9" x14ac:dyDescent="0.2">
      <c r="A72">
        <v>5</v>
      </c>
      <c r="B72">
        <v>480</v>
      </c>
      <c r="C72" t="s">
        <v>214</v>
      </c>
      <c r="D72" s="5">
        <v>12415</v>
      </c>
      <c r="E72" s="5">
        <v>12548</v>
      </c>
      <c r="F72" s="5">
        <v>12680</v>
      </c>
      <c r="G72">
        <v>12825</v>
      </c>
      <c r="H72">
        <v>12940</v>
      </c>
      <c r="I72">
        <v>13090</v>
      </c>
    </row>
    <row r="73" spans="1:9" x14ac:dyDescent="0.2">
      <c r="A73">
        <v>5</v>
      </c>
      <c r="B73">
        <v>483</v>
      </c>
      <c r="C73" t="s">
        <v>215</v>
      </c>
      <c r="D73" s="5">
        <v>12234</v>
      </c>
      <c r="E73" s="5">
        <v>12033</v>
      </c>
      <c r="F73" s="5">
        <v>11852</v>
      </c>
      <c r="G73">
        <v>11611</v>
      </c>
      <c r="H73">
        <v>11423</v>
      </c>
      <c r="I73">
        <v>11227</v>
      </c>
    </row>
    <row r="74" spans="1:9" x14ac:dyDescent="0.2">
      <c r="A74">
        <v>5</v>
      </c>
      <c r="B74">
        <v>490</v>
      </c>
      <c r="C74" t="s">
        <v>216</v>
      </c>
      <c r="D74" s="5">
        <v>37227</v>
      </c>
      <c r="E74" s="5">
        <v>37618</v>
      </c>
      <c r="F74" s="5">
        <v>38019</v>
      </c>
      <c r="G74">
        <v>38457</v>
      </c>
      <c r="H74">
        <v>38885</v>
      </c>
      <c r="I74">
        <v>39305</v>
      </c>
    </row>
    <row r="75" spans="1:9" x14ac:dyDescent="0.2">
      <c r="A75">
        <v>5</v>
      </c>
      <c r="B75">
        <v>495</v>
      </c>
      <c r="C75" t="s">
        <v>217</v>
      </c>
      <c r="D75" s="5">
        <v>20988</v>
      </c>
      <c r="E75" s="5">
        <v>21396</v>
      </c>
      <c r="F75" s="5">
        <v>21821</v>
      </c>
      <c r="G75">
        <v>22265</v>
      </c>
      <c r="H75">
        <v>22669</v>
      </c>
      <c r="I75">
        <v>23070</v>
      </c>
    </row>
    <row r="76" spans="1:9" x14ac:dyDescent="0.2">
      <c r="A76">
        <v>5</v>
      </c>
      <c r="B76">
        <v>501</v>
      </c>
      <c r="C76" t="s">
        <v>218</v>
      </c>
      <c r="D76" s="5">
        <v>3146</v>
      </c>
      <c r="E76" s="5">
        <v>3147</v>
      </c>
      <c r="F76" s="5">
        <v>3132</v>
      </c>
      <c r="G76">
        <v>3130</v>
      </c>
      <c r="H76">
        <v>3110</v>
      </c>
      <c r="I76">
        <v>3097</v>
      </c>
    </row>
    <row r="77" spans="1:9" x14ac:dyDescent="0.2">
      <c r="A77">
        <v>5</v>
      </c>
      <c r="B77">
        <v>541</v>
      </c>
      <c r="C77" t="s">
        <v>219</v>
      </c>
      <c r="D77" s="5">
        <v>18850</v>
      </c>
      <c r="E77" s="5">
        <v>19042</v>
      </c>
      <c r="F77" s="5">
        <v>19230</v>
      </c>
      <c r="G77">
        <v>19377</v>
      </c>
      <c r="H77">
        <v>19561</v>
      </c>
      <c r="I77">
        <v>19751</v>
      </c>
    </row>
    <row r="78" spans="1:9" x14ac:dyDescent="0.2">
      <c r="A78">
        <v>5</v>
      </c>
      <c r="B78">
        <v>543</v>
      </c>
      <c r="C78" t="s">
        <v>220</v>
      </c>
      <c r="D78" s="5">
        <v>7851</v>
      </c>
      <c r="E78" s="5">
        <v>7841</v>
      </c>
      <c r="F78" s="5">
        <v>7841</v>
      </c>
      <c r="G78">
        <v>7833</v>
      </c>
      <c r="H78">
        <v>7904</v>
      </c>
      <c r="I78">
        <v>7941</v>
      </c>
    </row>
    <row r="79" spans="1:9" x14ac:dyDescent="0.2">
      <c r="A79">
        <v>5</v>
      </c>
      <c r="B79">
        <v>576</v>
      </c>
      <c r="C79" t="s">
        <v>221</v>
      </c>
      <c r="D79" s="5">
        <v>8917</v>
      </c>
      <c r="E79" s="5">
        <v>8886</v>
      </c>
      <c r="F79" s="5">
        <v>8844</v>
      </c>
      <c r="G79">
        <v>8804</v>
      </c>
      <c r="H79">
        <v>8796</v>
      </c>
      <c r="I79">
        <v>8749</v>
      </c>
    </row>
    <row r="80" spans="1:9" x14ac:dyDescent="0.2">
      <c r="A80">
        <v>5</v>
      </c>
      <c r="B80">
        <v>579</v>
      </c>
      <c r="C80" t="s">
        <v>222</v>
      </c>
      <c r="D80" s="5">
        <v>35358</v>
      </c>
      <c r="E80" s="5">
        <v>35674</v>
      </c>
      <c r="F80" s="5">
        <v>36002</v>
      </c>
      <c r="G80">
        <v>36286</v>
      </c>
      <c r="H80">
        <v>36620</v>
      </c>
      <c r="I80">
        <v>36977</v>
      </c>
    </row>
    <row r="81" spans="1:9" x14ac:dyDescent="0.2">
      <c r="A81">
        <v>5</v>
      </c>
      <c r="B81">
        <v>585</v>
      </c>
      <c r="C81" t="s">
        <v>223</v>
      </c>
      <c r="D81" s="5">
        <v>15015</v>
      </c>
      <c r="E81" s="5">
        <v>14887</v>
      </c>
      <c r="F81" s="5">
        <v>14864</v>
      </c>
      <c r="G81">
        <v>14780</v>
      </c>
      <c r="H81">
        <v>14696</v>
      </c>
      <c r="I81">
        <v>14640</v>
      </c>
    </row>
    <row r="82" spans="1:9" x14ac:dyDescent="0.2">
      <c r="A82">
        <v>5</v>
      </c>
      <c r="B82">
        <v>591</v>
      </c>
      <c r="C82" t="s">
        <v>224</v>
      </c>
      <c r="D82" s="5">
        <v>14707</v>
      </c>
      <c r="E82" s="5">
        <v>14998</v>
      </c>
      <c r="F82" s="5">
        <v>15272</v>
      </c>
      <c r="G82">
        <v>15573</v>
      </c>
      <c r="H82">
        <v>15873</v>
      </c>
      <c r="I82">
        <v>16134</v>
      </c>
    </row>
    <row r="83" spans="1:9" x14ac:dyDescent="0.2">
      <c r="A83">
        <v>5</v>
      </c>
      <c r="B83">
        <v>604</v>
      </c>
      <c r="C83" t="s">
        <v>225</v>
      </c>
      <c r="D83" s="5">
        <v>25279</v>
      </c>
      <c r="E83" s="5">
        <v>25513</v>
      </c>
      <c r="F83" s="5">
        <v>25784</v>
      </c>
      <c r="G83">
        <v>26045</v>
      </c>
      <c r="H83">
        <v>26325</v>
      </c>
      <c r="I83">
        <v>26549</v>
      </c>
    </row>
    <row r="84" spans="1:9" x14ac:dyDescent="0.2">
      <c r="A84">
        <v>5</v>
      </c>
      <c r="B84">
        <v>607</v>
      </c>
      <c r="C84" t="s">
        <v>226</v>
      </c>
      <c r="D84" s="5">
        <v>19514</v>
      </c>
      <c r="E84" s="5">
        <v>19857</v>
      </c>
      <c r="F84" s="5">
        <v>20198</v>
      </c>
      <c r="G84">
        <v>20537</v>
      </c>
      <c r="H84">
        <v>20870</v>
      </c>
      <c r="I84">
        <v>21168</v>
      </c>
    </row>
    <row r="85" spans="1:9" x14ac:dyDescent="0.2">
      <c r="A85">
        <v>5</v>
      </c>
      <c r="B85">
        <v>615</v>
      </c>
      <c r="C85" t="s">
        <v>227</v>
      </c>
      <c r="D85" s="5">
        <v>110027</v>
      </c>
      <c r="E85" s="5">
        <v>112193</v>
      </c>
      <c r="F85" s="5">
        <v>114361</v>
      </c>
      <c r="G85">
        <v>116574</v>
      </c>
      <c r="H85">
        <v>118781</v>
      </c>
      <c r="I85">
        <v>120936</v>
      </c>
    </row>
    <row r="86" spans="1:9" x14ac:dyDescent="0.2">
      <c r="A86">
        <v>5</v>
      </c>
      <c r="B86">
        <v>628</v>
      </c>
      <c r="C86" t="s">
        <v>228</v>
      </c>
      <c r="D86" s="5">
        <v>8597</v>
      </c>
      <c r="E86" s="5">
        <v>8638</v>
      </c>
      <c r="F86" s="5">
        <v>8679</v>
      </c>
      <c r="G86">
        <v>8688</v>
      </c>
      <c r="H86">
        <v>8737</v>
      </c>
      <c r="I86">
        <v>8748</v>
      </c>
    </row>
    <row r="87" spans="1:9" x14ac:dyDescent="0.2">
      <c r="A87">
        <v>5</v>
      </c>
      <c r="B87">
        <v>631</v>
      </c>
      <c r="C87" t="s">
        <v>229</v>
      </c>
      <c r="D87" s="5">
        <v>61730</v>
      </c>
      <c r="E87" s="5">
        <v>63563</v>
      </c>
      <c r="F87" s="5">
        <v>65370</v>
      </c>
      <c r="G87">
        <v>67197</v>
      </c>
      <c r="H87">
        <v>68989</v>
      </c>
      <c r="I87">
        <v>70783</v>
      </c>
    </row>
    <row r="88" spans="1:9" x14ac:dyDescent="0.2">
      <c r="A88">
        <v>5</v>
      </c>
      <c r="B88">
        <v>642</v>
      </c>
      <c r="C88" t="s">
        <v>230</v>
      </c>
      <c r="D88" s="5">
        <v>19569</v>
      </c>
      <c r="E88" s="5">
        <v>19420</v>
      </c>
      <c r="F88" s="5">
        <v>19290</v>
      </c>
      <c r="G88">
        <v>19157</v>
      </c>
      <c r="H88">
        <v>19038</v>
      </c>
      <c r="I88">
        <v>18822</v>
      </c>
    </row>
    <row r="89" spans="1:9" x14ac:dyDescent="0.2">
      <c r="A89">
        <v>5</v>
      </c>
      <c r="B89">
        <v>647</v>
      </c>
      <c r="C89" t="s">
        <v>231</v>
      </c>
      <c r="D89" s="5">
        <v>7629</v>
      </c>
      <c r="E89" s="5">
        <v>7597</v>
      </c>
      <c r="F89" s="5">
        <v>7505</v>
      </c>
      <c r="G89">
        <v>7463</v>
      </c>
      <c r="H89">
        <v>7424</v>
      </c>
      <c r="I89">
        <v>7385</v>
      </c>
    </row>
    <row r="90" spans="1:9" x14ac:dyDescent="0.2">
      <c r="A90">
        <v>5</v>
      </c>
      <c r="B90">
        <v>649</v>
      </c>
      <c r="C90" t="s">
        <v>232</v>
      </c>
      <c r="D90" s="5">
        <v>19706</v>
      </c>
      <c r="E90" s="5">
        <v>19345</v>
      </c>
      <c r="F90" s="5">
        <v>19008</v>
      </c>
      <c r="G90">
        <v>18714</v>
      </c>
      <c r="H90">
        <v>18357</v>
      </c>
      <c r="I90">
        <v>18031</v>
      </c>
    </row>
    <row r="91" spans="1:9" x14ac:dyDescent="0.2">
      <c r="A91">
        <v>5</v>
      </c>
      <c r="B91">
        <v>652</v>
      </c>
      <c r="C91" t="s">
        <v>233</v>
      </c>
      <c r="D91" s="5">
        <v>5939</v>
      </c>
      <c r="E91" s="5">
        <v>5880</v>
      </c>
      <c r="F91" s="5">
        <v>5868</v>
      </c>
      <c r="G91">
        <v>5830</v>
      </c>
      <c r="H91">
        <v>5823</v>
      </c>
      <c r="I91">
        <v>5775</v>
      </c>
    </row>
    <row r="92" spans="1:9" x14ac:dyDescent="0.2">
      <c r="A92">
        <v>5</v>
      </c>
      <c r="B92">
        <v>656</v>
      </c>
      <c r="C92" t="s">
        <v>234</v>
      </c>
      <c r="D92" s="5">
        <v>13725</v>
      </c>
      <c r="E92" s="5">
        <v>13873</v>
      </c>
      <c r="F92" s="5">
        <v>14020</v>
      </c>
      <c r="G92">
        <v>14127</v>
      </c>
      <c r="H92">
        <v>14277</v>
      </c>
      <c r="I92">
        <v>14427</v>
      </c>
    </row>
    <row r="93" spans="1:9" x14ac:dyDescent="0.2">
      <c r="A93">
        <v>5</v>
      </c>
      <c r="B93">
        <v>658</v>
      </c>
      <c r="C93" t="s">
        <v>235</v>
      </c>
      <c r="D93" s="5">
        <v>3292</v>
      </c>
      <c r="E93" s="5">
        <v>3318</v>
      </c>
      <c r="F93" s="5">
        <v>3340</v>
      </c>
      <c r="G93">
        <v>3396</v>
      </c>
      <c r="H93">
        <v>3428</v>
      </c>
      <c r="I93">
        <v>3447</v>
      </c>
    </row>
    <row r="94" spans="1:9" x14ac:dyDescent="0.2">
      <c r="A94">
        <v>5</v>
      </c>
      <c r="B94">
        <v>659</v>
      </c>
      <c r="C94" t="s">
        <v>236</v>
      </c>
      <c r="D94" s="5">
        <v>16889</v>
      </c>
      <c r="E94" s="5">
        <v>17155</v>
      </c>
      <c r="F94" s="5">
        <v>17433</v>
      </c>
      <c r="G94">
        <v>17737</v>
      </c>
      <c r="H94">
        <v>17983</v>
      </c>
      <c r="I94">
        <v>18230</v>
      </c>
    </row>
    <row r="95" spans="1:9" x14ac:dyDescent="0.2">
      <c r="A95">
        <v>5</v>
      </c>
      <c r="B95">
        <v>660</v>
      </c>
      <c r="C95" t="s">
        <v>237</v>
      </c>
      <c r="D95" s="5">
        <v>13398</v>
      </c>
      <c r="E95" s="5">
        <v>13348</v>
      </c>
      <c r="F95" s="5">
        <v>13312</v>
      </c>
      <c r="G95">
        <v>13225</v>
      </c>
      <c r="H95">
        <v>13187</v>
      </c>
      <c r="I95">
        <v>13165</v>
      </c>
    </row>
    <row r="96" spans="1:9" x14ac:dyDescent="0.2">
      <c r="A96">
        <v>5</v>
      </c>
      <c r="B96">
        <v>664</v>
      </c>
      <c r="C96" t="s">
        <v>238</v>
      </c>
      <c r="D96" s="5">
        <v>19330</v>
      </c>
      <c r="E96" s="5">
        <v>19565</v>
      </c>
      <c r="F96" s="5">
        <v>19791</v>
      </c>
      <c r="G96">
        <v>20020</v>
      </c>
      <c r="H96">
        <v>20218</v>
      </c>
      <c r="I96">
        <v>20399</v>
      </c>
    </row>
    <row r="97" spans="1:9" x14ac:dyDescent="0.2">
      <c r="A97">
        <v>5</v>
      </c>
      <c r="B97">
        <v>665</v>
      </c>
      <c r="C97" t="s">
        <v>239</v>
      </c>
      <c r="D97" s="5">
        <v>28042</v>
      </c>
      <c r="E97" s="5">
        <v>28244</v>
      </c>
      <c r="F97" s="5">
        <v>28475</v>
      </c>
      <c r="G97">
        <v>28732</v>
      </c>
      <c r="H97">
        <v>28981</v>
      </c>
      <c r="I97">
        <v>29166</v>
      </c>
    </row>
    <row r="98" spans="1:9" x14ac:dyDescent="0.2">
      <c r="A98">
        <v>5</v>
      </c>
      <c r="B98">
        <v>667</v>
      </c>
      <c r="C98" t="s">
        <v>240</v>
      </c>
      <c r="D98" s="5">
        <v>16508</v>
      </c>
      <c r="E98" s="5">
        <v>16425</v>
      </c>
      <c r="F98" s="5">
        <v>16351</v>
      </c>
      <c r="G98">
        <v>16243</v>
      </c>
      <c r="H98">
        <v>16142</v>
      </c>
      <c r="I98">
        <v>16077</v>
      </c>
    </row>
    <row r="99" spans="1:9" x14ac:dyDescent="0.2">
      <c r="A99">
        <v>5</v>
      </c>
      <c r="B99">
        <v>670</v>
      </c>
      <c r="C99" t="s">
        <v>241</v>
      </c>
      <c r="D99" s="5">
        <v>20921</v>
      </c>
      <c r="E99" s="5">
        <v>20932</v>
      </c>
      <c r="F99" s="5">
        <v>20965</v>
      </c>
      <c r="G99">
        <v>21008</v>
      </c>
      <c r="H99">
        <v>21045</v>
      </c>
      <c r="I99">
        <v>21052</v>
      </c>
    </row>
    <row r="100" spans="1:9" x14ac:dyDescent="0.2">
      <c r="A100">
        <v>5</v>
      </c>
      <c r="B100">
        <v>674</v>
      </c>
      <c r="C100" t="s">
        <v>242</v>
      </c>
      <c r="D100" s="5">
        <v>21722</v>
      </c>
      <c r="E100" s="5">
        <v>21725</v>
      </c>
      <c r="F100" s="5">
        <v>21719</v>
      </c>
      <c r="G100">
        <v>21746</v>
      </c>
      <c r="H100">
        <v>21763</v>
      </c>
      <c r="I100">
        <v>21764</v>
      </c>
    </row>
    <row r="101" spans="1:9" x14ac:dyDescent="0.2">
      <c r="A101">
        <v>5</v>
      </c>
      <c r="B101">
        <v>679</v>
      </c>
      <c r="C101" t="s">
        <v>243</v>
      </c>
      <c r="D101" s="5">
        <v>27934</v>
      </c>
      <c r="E101" s="5">
        <v>27790</v>
      </c>
      <c r="F101" s="5">
        <v>27630</v>
      </c>
      <c r="G101">
        <v>27520</v>
      </c>
      <c r="H101">
        <v>27394</v>
      </c>
      <c r="I101">
        <v>27227</v>
      </c>
    </row>
    <row r="102" spans="1:9" x14ac:dyDescent="0.2">
      <c r="A102">
        <v>5</v>
      </c>
      <c r="B102">
        <v>686</v>
      </c>
      <c r="C102" t="s">
        <v>244</v>
      </c>
      <c r="D102" s="5">
        <v>32321</v>
      </c>
      <c r="E102" s="5">
        <v>32633</v>
      </c>
      <c r="F102" s="5">
        <v>32933</v>
      </c>
      <c r="G102">
        <v>33279</v>
      </c>
      <c r="H102">
        <v>33557</v>
      </c>
      <c r="I102">
        <v>33874</v>
      </c>
    </row>
    <row r="103" spans="1:9" x14ac:dyDescent="0.2">
      <c r="A103">
        <v>5</v>
      </c>
      <c r="B103">
        <v>690</v>
      </c>
      <c r="C103" t="s">
        <v>245</v>
      </c>
      <c r="D103" s="5">
        <v>13690</v>
      </c>
      <c r="E103" s="5">
        <v>13513</v>
      </c>
      <c r="F103" s="5">
        <v>13416</v>
      </c>
      <c r="G103">
        <v>13291</v>
      </c>
      <c r="H103">
        <v>13127</v>
      </c>
      <c r="I103">
        <v>13010</v>
      </c>
    </row>
    <row r="104" spans="1:9" x14ac:dyDescent="0.2">
      <c r="A104">
        <v>5</v>
      </c>
      <c r="B104">
        <v>697</v>
      </c>
      <c r="C104" t="s">
        <v>246</v>
      </c>
      <c r="D104" s="5">
        <v>31460</v>
      </c>
      <c r="E104" s="5">
        <v>31769</v>
      </c>
      <c r="F104" s="5">
        <v>32097</v>
      </c>
      <c r="G104">
        <v>32446</v>
      </c>
      <c r="H104">
        <v>32729</v>
      </c>
      <c r="I104">
        <v>33030</v>
      </c>
    </row>
    <row r="105" spans="1:9" x14ac:dyDescent="0.2">
      <c r="A105">
        <v>5</v>
      </c>
      <c r="B105">
        <v>736</v>
      </c>
      <c r="C105" t="s">
        <v>247</v>
      </c>
      <c r="D105" s="5">
        <v>32395</v>
      </c>
      <c r="E105" s="5">
        <v>32848</v>
      </c>
      <c r="F105" s="5">
        <v>33310</v>
      </c>
      <c r="G105">
        <v>33766</v>
      </c>
      <c r="H105">
        <v>34239</v>
      </c>
      <c r="I105">
        <v>34725</v>
      </c>
    </row>
    <row r="106" spans="1:9" x14ac:dyDescent="0.2">
      <c r="A106">
        <v>5</v>
      </c>
      <c r="B106">
        <v>756</v>
      </c>
      <c r="C106" t="s">
        <v>248</v>
      </c>
      <c r="D106" s="5">
        <v>37762</v>
      </c>
      <c r="E106" s="5">
        <v>37557</v>
      </c>
      <c r="F106" s="5">
        <v>37367</v>
      </c>
      <c r="G106">
        <v>37224</v>
      </c>
      <c r="H106">
        <v>37002</v>
      </c>
      <c r="I106">
        <v>36825</v>
      </c>
    </row>
    <row r="107" spans="1:9" x14ac:dyDescent="0.2">
      <c r="A107">
        <v>5</v>
      </c>
      <c r="B107">
        <v>761</v>
      </c>
      <c r="C107" t="s">
        <v>249</v>
      </c>
      <c r="D107" s="5">
        <v>14387</v>
      </c>
      <c r="E107" s="5">
        <v>14429</v>
      </c>
      <c r="F107" s="5">
        <v>14478</v>
      </c>
      <c r="G107">
        <v>14493</v>
      </c>
      <c r="H107">
        <v>14529</v>
      </c>
      <c r="I107">
        <v>14576</v>
      </c>
    </row>
    <row r="108" spans="1:9" x14ac:dyDescent="0.2">
      <c r="A108">
        <v>5</v>
      </c>
      <c r="B108">
        <v>789</v>
      </c>
      <c r="C108" t="s">
        <v>250</v>
      </c>
      <c r="D108" s="5">
        <v>17917</v>
      </c>
      <c r="E108" s="5">
        <v>17731</v>
      </c>
      <c r="F108" s="5">
        <v>17580</v>
      </c>
      <c r="G108">
        <v>17393</v>
      </c>
      <c r="H108">
        <v>17222</v>
      </c>
      <c r="I108">
        <v>17051</v>
      </c>
    </row>
    <row r="109" spans="1:9" x14ac:dyDescent="0.2">
      <c r="A109">
        <v>5</v>
      </c>
      <c r="B109">
        <v>790</v>
      </c>
      <c r="C109" t="s">
        <v>251</v>
      </c>
      <c r="D109" s="5">
        <v>22826</v>
      </c>
      <c r="E109" s="5">
        <v>23166</v>
      </c>
      <c r="F109" s="5">
        <v>23541</v>
      </c>
      <c r="G109">
        <v>23910</v>
      </c>
      <c r="H109">
        <v>24285</v>
      </c>
      <c r="I109">
        <v>24570</v>
      </c>
    </row>
    <row r="110" spans="1:9" x14ac:dyDescent="0.2">
      <c r="A110">
        <v>5</v>
      </c>
      <c r="B110">
        <v>792</v>
      </c>
      <c r="C110" t="s">
        <v>252</v>
      </c>
      <c r="D110" s="5">
        <v>6430</v>
      </c>
      <c r="E110" s="5">
        <v>6399</v>
      </c>
      <c r="F110" s="5">
        <v>6411</v>
      </c>
      <c r="G110">
        <v>6379</v>
      </c>
      <c r="H110">
        <v>6386</v>
      </c>
      <c r="I110">
        <v>6331</v>
      </c>
    </row>
    <row r="111" spans="1:9" x14ac:dyDescent="0.2">
      <c r="A111">
        <v>5</v>
      </c>
      <c r="B111">
        <v>809</v>
      </c>
      <c r="C111" t="s">
        <v>253</v>
      </c>
      <c r="D111" s="5">
        <v>11903</v>
      </c>
      <c r="E111" s="5">
        <v>11794</v>
      </c>
      <c r="F111" s="5">
        <v>11655</v>
      </c>
      <c r="G111">
        <v>11537</v>
      </c>
      <c r="H111">
        <v>11451</v>
      </c>
      <c r="I111">
        <v>11342</v>
      </c>
    </row>
    <row r="112" spans="1:9" x14ac:dyDescent="0.2">
      <c r="A112">
        <v>5</v>
      </c>
      <c r="B112">
        <v>819</v>
      </c>
      <c r="C112" t="s">
        <v>254</v>
      </c>
      <c r="D112" s="5">
        <v>5478</v>
      </c>
      <c r="E112" s="5">
        <v>5435</v>
      </c>
      <c r="F112" s="5">
        <v>5350</v>
      </c>
      <c r="G112">
        <v>5317</v>
      </c>
      <c r="H112">
        <v>5255</v>
      </c>
      <c r="I112">
        <v>5199</v>
      </c>
    </row>
    <row r="113" spans="1:9" x14ac:dyDescent="0.2">
      <c r="A113">
        <v>5</v>
      </c>
      <c r="B113">
        <v>837</v>
      </c>
      <c r="C113" t="s">
        <v>255</v>
      </c>
      <c r="D113" s="5">
        <v>106537</v>
      </c>
      <c r="E113" s="5">
        <v>108017</v>
      </c>
      <c r="F113" s="5">
        <v>109496</v>
      </c>
      <c r="G113">
        <v>111028</v>
      </c>
      <c r="H113">
        <v>112602</v>
      </c>
      <c r="I113">
        <v>114076</v>
      </c>
    </row>
    <row r="114" spans="1:9" x14ac:dyDescent="0.2">
      <c r="A114">
        <v>5</v>
      </c>
      <c r="B114">
        <v>842</v>
      </c>
      <c r="C114" t="s">
        <v>256</v>
      </c>
      <c r="D114" s="5">
        <v>7547</v>
      </c>
      <c r="E114" s="5">
        <v>7458</v>
      </c>
      <c r="F114" s="5">
        <v>7415</v>
      </c>
      <c r="G114">
        <v>7328</v>
      </c>
      <c r="H114">
        <v>7268</v>
      </c>
      <c r="I114">
        <v>7195</v>
      </c>
    </row>
    <row r="115" spans="1:9" x14ac:dyDescent="0.2">
      <c r="A115">
        <v>5</v>
      </c>
      <c r="B115">
        <v>847</v>
      </c>
      <c r="C115" t="s">
        <v>257</v>
      </c>
      <c r="D115" s="5">
        <v>29208</v>
      </c>
      <c r="E115" s="5">
        <v>29161</v>
      </c>
      <c r="F115" s="5">
        <v>29245</v>
      </c>
      <c r="G115">
        <v>29324</v>
      </c>
      <c r="H115">
        <v>29371</v>
      </c>
      <c r="I115">
        <v>29365</v>
      </c>
    </row>
    <row r="116" spans="1:9" x14ac:dyDescent="0.2">
      <c r="A116">
        <v>5</v>
      </c>
      <c r="B116">
        <v>854</v>
      </c>
      <c r="C116" t="s">
        <v>258</v>
      </c>
      <c r="D116" s="5">
        <v>13573</v>
      </c>
      <c r="E116" s="5">
        <v>13578</v>
      </c>
      <c r="F116" s="5">
        <v>13604</v>
      </c>
      <c r="G116">
        <v>13618</v>
      </c>
      <c r="H116">
        <v>13636</v>
      </c>
      <c r="I116">
        <v>13642</v>
      </c>
    </row>
    <row r="117" spans="1:9" x14ac:dyDescent="0.2">
      <c r="A117">
        <v>5</v>
      </c>
      <c r="B117">
        <v>856</v>
      </c>
      <c r="C117" t="s">
        <v>259</v>
      </c>
      <c r="D117" s="5">
        <v>7728</v>
      </c>
      <c r="E117" s="5">
        <v>7583</v>
      </c>
      <c r="F117" s="5">
        <v>7482</v>
      </c>
      <c r="G117">
        <v>7373</v>
      </c>
      <c r="H117">
        <v>7276</v>
      </c>
      <c r="I117">
        <v>7146</v>
      </c>
    </row>
    <row r="118" spans="1:9" x14ac:dyDescent="0.2">
      <c r="A118">
        <v>5</v>
      </c>
      <c r="B118">
        <v>858</v>
      </c>
      <c r="C118" t="s">
        <v>260</v>
      </c>
      <c r="D118" s="5">
        <v>11957</v>
      </c>
      <c r="E118" s="5">
        <v>11964</v>
      </c>
      <c r="F118" s="5">
        <v>11944</v>
      </c>
      <c r="G118">
        <v>11914</v>
      </c>
      <c r="H118">
        <v>11888</v>
      </c>
      <c r="I118">
        <v>11895</v>
      </c>
    </row>
    <row r="119" spans="1:9" x14ac:dyDescent="0.2">
      <c r="A119">
        <v>5</v>
      </c>
      <c r="B119">
        <v>861</v>
      </c>
      <c r="C119" t="s">
        <v>261</v>
      </c>
      <c r="D119" s="5">
        <v>12042</v>
      </c>
      <c r="E119" s="5">
        <v>11977</v>
      </c>
      <c r="F119" s="5">
        <v>11902</v>
      </c>
      <c r="G119">
        <v>11875</v>
      </c>
      <c r="H119">
        <v>11787</v>
      </c>
      <c r="I119">
        <v>11837</v>
      </c>
    </row>
    <row r="120" spans="1:9" x14ac:dyDescent="0.2">
      <c r="A120">
        <v>5</v>
      </c>
      <c r="B120">
        <v>873</v>
      </c>
      <c r="C120" t="s">
        <v>262</v>
      </c>
      <c r="D120" s="5">
        <v>8246</v>
      </c>
      <c r="E120" s="5">
        <v>8313</v>
      </c>
      <c r="F120" s="5">
        <v>8362</v>
      </c>
      <c r="G120">
        <v>8438</v>
      </c>
      <c r="H120">
        <v>8496</v>
      </c>
      <c r="I120">
        <v>8569</v>
      </c>
    </row>
    <row r="121" spans="1:9" x14ac:dyDescent="0.2">
      <c r="A121">
        <v>5</v>
      </c>
      <c r="B121">
        <v>885</v>
      </c>
      <c r="C121" t="s">
        <v>263</v>
      </c>
      <c r="D121" s="5">
        <v>7642</v>
      </c>
      <c r="E121" s="5">
        <v>7633</v>
      </c>
      <c r="F121" s="5">
        <v>7604</v>
      </c>
      <c r="G121">
        <v>7622</v>
      </c>
      <c r="H121">
        <v>7605</v>
      </c>
      <c r="I121">
        <v>7595</v>
      </c>
    </row>
    <row r="122" spans="1:9" x14ac:dyDescent="0.2">
      <c r="A122">
        <v>5</v>
      </c>
      <c r="B122">
        <v>887</v>
      </c>
      <c r="C122" t="s">
        <v>264</v>
      </c>
      <c r="D122" s="5">
        <v>38923</v>
      </c>
      <c r="E122" s="5">
        <v>39083</v>
      </c>
      <c r="F122" s="5">
        <v>39289</v>
      </c>
      <c r="G122">
        <v>39491</v>
      </c>
      <c r="H122">
        <v>39681</v>
      </c>
      <c r="I122">
        <v>39868</v>
      </c>
    </row>
    <row r="123" spans="1:9" x14ac:dyDescent="0.2">
      <c r="A123">
        <v>5</v>
      </c>
      <c r="B123">
        <v>890</v>
      </c>
      <c r="C123" t="s">
        <v>265</v>
      </c>
      <c r="D123" s="5">
        <v>22212</v>
      </c>
      <c r="E123" s="5">
        <v>22188</v>
      </c>
      <c r="F123" s="5">
        <v>22217</v>
      </c>
      <c r="G123">
        <v>22235</v>
      </c>
      <c r="H123">
        <v>22233</v>
      </c>
      <c r="I123">
        <v>22219</v>
      </c>
    </row>
    <row r="124" spans="1:9" x14ac:dyDescent="0.2">
      <c r="A124">
        <v>5</v>
      </c>
      <c r="B124">
        <v>893</v>
      </c>
      <c r="C124" t="s">
        <v>266</v>
      </c>
      <c r="D124" s="5">
        <v>15116</v>
      </c>
      <c r="E124" s="5">
        <v>15496</v>
      </c>
      <c r="F124" s="5">
        <v>15869</v>
      </c>
      <c r="G124">
        <v>16158</v>
      </c>
      <c r="H124">
        <v>16508</v>
      </c>
      <c r="I124">
        <v>16870</v>
      </c>
    </row>
    <row r="125" spans="1:9" x14ac:dyDescent="0.2">
      <c r="A125">
        <v>5</v>
      </c>
      <c r="B125">
        <v>895</v>
      </c>
      <c r="C125" t="s">
        <v>267</v>
      </c>
      <c r="D125" s="5">
        <v>23761</v>
      </c>
      <c r="E125" s="5">
        <v>23822</v>
      </c>
      <c r="F125" s="5">
        <v>23890</v>
      </c>
      <c r="G125">
        <v>23958</v>
      </c>
      <c r="H125">
        <v>24015</v>
      </c>
      <c r="I125">
        <v>24032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D13"/>
  <sheetViews>
    <sheetView workbookViewId="0">
      <selection activeCell="D17" sqref="D17"/>
    </sheetView>
  </sheetViews>
  <sheetFormatPr baseColWidth="10" defaultRowHeight="12.75" x14ac:dyDescent="0.2"/>
  <cols>
    <col min="1" max="1" width="21.42578125" customWidth="1"/>
    <col min="2" max="2" width="22" customWidth="1"/>
    <col min="3" max="3" width="20.140625" customWidth="1"/>
    <col min="4" max="4" width="21.5703125" customWidth="1"/>
  </cols>
  <sheetData>
    <row r="3" spans="1:4" x14ac:dyDescent="0.2">
      <c r="A3" s="73" t="s">
        <v>333</v>
      </c>
      <c r="B3" s="73"/>
      <c r="C3" s="73"/>
      <c r="D3" s="73"/>
    </row>
    <row r="4" spans="1:4" ht="13.5" thickBot="1" x14ac:dyDescent="0.25">
      <c r="B4" s="4"/>
      <c r="C4" s="4"/>
    </row>
    <row r="5" spans="1:4" ht="37.5" customHeight="1" thickBot="1" x14ac:dyDescent="0.25">
      <c r="A5" s="46" t="s">
        <v>138</v>
      </c>
      <c r="B5" s="74" t="s">
        <v>139</v>
      </c>
      <c r="C5" s="74" t="s">
        <v>140</v>
      </c>
      <c r="D5" s="47" t="s">
        <v>141</v>
      </c>
    </row>
    <row r="6" spans="1:4" ht="15" x14ac:dyDescent="0.25">
      <c r="A6" s="50" t="s">
        <v>278</v>
      </c>
      <c r="B6" s="48" t="s">
        <v>285</v>
      </c>
      <c r="C6" s="48">
        <v>1659914</v>
      </c>
      <c r="D6" s="54">
        <f t="shared" ref="D6:D13" si="0">C6/C$13</f>
        <v>0.70469828859824002</v>
      </c>
    </row>
    <row r="7" spans="1:4" ht="15" x14ac:dyDescent="0.25">
      <c r="A7" s="51" t="s">
        <v>279</v>
      </c>
      <c r="B7" s="45" t="s">
        <v>288</v>
      </c>
      <c r="C7" s="45">
        <v>285308</v>
      </c>
      <c r="D7" s="55">
        <f t="shared" si="0"/>
        <v>0.1211243831447814</v>
      </c>
    </row>
    <row r="8" spans="1:4" ht="15" x14ac:dyDescent="0.25">
      <c r="A8" s="51" t="s">
        <v>277</v>
      </c>
      <c r="B8" s="45" t="s">
        <v>289</v>
      </c>
      <c r="C8" s="45">
        <v>204636</v>
      </c>
      <c r="D8" s="55">
        <f t="shared" si="0"/>
        <v>8.6875970071696146E-2</v>
      </c>
    </row>
    <row r="9" spans="1:4" ht="15" x14ac:dyDescent="0.25">
      <c r="A9" s="51" t="s">
        <v>280</v>
      </c>
      <c r="B9" s="45" t="s">
        <v>290</v>
      </c>
      <c r="C9" s="45">
        <v>69066</v>
      </c>
      <c r="D9" s="55">
        <f t="shared" si="0"/>
        <v>2.9321213026895398E-2</v>
      </c>
    </row>
    <row r="10" spans="1:4" ht="15" x14ac:dyDescent="0.25">
      <c r="A10" s="51" t="s">
        <v>282</v>
      </c>
      <c r="B10" s="45" t="s">
        <v>287</v>
      </c>
      <c r="C10" s="45">
        <v>64040</v>
      </c>
      <c r="D10" s="55">
        <f t="shared" si="0"/>
        <v>2.7187479834395813E-2</v>
      </c>
    </row>
    <row r="11" spans="1:4" ht="15" x14ac:dyDescent="0.25">
      <c r="A11" s="51" t="s">
        <v>283</v>
      </c>
      <c r="B11" s="45" t="s">
        <v>292</v>
      </c>
      <c r="C11" s="45">
        <v>44804</v>
      </c>
      <c r="D11" s="55">
        <f t="shared" si="0"/>
        <v>1.9021046947224705E-2</v>
      </c>
    </row>
    <row r="12" spans="1:4" ht="15" x14ac:dyDescent="0.25">
      <c r="A12" s="52" t="s">
        <v>281</v>
      </c>
      <c r="B12" s="45" t="s">
        <v>291</v>
      </c>
      <c r="C12" s="45">
        <v>27728</v>
      </c>
      <c r="D12" s="55">
        <f t="shared" si="0"/>
        <v>1.1771618376766506E-2</v>
      </c>
    </row>
    <row r="13" spans="1:4" ht="15.75" thickBot="1" x14ac:dyDescent="0.3">
      <c r="A13" s="53"/>
      <c r="B13" s="49" t="s">
        <v>142</v>
      </c>
      <c r="C13" s="49">
        <f>SUM(C6:C12)</f>
        <v>2355496</v>
      </c>
      <c r="D13" s="56">
        <f t="shared" si="0"/>
        <v>1</v>
      </c>
    </row>
  </sheetData>
  <mergeCells count="2">
    <mergeCell ref="A3:D3"/>
    <mergeCell ref="B5:C5"/>
  </mergeCells>
  <pageMargins left="0.7" right="0.7" top="0.75" bottom="0.75" header="0.3" footer="0.3"/>
  <pageSetup orientation="portrait" horizontalDpi="4294967295" verticalDpi="4294967295"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D25"/>
  <sheetViews>
    <sheetView workbookViewId="0">
      <selection activeCell="E1" sqref="E1"/>
    </sheetView>
  </sheetViews>
  <sheetFormatPr baseColWidth="10" defaultRowHeight="12.75" x14ac:dyDescent="0.2"/>
  <cols>
    <col min="1" max="1" width="21.42578125" customWidth="1"/>
    <col min="2" max="2" width="22" customWidth="1"/>
    <col min="3" max="3" width="20.140625" customWidth="1"/>
    <col min="4" max="4" width="21.5703125" customWidth="1"/>
  </cols>
  <sheetData>
    <row r="3" spans="1:4" x14ac:dyDescent="0.2">
      <c r="A3" s="73" t="s">
        <v>334</v>
      </c>
      <c r="B3" s="73"/>
      <c r="C3" s="73"/>
      <c r="D3" s="73"/>
    </row>
    <row r="4" spans="1:4" ht="13.5" thickBot="1" x14ac:dyDescent="0.25">
      <c r="B4" s="4"/>
      <c r="C4" s="4"/>
    </row>
    <row r="5" spans="1:4" ht="37.5" customHeight="1" thickBot="1" x14ac:dyDescent="0.25">
      <c r="A5" s="46" t="s">
        <v>336</v>
      </c>
      <c r="B5" s="74" t="s">
        <v>337</v>
      </c>
      <c r="C5" s="74" t="s">
        <v>140</v>
      </c>
      <c r="D5" s="47" t="s">
        <v>141</v>
      </c>
    </row>
    <row r="6" spans="1:4" ht="15" x14ac:dyDescent="0.25">
      <c r="A6" s="50" t="s">
        <v>293</v>
      </c>
      <c r="B6" s="48" t="s">
        <v>312</v>
      </c>
      <c r="C6" s="48">
        <v>1034415</v>
      </c>
      <c r="D6" s="54">
        <f t="shared" ref="D6:D25" si="0">C6/C$25</f>
        <v>0.32183939874402318</v>
      </c>
    </row>
    <row r="7" spans="1:4" ht="15" x14ac:dyDescent="0.25">
      <c r="A7" s="51" t="s">
        <v>294</v>
      </c>
      <c r="B7" s="45" t="s">
        <v>313</v>
      </c>
      <c r="C7" s="45">
        <v>667397</v>
      </c>
      <c r="D7" s="55">
        <f t="shared" si="0"/>
        <v>0.20764842853551507</v>
      </c>
    </row>
    <row r="8" spans="1:4" ht="15" x14ac:dyDescent="0.25">
      <c r="A8" s="51" t="s">
        <v>295</v>
      </c>
      <c r="B8" s="45" t="s">
        <v>314</v>
      </c>
      <c r="C8" s="45">
        <v>420387</v>
      </c>
      <c r="D8" s="55">
        <f t="shared" si="0"/>
        <v>0.13079576313162866</v>
      </c>
    </row>
    <row r="9" spans="1:4" ht="15" x14ac:dyDescent="0.25">
      <c r="A9" s="51" t="s">
        <v>296</v>
      </c>
      <c r="B9" s="45" t="s">
        <v>286</v>
      </c>
      <c r="C9" s="45">
        <v>307601</v>
      </c>
      <c r="D9" s="55">
        <f t="shared" si="0"/>
        <v>9.5704452171575499E-2</v>
      </c>
    </row>
    <row r="10" spans="1:4" ht="15" x14ac:dyDescent="0.25">
      <c r="A10" s="51" t="s">
        <v>297</v>
      </c>
      <c r="B10" s="45" t="s">
        <v>315</v>
      </c>
      <c r="C10" s="45">
        <v>311322</v>
      </c>
      <c r="D10" s="55">
        <f t="shared" si="0"/>
        <v>9.686217359163081E-2</v>
      </c>
    </row>
    <row r="11" spans="1:4" ht="15" x14ac:dyDescent="0.25">
      <c r="A11" s="51" t="s">
        <v>298</v>
      </c>
      <c r="B11" s="45" t="s">
        <v>316</v>
      </c>
      <c r="C11" s="45">
        <v>199888</v>
      </c>
      <c r="D11" s="55">
        <f t="shared" si="0"/>
        <v>6.2191512822363654E-2</v>
      </c>
    </row>
    <row r="12" spans="1:4" ht="15" x14ac:dyDescent="0.25">
      <c r="A12" s="52" t="s">
        <v>299</v>
      </c>
      <c r="B12" s="45" t="s">
        <v>317</v>
      </c>
      <c r="C12" s="45">
        <v>87550</v>
      </c>
      <c r="D12" s="55">
        <f t="shared" si="0"/>
        <v>2.7239588907778046E-2</v>
      </c>
    </row>
    <row r="13" spans="1:4" ht="15" x14ac:dyDescent="0.25">
      <c r="A13" s="51" t="s">
        <v>300</v>
      </c>
      <c r="B13" s="45" t="s">
        <v>318</v>
      </c>
      <c r="C13" s="45">
        <v>83051</v>
      </c>
      <c r="D13" s="55">
        <f t="shared" si="0"/>
        <v>2.5839806948942029E-2</v>
      </c>
    </row>
    <row r="14" spans="1:4" ht="15" x14ac:dyDescent="0.25">
      <c r="A14" s="51" t="s">
        <v>301</v>
      </c>
      <c r="B14" s="45" t="s">
        <v>319</v>
      </c>
      <c r="C14" s="45">
        <v>41665</v>
      </c>
      <c r="D14" s="55">
        <f t="shared" si="0"/>
        <v>1.2963306360280666E-2</v>
      </c>
    </row>
    <row r="15" spans="1:4" ht="15" x14ac:dyDescent="0.25">
      <c r="A15" s="51" t="s">
        <v>302</v>
      </c>
      <c r="B15" s="45" t="s">
        <v>320</v>
      </c>
      <c r="C15" s="45">
        <v>23048</v>
      </c>
      <c r="D15" s="55">
        <f t="shared" si="0"/>
        <v>7.1709656784291077E-3</v>
      </c>
    </row>
    <row r="16" spans="1:4" ht="15" x14ac:dyDescent="0.25">
      <c r="A16" s="51" t="s">
        <v>303</v>
      </c>
      <c r="B16" s="45" t="s">
        <v>321</v>
      </c>
      <c r="C16" s="45">
        <v>16601</v>
      </c>
      <c r="D16" s="55">
        <f t="shared" si="0"/>
        <v>5.1650989772475536E-3</v>
      </c>
    </row>
    <row r="17" spans="1:4" ht="15" x14ac:dyDescent="0.25">
      <c r="A17" s="51" t="s">
        <v>304</v>
      </c>
      <c r="B17" s="45" t="s">
        <v>322</v>
      </c>
      <c r="C17" s="45">
        <v>12272</v>
      </c>
      <c r="D17" s="55">
        <f t="shared" si="0"/>
        <v>3.8182094240577064E-3</v>
      </c>
    </row>
    <row r="18" spans="1:4" ht="15" x14ac:dyDescent="0.25">
      <c r="A18" s="51" t="s">
        <v>305</v>
      </c>
      <c r="B18" s="45" t="s">
        <v>335</v>
      </c>
      <c r="C18" s="45">
        <v>3209</v>
      </c>
      <c r="D18" s="55">
        <f t="shared" si="0"/>
        <v>9.9842193952095668E-4</v>
      </c>
    </row>
    <row r="19" spans="1:4" ht="15" x14ac:dyDescent="0.25">
      <c r="A19" s="51" t="s">
        <v>306</v>
      </c>
      <c r="B19" s="45" t="s">
        <v>323</v>
      </c>
      <c r="C19" s="45">
        <v>3083</v>
      </c>
      <c r="D19" s="55">
        <f t="shared" si="0"/>
        <v>9.5921933298320631E-4</v>
      </c>
    </row>
    <row r="20" spans="1:4" ht="15" x14ac:dyDescent="0.25">
      <c r="A20" s="52" t="s">
        <v>307</v>
      </c>
      <c r="B20" s="45" t="s">
        <v>324</v>
      </c>
      <c r="C20" s="45">
        <v>1247</v>
      </c>
      <c r="D20" s="55">
        <f t="shared" si="0"/>
        <v>3.8798135200455997E-4</v>
      </c>
    </row>
    <row r="21" spans="1:4" ht="15" x14ac:dyDescent="0.25">
      <c r="A21" s="51" t="s">
        <v>308</v>
      </c>
      <c r="B21" s="45" t="s">
        <v>325</v>
      </c>
      <c r="C21" s="45">
        <v>1214</v>
      </c>
      <c r="D21" s="55">
        <f t="shared" si="0"/>
        <v>3.7771400267324441E-4</v>
      </c>
    </row>
    <row r="22" spans="1:4" ht="15" x14ac:dyDescent="0.25">
      <c r="A22" s="51" t="s">
        <v>309</v>
      </c>
      <c r="B22" s="45" t="s">
        <v>326</v>
      </c>
      <c r="C22" s="45">
        <v>118</v>
      </c>
      <c r="D22" s="55">
        <f t="shared" si="0"/>
        <v>3.6713552154401024E-5</v>
      </c>
    </row>
    <row r="23" spans="1:4" ht="15" x14ac:dyDescent="0.25">
      <c r="A23" s="51" t="s">
        <v>310</v>
      </c>
      <c r="B23" s="45" t="s">
        <v>327</v>
      </c>
      <c r="C23" s="45">
        <v>3</v>
      </c>
      <c r="D23" s="55">
        <f t="shared" si="0"/>
        <v>9.3339539375595822E-7</v>
      </c>
    </row>
    <row r="24" spans="1:4" ht="15" x14ac:dyDescent="0.25">
      <c r="A24" s="51" t="s">
        <v>311</v>
      </c>
      <c r="B24" s="45" t="s">
        <v>328</v>
      </c>
      <c r="C24" s="45">
        <v>1</v>
      </c>
      <c r="D24" s="55">
        <f t="shared" si="0"/>
        <v>3.1113179791865272E-7</v>
      </c>
    </row>
    <row r="25" spans="1:4" ht="15.75" thickBot="1" x14ac:dyDescent="0.3">
      <c r="A25" s="53"/>
      <c r="B25" s="49" t="s">
        <v>142</v>
      </c>
      <c r="C25" s="49">
        <f>SUM(C6:C24)</f>
        <v>3214072</v>
      </c>
      <c r="D25" s="56">
        <f t="shared" si="0"/>
        <v>1</v>
      </c>
    </row>
  </sheetData>
  <sortState ref="A6:C26">
    <sortCondition descending="1" ref="C6:C26"/>
  </sortState>
  <mergeCells count="2">
    <mergeCell ref="A3:D3"/>
    <mergeCell ref="B5:C5"/>
  </mergeCells>
  <pageMargins left="0.7" right="0.7" top="0.75" bottom="0.75" header="0.3" footer="0.3"/>
  <pageSetup orientation="portrait" horizontalDpi="4294967295" verticalDpi="4294967295"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D10"/>
  <sheetViews>
    <sheetView workbookViewId="0">
      <selection activeCell="C15" sqref="C15"/>
    </sheetView>
  </sheetViews>
  <sheetFormatPr baseColWidth="10" defaultRowHeight="12.75" x14ac:dyDescent="0.2"/>
  <cols>
    <col min="1" max="1" width="17.85546875" customWidth="1"/>
    <col min="2" max="2" width="30.7109375" customWidth="1"/>
    <col min="3" max="3" width="20.140625" customWidth="1"/>
    <col min="4" max="4" width="21.5703125" customWidth="1"/>
  </cols>
  <sheetData>
    <row r="3" spans="1:4" x14ac:dyDescent="0.2">
      <c r="A3" s="73" t="s">
        <v>338</v>
      </c>
      <c r="B3" s="73"/>
      <c r="C3" s="73"/>
      <c r="D3" s="73"/>
    </row>
    <row r="4" spans="1:4" ht="13.5" thickBot="1" x14ac:dyDescent="0.25">
      <c r="B4" s="4"/>
      <c r="C4" s="4"/>
    </row>
    <row r="5" spans="1:4" ht="37.5" customHeight="1" thickBot="1" x14ac:dyDescent="0.25">
      <c r="A5" s="46" t="s">
        <v>336</v>
      </c>
      <c r="B5" s="74" t="s">
        <v>337</v>
      </c>
      <c r="C5" s="74" t="s">
        <v>140</v>
      </c>
      <c r="D5" s="47" t="s">
        <v>141</v>
      </c>
    </row>
    <row r="6" spans="1:4" ht="15" x14ac:dyDescent="0.25">
      <c r="A6" s="50" t="s">
        <v>343</v>
      </c>
      <c r="B6" s="48" t="s">
        <v>339</v>
      </c>
      <c r="C6" s="48">
        <v>56895</v>
      </c>
      <c r="D6" s="54">
        <f>C6/C$10</f>
        <v>0.897397476340694</v>
      </c>
    </row>
    <row r="7" spans="1:4" ht="15" x14ac:dyDescent="0.25">
      <c r="A7" s="51" t="s">
        <v>344</v>
      </c>
      <c r="B7" s="45" t="s">
        <v>340</v>
      </c>
      <c r="C7" s="45">
        <v>3438</v>
      </c>
      <c r="D7" s="55">
        <f>C7/C$10</f>
        <v>5.4227129337539433E-2</v>
      </c>
    </row>
    <row r="8" spans="1:4" ht="15" x14ac:dyDescent="0.25">
      <c r="A8" s="51" t="s">
        <v>345</v>
      </c>
      <c r="B8" s="45" t="s">
        <v>341</v>
      </c>
      <c r="C8" s="45">
        <v>2173</v>
      </c>
      <c r="D8" s="55">
        <f>C8/C$10</f>
        <v>3.4274447949526811E-2</v>
      </c>
    </row>
    <row r="9" spans="1:4" ht="15" x14ac:dyDescent="0.25">
      <c r="A9" s="51" t="s">
        <v>346</v>
      </c>
      <c r="B9" s="45" t="s">
        <v>342</v>
      </c>
      <c r="C9" s="45">
        <v>894</v>
      </c>
      <c r="D9" s="55">
        <f>C9/C$10</f>
        <v>1.4100946372239747E-2</v>
      </c>
    </row>
    <row r="10" spans="1:4" ht="15.75" thickBot="1" x14ac:dyDescent="0.3">
      <c r="A10" s="53"/>
      <c r="B10" s="49" t="s">
        <v>142</v>
      </c>
      <c r="C10" s="49">
        <f>SUM(C6:C9)</f>
        <v>63400</v>
      </c>
      <c r="D10" s="56">
        <f>C10/C$10</f>
        <v>1</v>
      </c>
    </row>
  </sheetData>
  <mergeCells count="2">
    <mergeCell ref="A3:D3"/>
    <mergeCell ref="B5:C5"/>
  </mergeCells>
  <pageMargins left="0.7" right="0.7" top="0.75" bottom="0.75" header="0.3" footer="0.3"/>
  <pageSetup orientation="portrait" horizontalDpi="4294967295" verticalDpi="4294967295"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COBERTURA</vt:lpstr>
      <vt:lpstr>Hoja2</vt:lpstr>
      <vt:lpstr>Hoja1</vt:lpstr>
      <vt:lpstr>AFILIADOS POR EPS SUBSIDIADO</vt:lpstr>
      <vt:lpstr>AFILIADOS POR EPS CONTRIBUTIVO</vt:lpstr>
      <vt:lpstr>AFILIADOS POR EPS EXCEPCIÓN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DIANA MILENA DMLV. LOPEZ VALENCIA</dc:creator>
  <cp:lastModifiedBy>JULIO CESAR FABRA ARRIETA</cp:lastModifiedBy>
  <dcterms:created xsi:type="dcterms:W3CDTF">2012-11-28T14:22:20Z</dcterms:created>
  <dcterms:modified xsi:type="dcterms:W3CDTF">2021-07-27T20:38:18Z</dcterms:modified>
</cp:coreProperties>
</file>