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45" windowWidth="19410" windowHeight="9435"/>
  </bookViews>
  <sheets>
    <sheet name="Ficha de evaluación" sheetId="1" r:id="rId1"/>
    <sheet name="Servicios" sheetId="2" r:id="rId2"/>
    <sheet name="Dotación a evaluar" sheetId="3" r:id="rId3"/>
    <sheet name=" Ejemplo Monitor de signos v." sheetId="7" r:id="rId4"/>
    <sheet name="Hoja1" sheetId="8" r:id="rId5"/>
  </sheets>
  <definedNames>
    <definedName name="_Toc379559421" localSheetId="0">'Ficha de evaluación'!#REF!</definedName>
    <definedName name="Apoyo_diagnóstico_y_complementación_terapéutica">Servicios!$B$10:$B$32</definedName>
    <definedName name="_xlnm.Print_Area" localSheetId="0">'Ficha de evaluación'!$A$6:$J$67</definedName>
    <definedName name="Consulta_externa">Servicios!$B$3:$B$7</definedName>
    <definedName name="Grupo">Servicios!$A$2:$A$10</definedName>
    <definedName name="Internación">Servicios!$B$33:$B$47</definedName>
    <definedName name="Otros_servicios">Servicios!$B$56:$B$61</definedName>
    <definedName name="Proceso">Servicios!$B$62</definedName>
    <definedName name="Protección_específica_y_detección_temprana">Servicios!$B$2</definedName>
    <definedName name="Quirúrgicos">Servicios!$B$48:$B$53</definedName>
    <definedName name="Traslado_pacientes">Servicios!$B$54:$B$55</definedName>
    <definedName name="Urgencias">Servicios!$B$8:$B$9</definedName>
  </definedNames>
  <calcPr calcId="145621"/>
</workbook>
</file>

<file path=xl/calcChain.xml><?xml version="1.0" encoding="utf-8"?>
<calcChain xmlns="http://schemas.openxmlformats.org/spreadsheetml/2006/main">
  <c r="D63" i="8" l="1"/>
  <c r="E63" i="8" s="1"/>
  <c r="D62" i="8"/>
  <c r="E62" i="8" s="1"/>
  <c r="D61" i="8"/>
  <c r="E61" i="8" s="1"/>
  <c r="E57" i="8"/>
  <c r="E56" i="8"/>
  <c r="E55" i="8"/>
  <c r="E58" i="8" s="1"/>
  <c r="E54" i="8"/>
  <c r="E53" i="8"/>
  <c r="E49" i="8"/>
  <c r="E48" i="8"/>
  <c r="E47" i="8"/>
  <c r="E50" i="8" s="1"/>
  <c r="E46" i="8"/>
  <c r="E65" i="8" l="1"/>
  <c r="H65" i="8" s="1"/>
  <c r="E64" i="8"/>
  <c r="H65" i="1"/>
  <c r="E65" i="1"/>
  <c r="D63" i="7" l="1"/>
  <c r="E63" i="7" s="1"/>
  <c r="D62" i="7"/>
  <c r="E62" i="7" s="1"/>
  <c r="D61" i="7"/>
  <c r="E61" i="7" s="1"/>
  <c r="E57" i="7"/>
  <c r="E56" i="7"/>
  <c r="E55" i="7"/>
  <c r="E54" i="7"/>
  <c r="E53" i="7"/>
  <c r="E49" i="7"/>
  <c r="E48" i="7"/>
  <c r="E47" i="7"/>
  <c r="E46" i="7"/>
  <c r="E64" i="7" l="1"/>
  <c r="E58" i="7"/>
  <c r="E50" i="7"/>
  <c r="E48" i="1"/>
  <c r="E65" i="7" l="1"/>
  <c r="H65" i="7"/>
  <c r="D63" i="1"/>
  <c r="E63" i="1" s="1"/>
  <c r="D62" i="1"/>
  <c r="E62" i="1" s="1"/>
  <c r="D61" i="1"/>
  <c r="E61" i="1" s="1"/>
  <c r="E57" i="1"/>
  <c r="E56" i="1"/>
  <c r="E55" i="1"/>
  <c r="E54" i="1"/>
  <c r="E53" i="1"/>
  <c r="E49" i="1"/>
  <c r="E47" i="1"/>
  <c r="E46" i="1"/>
  <c r="E64" i="1" l="1"/>
  <c r="E58" i="1"/>
  <c r="E50" i="1"/>
</calcChain>
</file>

<file path=xl/sharedStrings.xml><?xml version="1.0" encoding="utf-8"?>
<sst xmlns="http://schemas.openxmlformats.org/spreadsheetml/2006/main" count="420" uniqueCount="212">
  <si>
    <t>Municipio</t>
  </si>
  <si>
    <t>Teléfono</t>
  </si>
  <si>
    <t>E-Mail</t>
  </si>
  <si>
    <t>Marca</t>
  </si>
  <si>
    <t>Fecha de Instalación</t>
  </si>
  <si>
    <t>Valor de Adquisición</t>
  </si>
  <si>
    <t>Uso</t>
  </si>
  <si>
    <t>Modelo</t>
  </si>
  <si>
    <t>Serie</t>
  </si>
  <si>
    <t>Sedes (Puestos de Salud y/o Centros de Salud)</t>
  </si>
  <si>
    <t>Tecnología</t>
  </si>
  <si>
    <t>Fecha de Adquisición</t>
  </si>
  <si>
    <t xml:space="preserve">Fuentes de Alimentación </t>
  </si>
  <si>
    <t>Ciudad</t>
  </si>
  <si>
    <t>País</t>
  </si>
  <si>
    <t>Utilidad</t>
  </si>
  <si>
    <t>Confiabilidad</t>
  </si>
  <si>
    <t>Dirección</t>
  </si>
  <si>
    <t xml:space="preserve">Número Celular </t>
  </si>
  <si>
    <t xml:space="preserve">Nombre </t>
  </si>
  <si>
    <t>Tipo de equipo a evaluar</t>
  </si>
  <si>
    <t>Componente</t>
  </si>
  <si>
    <t>Resultado</t>
  </si>
  <si>
    <t>Puntaje Máximo</t>
  </si>
  <si>
    <t>Nit ESE</t>
  </si>
  <si>
    <t xml:space="preserve">1. IDENTIFICACIÓN DE LA ESE </t>
  </si>
  <si>
    <t>2. IDENTIFICACIÓN E HISTORIA DEL EQUIPO</t>
  </si>
  <si>
    <t>3. EVALUACIÓN TÉCNICA</t>
  </si>
  <si>
    <t>4. EVALUACIÓN CLÍNICA</t>
  </si>
  <si>
    <t>5. EVALUACIÓN ECONÓMICA</t>
  </si>
  <si>
    <t>ESTADO DEL EQUIPO</t>
  </si>
  <si>
    <t>EVALUACIÓN TOTAL
(V = 0.45T + 0.30C + 0.25E)</t>
  </si>
  <si>
    <t>Información diligenciada por la SSSA</t>
  </si>
  <si>
    <t xml:space="preserve">Edad </t>
  </si>
  <si>
    <t>Frecuencia y Facilidad de Uso</t>
  </si>
  <si>
    <t xml:space="preserve">Contribución </t>
  </si>
  <si>
    <t>Fabricante</t>
  </si>
  <si>
    <t>Importador y/o Distribuidor</t>
  </si>
  <si>
    <t>Contacto Responsable</t>
  </si>
  <si>
    <t>TOTAL</t>
  </si>
  <si>
    <t>Equipo Fíjo o Movil</t>
  </si>
  <si>
    <t>Clase de Riesgo</t>
  </si>
  <si>
    <t>Clasificación</t>
  </si>
  <si>
    <t>Observaciones</t>
  </si>
  <si>
    <t xml:space="preserve">Puntaje Máximo </t>
  </si>
  <si>
    <t>Soporte de Repuestos</t>
  </si>
  <si>
    <t>Soporte de Consumibles</t>
  </si>
  <si>
    <t>Soporte Técnico</t>
  </si>
  <si>
    <t>Nivel de Atención</t>
  </si>
  <si>
    <t>Forma de Adquisición</t>
  </si>
  <si>
    <t>Fecha de Diligenciamiento</t>
  </si>
  <si>
    <t>Complejidad</t>
  </si>
  <si>
    <t>Servicio Habilitado</t>
  </si>
  <si>
    <t>Ficha elaborada por: Ing.Tatiana Hernández Torres</t>
  </si>
  <si>
    <t>Ficha aprobada por: Dr. Héctor Mario Restrepo Montoya</t>
  </si>
  <si>
    <t>Valor</t>
  </si>
  <si>
    <t>Consideración</t>
  </si>
  <si>
    <t>El equipo pertenece a la dotación Mínima del Servicio</t>
  </si>
  <si>
    <t>El servicio cuenta con la dotación mínima</t>
  </si>
  <si>
    <t>Tiempo de Garantía (en años)</t>
  </si>
  <si>
    <t>Especificada por el fabricante en el momento de adquisición</t>
  </si>
  <si>
    <t>Si seleccionó otra, a continuación indique: ¿Cuál?</t>
  </si>
  <si>
    <t>Vida Útil (en años)</t>
  </si>
  <si>
    <t>Número de identificación tributario que se encuentra en cámara de comercio</t>
  </si>
  <si>
    <t>Aplica solamente cuando el tipo de equipo que seleccionó es biomédico, de lo contrario dejar en blanco</t>
  </si>
  <si>
    <t>Grupo</t>
  </si>
  <si>
    <t>Servicio</t>
  </si>
  <si>
    <t xml:space="preserve">Urgencias </t>
  </si>
  <si>
    <t>Internación</t>
  </si>
  <si>
    <t xml:space="preserve">Quirúrgicos
</t>
  </si>
  <si>
    <t>Proceso</t>
  </si>
  <si>
    <t>Consulta_externa</t>
  </si>
  <si>
    <t>Apoyo_diagnóstico_y_complementación_terapéutica</t>
  </si>
  <si>
    <t>Traslado_pacientes</t>
  </si>
  <si>
    <t>Otros_servicios</t>
  </si>
  <si>
    <t>Protección_específica_y_detección_temprana</t>
  </si>
  <si>
    <t>Modificada por: Ing. Mabel Catalina Zapata Álvarez</t>
  </si>
  <si>
    <t>Aprobada por: Ing. Alejandro Arredondo Peñaranda</t>
  </si>
  <si>
    <t>Puntaje máximo</t>
  </si>
  <si>
    <t>Costo anual de mantenimiento (CAM)</t>
  </si>
  <si>
    <t>Costo anual de operación (CAO)</t>
  </si>
  <si>
    <t>Relación costo mantenimiento-Costo reparación (CMR)</t>
  </si>
  <si>
    <t>Porcentaje respecto al  valor de adquisición del equipo(VAEB)</t>
  </si>
  <si>
    <t>Necesidad</t>
  </si>
  <si>
    <t>Hace referencia a qué tan necesaria es la presencia del equipo en el servicio</t>
  </si>
  <si>
    <t>Ficha de evaluación del estado del equipamiento biomédico</t>
  </si>
  <si>
    <t>Servicio - código</t>
  </si>
  <si>
    <t xml:space="preserve">Permiso de comercialización o registro sanitario </t>
  </si>
  <si>
    <t>Consulta externa general - 328</t>
  </si>
  <si>
    <t>Medicina nuclear - 715</t>
  </si>
  <si>
    <t>Consulta odontológica general y especializada - 334</t>
  </si>
  <si>
    <t>Protección específica y detección temprana - 9</t>
  </si>
  <si>
    <t>Hospitalización baja complejidad - 101</t>
  </si>
  <si>
    <t>Cuidado intermedio neonatal - 105</t>
  </si>
  <si>
    <t>Cuidado intermedio pediátrico - 106</t>
  </si>
  <si>
    <t>Cuidado intensivo pediátrico - 109</t>
  </si>
  <si>
    <t>Cuidado intensivo neonatal  - 108</t>
  </si>
  <si>
    <t>Cuidado intermedio adultos  -107</t>
  </si>
  <si>
    <t>Cuidado básico neonatal 120</t>
  </si>
  <si>
    <t>Hospitalización obstétrica baja complejidad - 112</t>
  </si>
  <si>
    <t>Hospitalización obstétrica mediana y alta complejidad - 112</t>
  </si>
  <si>
    <t>Hospitalización mediana y alta complejidad - 101</t>
  </si>
  <si>
    <t>Unidad de quemados adultos y/o pediátricos - 111/125</t>
  </si>
  <si>
    <t>Cuidado intensivo adultos - 110</t>
  </si>
  <si>
    <t>Internación parcial en hospital - 124</t>
  </si>
  <si>
    <t>Hospitalización en unidad de salud mental - 126</t>
  </si>
  <si>
    <t>Atención institucional de paciente crónico - 121</t>
  </si>
  <si>
    <t>Cirugía baja complejidad - 203</t>
  </si>
  <si>
    <t>Cirugía mediana y alta complejidad - 203</t>
  </si>
  <si>
    <t>Trasplante de progenitores hematopoyéticos  - 242</t>
  </si>
  <si>
    <t>Cirugía ambulatoria - 217</t>
  </si>
  <si>
    <t>Trasplante de órganos  - 217</t>
  </si>
  <si>
    <t>Trasplante de tejidos  - 217</t>
  </si>
  <si>
    <t>Traslado asistencial básico - 601</t>
  </si>
  <si>
    <t>Traslado asistencial medicalizado - 602</t>
  </si>
  <si>
    <t>Atención domiciliaria paciente agudo - 817</t>
  </si>
  <si>
    <t>Atención domiciliaria paciente crónico sin ventilador - 816</t>
  </si>
  <si>
    <t>Atención domiciliaria paciente crónico con ventilador - 815</t>
  </si>
  <si>
    <t>Atención prehospitalaria - 818</t>
  </si>
  <si>
    <t>Atención consumidor de sustancias psicoactivas - 819</t>
  </si>
  <si>
    <t>Consulta domiciliaria - 8</t>
  </si>
  <si>
    <t>Esterilización - 950</t>
  </si>
  <si>
    <t>Urgencias baja complejidad - 501</t>
  </si>
  <si>
    <t>Urgencias mediana y alta complejidad - 501</t>
  </si>
  <si>
    <t>Consulta externa de medicina estética - 397</t>
  </si>
  <si>
    <t>Consulta externa especialidades médicas - 356</t>
  </si>
  <si>
    <t>Medicinas alternativas - 398, 399, 400, 404, 405</t>
  </si>
  <si>
    <t>Radiología e imágenes diagnósticas baja complejidad - 710</t>
  </si>
  <si>
    <t>Radiología e imágenes diagnósticas, mediana y alta complejidad - 710</t>
  </si>
  <si>
    <t>Servicio farmacéutico baja complejidad - 714</t>
  </si>
  <si>
    <t>Servicio farmacéutico mediana y alta complejidad - 714</t>
  </si>
  <si>
    <t>Ultrasonido - 719</t>
  </si>
  <si>
    <t>Transfusión sanguínea - 713</t>
  </si>
  <si>
    <t>Quimioterapia - 709</t>
  </si>
  <si>
    <t>Radioterapia - 711</t>
  </si>
  <si>
    <t>Diagnóstico cardiovascular - 701</t>
  </si>
  <si>
    <t>Electrodiagnóstico - 725</t>
  </si>
  <si>
    <t>Laboratorio de patología - 718</t>
  </si>
  <si>
    <t>Toma de muestras de laboratorio clínico - 712</t>
  </si>
  <si>
    <t>Laboratorio clínico baja, mediana y alta complejidad - 706</t>
  </si>
  <si>
    <t>Laboratorio de citologías cervico-uterinas - 717</t>
  </si>
  <si>
    <t>Laboratorio de histotecnología - 731</t>
  </si>
  <si>
    <t>Tamización de cáncer de cuello uterino - 741</t>
  </si>
  <si>
    <t>Hemodinamia - 705</t>
  </si>
  <si>
    <t>Endoscopia - 703</t>
  </si>
  <si>
    <t>Hemodiálisis - 733</t>
  </si>
  <si>
    <t>Diálisis peritoneal - 734</t>
  </si>
  <si>
    <t>Terapias alternativas - 735, 736, 737</t>
  </si>
  <si>
    <t xml:space="preserve">Neumología - Laboratorio de función pulmonar - 730 </t>
  </si>
  <si>
    <t>Importante: Diligenciar este campo en valor numérico, sin puntos ni comas</t>
  </si>
  <si>
    <t>En caso de no necesitar consumibles, seleccionar "No aplica"</t>
  </si>
  <si>
    <t>Tipo de equipo</t>
  </si>
  <si>
    <t>Industrial de uso hopitalario</t>
  </si>
  <si>
    <t>Equipo biomédico</t>
  </si>
  <si>
    <t>Mobiliario</t>
  </si>
  <si>
    <t>Camas</t>
  </si>
  <si>
    <t>Camillas</t>
  </si>
  <si>
    <t>Cunas</t>
  </si>
  <si>
    <t>Sillas de ruedas</t>
  </si>
  <si>
    <t>Carro de paro</t>
  </si>
  <si>
    <t>Equipos biomédicos</t>
  </si>
  <si>
    <t>Industrial de uso hospitalario</t>
  </si>
  <si>
    <t>Plantas eléctricas</t>
  </si>
  <si>
    <t>Todos los relacionados con los sevicios y proceso de esterilización que presta la institución, relacionados en la Hoja: "Servicios"</t>
  </si>
  <si>
    <t xml:space="preserve">Todos los relacionados con los sevicios y proceso de esterilización que presta la institución, relacionados en la Hoja: "Servicios" </t>
  </si>
  <si>
    <t>Medellín</t>
  </si>
  <si>
    <t xml:space="preserve">Nombre ESE
</t>
  </si>
  <si>
    <t>Hospital General Luz Castro de Gutierrez</t>
  </si>
  <si>
    <t>890904646-7</t>
  </si>
  <si>
    <t>Carrera 48 No.32-102</t>
  </si>
  <si>
    <t>Tercer nivel</t>
  </si>
  <si>
    <t>XXX-XXXX-XXX</t>
  </si>
  <si>
    <t>ficha@ejemplo.com</t>
  </si>
  <si>
    <t>Contacto</t>
  </si>
  <si>
    <t>Nombre y ubicación de las Sedes</t>
  </si>
  <si>
    <t>Biomédico</t>
  </si>
  <si>
    <t>Monitor de signos vitales</t>
  </si>
  <si>
    <t>GE Healtcare</t>
  </si>
  <si>
    <t>Dash</t>
  </si>
  <si>
    <t>5 años</t>
  </si>
  <si>
    <t>Electricidad</t>
  </si>
  <si>
    <t>Alta</t>
  </si>
  <si>
    <t>Si</t>
  </si>
  <si>
    <t>Fijo</t>
  </si>
  <si>
    <t>IIA</t>
  </si>
  <si>
    <t>De diagnóstico</t>
  </si>
  <si>
    <t>Electrónicos</t>
  </si>
  <si>
    <t>3 años</t>
  </si>
  <si>
    <t>Enero 9 de 2012</t>
  </si>
  <si>
    <t>Diciembre 20 de 2011</t>
  </si>
  <si>
    <t>Compra directa</t>
  </si>
  <si>
    <t>xxxxEBCxxxxxxx</t>
  </si>
  <si>
    <t>G.Barco</t>
  </si>
  <si>
    <t>xxx-xxxx</t>
  </si>
  <si>
    <t xml:space="preserve">Ciudad </t>
  </si>
  <si>
    <t>Menor que 5 años</t>
  </si>
  <si>
    <t>Entre 3 y 5 años</t>
  </si>
  <si>
    <t>medianamente util</t>
  </si>
  <si>
    <t>Necesaria</t>
  </si>
  <si>
    <t>Entre 1 y 2 años</t>
  </si>
  <si>
    <t>Mediana</t>
  </si>
  <si>
    <t>Índice video</t>
  </si>
  <si>
    <t>minuto 0:00 Introducción</t>
  </si>
  <si>
    <t>minuto 0:47 Identificación de la ESE</t>
  </si>
  <si>
    <t>minuto 2:10 Identificación e historia del equipo</t>
  </si>
  <si>
    <t>minuto 6:08 evaluación técnica</t>
  </si>
  <si>
    <t>minuto 7:48 evaluación clínica</t>
  </si>
  <si>
    <t xml:space="preserve">minuto 9:10 evaluación económica
</t>
  </si>
  <si>
    <t>lamparas quirurgicas</t>
  </si>
  <si>
    <t>Exlcuir mobiliario como: lámparas, mesas, escaleras, computadores, sillas, escritorios, estaterías, entre otros.</t>
  </si>
  <si>
    <t>carro de medicamentos</t>
  </si>
  <si>
    <t>mesas quirurgicas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</si>
</sst>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240A]\ * #,##0_);_([$$-240A]\ * \(#,##0\);_([$$-240A]\ * &quot;-&quot;??_);_(@_)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C00000"/>
      <name val="Arial"/>
      <family val="2"/>
    </font>
    <font>
      <b/>
      <sz val="12"/>
      <color rgb="FFC00000"/>
      <name val="Arial"/>
      <family val="2"/>
    </font>
    <font>
      <sz val="10"/>
      <color theme="0" tint="-4.9989318521683403E-2"/>
      <name val="Arial"/>
      <family val="2"/>
    </font>
    <font>
      <b/>
      <i/>
      <sz val="12"/>
      <color theme="0" tint="-0.499984740745262"/>
      <name val="Calibri"/>
      <family val="2"/>
      <scheme val="minor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16">
    <xf numFmtId="0" fontId="0" fillId="0" borderId="0" xfId="0"/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9" fontId="2" fillId="2" borderId="1" xfId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0" fillId="4" borderId="1" xfId="0" applyFill="1" applyBorder="1"/>
    <xf numFmtId="0" fontId="0" fillId="10" borderId="1" xfId="0" applyFill="1" applyBorder="1"/>
    <xf numFmtId="0" fontId="0" fillId="0" borderId="0" xfId="0" applyAlignment="1">
      <alignment horizontal="left" vertical="center"/>
    </xf>
    <xf numFmtId="0" fontId="2" fillId="11" borderId="1" xfId="0" applyFont="1" applyFill="1" applyBorder="1" applyAlignment="1">
      <alignment horizontal="left" vertical="center" wrapText="1"/>
    </xf>
    <xf numFmtId="0" fontId="12" fillId="1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4" fillId="7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11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11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9" fillId="15" borderId="1" xfId="0" applyFont="1" applyFill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0" xfId="0" applyBorder="1"/>
    <xf numFmtId="0" fontId="0" fillId="2" borderId="0" xfId="0" applyFill="1" applyBorder="1"/>
    <xf numFmtId="0" fontId="0" fillId="0" borderId="3" xfId="0" applyBorder="1" applyAlignment="1">
      <alignment horizontal="left"/>
    </xf>
    <xf numFmtId="0" fontId="0" fillId="3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5" xfId="0" applyBorder="1"/>
    <xf numFmtId="0" fontId="0" fillId="0" borderId="16" xfId="0" applyBorder="1"/>
    <xf numFmtId="0" fontId="0" fillId="0" borderId="20" xfId="0" applyBorder="1"/>
    <xf numFmtId="0" fontId="0" fillId="0" borderId="22" xfId="0" applyBorder="1"/>
    <xf numFmtId="0" fontId="9" fillId="15" borderId="23" xfId="0" applyFont="1" applyFill="1" applyBorder="1" applyAlignment="1">
      <alignment horizontal="center"/>
    </xf>
    <xf numFmtId="0" fontId="0" fillId="16" borderId="24" xfId="0" applyFill="1" applyBorder="1"/>
    <xf numFmtId="0" fontId="0" fillId="16" borderId="24" xfId="0" applyFill="1" applyBorder="1" applyAlignment="1">
      <alignment wrapText="1"/>
    </xf>
    <xf numFmtId="0" fontId="0" fillId="16" borderId="25" xfId="0" applyFill="1" applyBorder="1" applyAlignment="1">
      <alignment wrapText="1"/>
    </xf>
    <xf numFmtId="0" fontId="0" fillId="4" borderId="27" xfId="0" applyFill="1" applyBorder="1"/>
    <xf numFmtId="0" fontId="0" fillId="10" borderId="27" xfId="0" applyFill="1" applyBorder="1"/>
    <xf numFmtId="0" fontId="0" fillId="4" borderId="13" xfId="0" applyFill="1" applyBorder="1"/>
    <xf numFmtId="0" fontId="0" fillId="10" borderId="29" xfId="0" applyFill="1" applyBorder="1"/>
    <xf numFmtId="0" fontId="0" fillId="0" borderId="16" xfId="0" applyBorder="1" applyAlignment="1">
      <alignment wrapText="1"/>
    </xf>
    <xf numFmtId="0" fontId="0" fillId="3" borderId="29" xfId="0" applyFill="1" applyBorder="1" applyAlignment="1">
      <alignment horizontal="left"/>
    </xf>
    <xf numFmtId="0" fontId="9" fillId="14" borderId="23" xfId="0" applyFont="1" applyFill="1" applyBorder="1" applyAlignment="1">
      <alignment horizontal="center"/>
    </xf>
    <xf numFmtId="0" fontId="0" fillId="9" borderId="24" xfId="0" applyFill="1" applyBorder="1"/>
    <xf numFmtId="0" fontId="0" fillId="3" borderId="24" xfId="0" applyFill="1" applyBorder="1"/>
    <xf numFmtId="0" fontId="0" fillId="12" borderId="24" xfId="0" applyFill="1" applyBorder="1"/>
    <xf numFmtId="0" fontId="0" fillId="4" borderId="24" xfId="0" applyFill="1" applyBorder="1"/>
    <xf numFmtId="0" fontId="0" fillId="7" borderId="24" xfId="0" applyFill="1" applyBorder="1"/>
    <xf numFmtId="0" fontId="0" fillId="5" borderId="24" xfId="0" applyFill="1" applyBorder="1"/>
    <xf numFmtId="0" fontId="0" fillId="10" borderId="24" xfId="0" applyFill="1" applyBorder="1"/>
    <xf numFmtId="0" fontId="0" fillId="6" borderId="24" xfId="0" applyFill="1" applyBorder="1"/>
    <xf numFmtId="0" fontId="0" fillId="13" borderId="25" xfId="0" applyFill="1" applyBorder="1"/>
    <xf numFmtId="0" fontId="9" fillId="14" borderId="26" xfId="0" applyFont="1" applyFill="1" applyBorder="1" applyAlignment="1">
      <alignment horizontal="center"/>
    </xf>
    <xf numFmtId="0" fontId="0" fillId="9" borderId="27" xfId="0" applyFill="1" applyBorder="1"/>
    <xf numFmtId="0" fontId="0" fillId="3" borderId="27" xfId="0" applyFill="1" applyBorder="1"/>
    <xf numFmtId="0" fontId="0" fillId="12" borderId="27" xfId="0" applyFill="1" applyBorder="1"/>
    <xf numFmtId="0" fontId="0" fillId="7" borderId="27" xfId="0" applyFill="1" applyBorder="1"/>
    <xf numFmtId="0" fontId="0" fillId="5" borderId="27" xfId="0" applyFill="1" applyBorder="1"/>
    <xf numFmtId="0" fontId="0" fillId="6" borderId="27" xfId="0" applyFill="1" applyBorder="1"/>
    <xf numFmtId="0" fontId="0" fillId="13" borderId="31" xfId="0" applyFill="1" applyBorder="1"/>
    <xf numFmtId="0" fontId="0" fillId="2" borderId="11" xfId="0" applyFill="1" applyBorder="1"/>
    <xf numFmtId="0" fontId="2" fillId="0" borderId="0" xfId="0" applyFont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1" fillId="7" borderId="14" xfId="0" applyFont="1" applyFill="1" applyBorder="1" applyAlignment="1">
      <alignment vertical="center" wrapText="1"/>
    </xf>
    <xf numFmtId="0" fontId="1" fillId="10" borderId="14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1" fillId="6" borderId="14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wrapText="1"/>
    </xf>
    <xf numFmtId="0" fontId="1" fillId="10" borderId="14" xfId="0" applyFont="1" applyFill="1" applyBorder="1" applyAlignment="1">
      <alignment horizontal="left" vertical="center" wrapText="1"/>
    </xf>
    <xf numFmtId="0" fontId="1" fillId="10" borderId="1" xfId="0" applyFont="1" applyFill="1" applyBorder="1" applyAlignment="1">
      <alignment horizontal="left" vertical="center" wrapText="1"/>
    </xf>
    <xf numFmtId="0" fontId="1" fillId="10" borderId="1" xfId="0" applyFont="1" applyFill="1" applyBorder="1" applyAlignment="1">
      <alignment vertical="center" wrapText="1"/>
    </xf>
    <xf numFmtId="0" fontId="1" fillId="7" borderId="14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2" fillId="0" borderId="17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11" borderId="14" xfId="0" applyFont="1" applyFill="1" applyBorder="1" applyAlignment="1">
      <alignment horizontal="left" vertical="center" wrapText="1"/>
    </xf>
    <xf numFmtId="0" fontId="1" fillId="11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1" fillId="11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" fillId="11" borderId="27" xfId="0" applyFont="1" applyFill="1" applyBorder="1" applyAlignment="1">
      <alignment horizontal="left" vertical="center" wrapText="1"/>
    </xf>
    <xf numFmtId="0" fontId="1" fillId="11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4" borderId="18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33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" fillId="8" borderId="14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1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1" fillId="7" borderId="17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16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1" fillId="8" borderId="14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vertical="center" wrapText="1"/>
    </xf>
    <xf numFmtId="0" fontId="1" fillId="10" borderId="3" xfId="0" applyFont="1" applyFill="1" applyBorder="1" applyAlignment="1">
      <alignment horizontal="left" vertical="center" wrapText="1"/>
    </xf>
    <xf numFmtId="0" fontId="1" fillId="10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left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3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0" fontId="0" fillId="0" borderId="14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 wrapText="1"/>
    </xf>
    <xf numFmtId="14" fontId="1" fillId="2" borderId="4" xfId="0" applyNumberFormat="1" applyFont="1" applyFill="1" applyBorder="1" applyAlignment="1">
      <alignment horizontal="center" vertical="center"/>
    </xf>
    <xf numFmtId="0" fontId="15" fillId="2" borderId="4" xfId="2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2" fillId="11" borderId="3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11" borderId="3" xfId="0" applyFont="1" applyFill="1" applyBorder="1" applyAlignment="1">
      <alignment horizontal="left" vertical="center" wrapText="1"/>
    </xf>
    <xf numFmtId="0" fontId="1" fillId="11" borderId="19" xfId="0" applyFont="1" applyFill="1" applyBorder="1" applyAlignment="1">
      <alignment horizontal="left" vertical="center" wrapText="1"/>
    </xf>
    <xf numFmtId="0" fontId="1" fillId="10" borderId="27" xfId="0" applyFont="1" applyFill="1" applyBorder="1" applyAlignment="1">
      <alignment horizontal="left" vertical="center" wrapText="1"/>
    </xf>
    <xf numFmtId="0" fontId="1" fillId="11" borderId="27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11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0" fontId="1" fillId="10" borderId="3" xfId="0" applyFont="1" applyFill="1" applyBorder="1" applyAlignment="1">
      <alignment vertical="center" wrapText="1"/>
    </xf>
    <xf numFmtId="0" fontId="1" fillId="10" borderId="2" xfId="0" applyFont="1" applyFill="1" applyBorder="1" applyAlignment="1">
      <alignment vertical="center" wrapText="1"/>
    </xf>
    <xf numFmtId="0" fontId="1" fillId="10" borderId="19" xfId="0" applyFont="1" applyFill="1" applyBorder="1" applyAlignment="1">
      <alignment horizontal="left" vertical="center" wrapText="1"/>
    </xf>
    <xf numFmtId="0" fontId="1" fillId="7" borderId="27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1" fillId="10" borderId="27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1" fillId="7" borderId="19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8" borderId="27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left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825200</xdr:colOff>
      <xdr:row>1</xdr:row>
      <xdr:rowOff>177802</xdr:rowOff>
    </xdr:from>
    <xdr:to>
      <xdr:col>5</xdr:col>
      <xdr:colOff>1072773</xdr:colOff>
      <xdr:row>3</xdr:row>
      <xdr:rowOff>176649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156229" y="362859"/>
          <a:ext cx="4384144" cy="368961"/>
        </a:xfrm>
        <a:prstGeom prst="rect">
          <a:avLst/>
        </a:prstGeom>
      </xdr:spPr>
    </xdr:pic>
    <xdr:clientData/>
  </xdr:twoCellAnchor>
  <xdr:twoCellAnchor editAs="oneCell">
    <xdr:from>
      <xdr:col>6</xdr:col>
      <xdr:colOff>497416</xdr:colOff>
      <xdr:row>0</xdr:row>
      <xdr:rowOff>40519</xdr:rowOff>
    </xdr:from>
    <xdr:to>
      <xdr:col>8</xdr:col>
      <xdr:colOff>677333</xdr:colOff>
      <xdr:row>4</xdr:row>
      <xdr:rowOff>115207</xdr:rowOff>
    </xdr:to>
    <xdr:pic>
      <xdr:nvPicPr>
        <xdr:cNvPr id="4" name="3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959" y="40519"/>
          <a:ext cx="1475317" cy="814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144780</xdr:colOff>
      <xdr:row>1</xdr:row>
      <xdr:rowOff>7620</xdr:rowOff>
    </xdr:from>
    <xdr:to>
      <xdr:col>8</xdr:col>
      <xdr:colOff>236220</xdr:colOff>
      <xdr:row>8</xdr:row>
      <xdr:rowOff>68580</xdr:rowOff>
    </xdr:to>
    <xdr:sp macro="" textlink="">
      <xdr:nvSpPr>
        <xdr:cNvPr id="2" name="1 Elipse"/>
        <xdr:cNvSpPr/>
      </xdr:nvSpPr>
      <xdr:spPr>
        <a:xfrm>
          <a:off x="7528560" y="190500"/>
          <a:ext cx="3261360" cy="1508760"/>
        </a:xfrm>
        <a:prstGeom prst="ellipse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1200"/>
            <a:t>Incluir </a:t>
          </a:r>
          <a:r>
            <a:rPr lang="es-CO" sz="1200" baseline="0"/>
            <a:t>la dotación de traslado de pacientes tales como: Transporte asistencial básico y transporte asistencial medicalizado.</a:t>
          </a:r>
          <a:endParaRPr lang="es-CO" sz="1100"/>
        </a:p>
      </xdr:txBody>
    </xdr:sp>
    <xdr:clientData/>
  </xdr:twoCellAnchor>
  <xdr:twoCellAnchor>
    <xdr:from>
      <xdr:col>3</xdr:col>
      <xdr:colOff>91440</xdr:colOff>
      <xdr:row>8</xdr:row>
      <xdr:rowOff>91440</xdr:rowOff>
    </xdr:from>
    <xdr:to>
      <xdr:col>5</xdr:col>
      <xdr:colOff>541020</xdr:colOff>
      <xdr:row>22</xdr:row>
      <xdr:rowOff>106680</xdr:rowOff>
    </xdr:to>
    <xdr:sp macro="" textlink="">
      <xdr:nvSpPr>
        <xdr:cNvPr id="3" name="2 Elipse"/>
        <xdr:cNvSpPr/>
      </xdr:nvSpPr>
      <xdr:spPr>
        <a:xfrm>
          <a:off x="5410200" y="1722120"/>
          <a:ext cx="3307080" cy="2026920"/>
        </a:xfrm>
        <a:prstGeom prst="ellipse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200"/>
            <a:t>Para</a:t>
          </a:r>
          <a:r>
            <a:rPr lang="es-CO" sz="1200" baseline="0"/>
            <a:t> la evaluación de los diferentes equipos, copiar la "ficha de evaluacion" y pegar en la "hoja 1"  y nombrar la hoja 1 con el nombre del equipo evaluado, como se ilustra en la hoja " Ejemplo Monitor de signos v."</a:t>
          </a:r>
          <a:endParaRPr lang="es-CO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825200</xdr:colOff>
      <xdr:row>1</xdr:row>
      <xdr:rowOff>177802</xdr:rowOff>
    </xdr:from>
    <xdr:to>
      <xdr:col>5</xdr:col>
      <xdr:colOff>1072773</xdr:colOff>
      <xdr:row>3</xdr:row>
      <xdr:rowOff>176649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155140" y="360682"/>
          <a:ext cx="4385233" cy="364607"/>
        </a:xfrm>
        <a:prstGeom prst="rect">
          <a:avLst/>
        </a:prstGeom>
      </xdr:spPr>
    </xdr:pic>
    <xdr:clientData/>
  </xdr:twoCellAnchor>
  <xdr:twoCellAnchor editAs="oneCell">
    <xdr:from>
      <xdr:col>6</xdr:col>
      <xdr:colOff>497416</xdr:colOff>
      <xdr:row>0</xdr:row>
      <xdr:rowOff>40519</xdr:rowOff>
    </xdr:from>
    <xdr:to>
      <xdr:col>8</xdr:col>
      <xdr:colOff>677333</xdr:colOff>
      <xdr:row>4</xdr:row>
      <xdr:rowOff>115207</xdr:rowOff>
    </xdr:to>
    <xdr:pic>
      <xdr:nvPicPr>
        <xdr:cNvPr id="3" name="2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0516" y="40519"/>
          <a:ext cx="1475317" cy="8062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758525</xdr:colOff>
      <xdr:row>1</xdr:row>
      <xdr:rowOff>177802</xdr:rowOff>
    </xdr:from>
    <xdr:ext cx="2285923" cy="379847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063700" y="368302"/>
          <a:ext cx="4267123" cy="379847"/>
        </a:xfrm>
        <a:prstGeom prst="rect">
          <a:avLst/>
        </a:prstGeom>
      </xdr:spPr>
    </xdr:pic>
    <xdr:clientData/>
  </xdr:oneCellAnchor>
  <xdr:oneCellAnchor>
    <xdr:from>
      <xdr:col>6</xdr:col>
      <xdr:colOff>497416</xdr:colOff>
      <xdr:row>0</xdr:row>
      <xdr:rowOff>40519</xdr:rowOff>
    </xdr:from>
    <xdr:ext cx="1703917" cy="836688"/>
    <xdr:pic>
      <xdr:nvPicPr>
        <xdr:cNvPr id="3" name="2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3816" y="40519"/>
          <a:ext cx="1437217" cy="83668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icha@ejemplo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showGridLines="0" tabSelected="1" zoomScale="70" zoomScaleNormal="70" zoomScaleSheetLayoutView="84" zoomScalePageLayoutView="70" workbookViewId="0">
      <selection activeCell="A7" sqref="A7:B7"/>
    </sheetView>
  </sheetViews>
  <sheetFormatPr baseColWidth="10" defaultColWidth="11.42578125" defaultRowHeight="15" x14ac:dyDescent="0.25"/>
  <cols>
    <col min="1" max="1" width="24.140625" style="12" customWidth="1"/>
    <col min="2" max="2" width="24.42578125" style="12" customWidth="1"/>
    <col min="3" max="3" width="19.7109375" style="12" customWidth="1"/>
    <col min="4" max="4" width="23.7109375" style="12" customWidth="1"/>
    <col min="5" max="5" width="16.85546875" style="12" customWidth="1"/>
    <col min="6" max="6" width="30.5703125" style="12" customWidth="1"/>
    <col min="7" max="7" width="11.28515625" style="12" customWidth="1"/>
    <col min="8" max="8" width="7.5703125" style="12" customWidth="1"/>
    <col min="9" max="9" width="15.5703125" style="12" customWidth="1"/>
    <col min="10" max="10" width="10.85546875" style="12" customWidth="1"/>
    <col min="11" max="11" width="11.42578125" style="17"/>
    <col min="12" max="12" width="15.140625" style="17" customWidth="1"/>
    <col min="13" max="13" width="11.42578125" style="17"/>
    <col min="14" max="14" width="14" style="17" customWidth="1"/>
    <col min="15" max="15" width="10.85546875" style="17" customWidth="1"/>
    <col min="16" max="16384" width="11.42578125" style="17"/>
  </cols>
  <sheetData>
    <row r="1" spans="1:14" x14ac:dyDescent="0.25">
      <c r="A1" s="195" t="s">
        <v>85</v>
      </c>
      <c r="B1" s="196"/>
      <c r="C1" s="199"/>
      <c r="D1" s="199"/>
      <c r="E1" s="199"/>
      <c r="F1" s="199"/>
      <c r="G1" s="199"/>
      <c r="H1" s="199"/>
      <c r="I1" s="199"/>
      <c r="J1" s="200"/>
    </row>
    <row r="2" spans="1:14" x14ac:dyDescent="0.25">
      <c r="A2" s="197"/>
      <c r="B2" s="198"/>
      <c r="C2" s="201"/>
      <c r="D2" s="201"/>
      <c r="E2" s="201"/>
      <c r="F2" s="201"/>
      <c r="G2" s="201"/>
      <c r="H2" s="201"/>
      <c r="I2" s="201"/>
      <c r="J2" s="202"/>
    </row>
    <row r="3" spans="1:14" x14ac:dyDescent="0.25">
      <c r="A3" s="197"/>
      <c r="B3" s="198"/>
      <c r="C3" s="201"/>
      <c r="D3" s="201"/>
      <c r="E3" s="201"/>
      <c r="F3" s="201"/>
      <c r="G3" s="201"/>
      <c r="H3" s="201"/>
      <c r="I3" s="201"/>
      <c r="J3" s="202"/>
    </row>
    <row r="4" spans="1:14" x14ac:dyDescent="0.25">
      <c r="A4" s="197"/>
      <c r="B4" s="198"/>
      <c r="C4" s="201"/>
      <c r="D4" s="201"/>
      <c r="E4" s="201"/>
      <c r="F4" s="201"/>
      <c r="G4" s="201"/>
      <c r="H4" s="201"/>
      <c r="I4" s="201"/>
      <c r="J4" s="202"/>
    </row>
    <row r="5" spans="1:14" ht="19.899999999999999" customHeight="1" x14ac:dyDescent="0.25">
      <c r="A5" s="197"/>
      <c r="B5" s="198"/>
      <c r="C5" s="201"/>
      <c r="D5" s="201"/>
      <c r="E5" s="201"/>
      <c r="F5" s="201"/>
      <c r="G5" s="201"/>
      <c r="H5" s="201"/>
      <c r="I5" s="201"/>
      <c r="J5" s="202"/>
    </row>
    <row r="6" spans="1:14" s="3" customFormat="1" ht="20.100000000000001" customHeight="1" x14ac:dyDescent="0.25">
      <c r="A6" s="124" t="s">
        <v>25</v>
      </c>
      <c r="B6" s="125"/>
      <c r="C6" s="125"/>
      <c r="D6" s="125"/>
      <c r="E6" s="125"/>
      <c r="F6" s="125"/>
      <c r="G6" s="125"/>
      <c r="H6" s="125"/>
      <c r="I6" s="125"/>
      <c r="J6" s="126"/>
      <c r="K6" s="4"/>
      <c r="L6" s="4"/>
      <c r="M6" s="4"/>
      <c r="N6" s="4"/>
    </row>
    <row r="7" spans="1:14" s="3" customFormat="1" ht="20.100000000000001" customHeight="1" x14ac:dyDescent="0.3">
      <c r="A7" s="206" t="s">
        <v>50</v>
      </c>
      <c r="B7" s="207"/>
      <c r="C7" s="163"/>
      <c r="D7" s="163"/>
      <c r="E7" s="163"/>
      <c r="F7" s="163"/>
      <c r="G7" s="163"/>
      <c r="H7" s="163"/>
      <c r="I7" s="163"/>
      <c r="J7" s="164"/>
      <c r="K7" s="4"/>
      <c r="L7" s="4"/>
      <c r="M7" s="4"/>
      <c r="N7" s="4"/>
    </row>
    <row r="8" spans="1:14" s="3" customFormat="1" ht="20.100000000000001" customHeight="1" x14ac:dyDescent="0.3">
      <c r="A8" s="152" t="s">
        <v>0</v>
      </c>
      <c r="B8" s="153"/>
      <c r="C8" s="154"/>
      <c r="D8" s="155"/>
      <c r="E8" s="155"/>
      <c r="F8" s="155"/>
      <c r="G8" s="155"/>
      <c r="H8" s="155"/>
      <c r="I8" s="155"/>
      <c r="J8" s="156"/>
      <c r="K8" s="15"/>
      <c r="L8" s="15"/>
      <c r="M8" s="15"/>
      <c r="N8" s="15"/>
    </row>
    <row r="9" spans="1:14" s="3" customFormat="1" ht="20.100000000000001" customHeight="1" x14ac:dyDescent="0.3">
      <c r="A9" s="165" t="s">
        <v>166</v>
      </c>
      <c r="B9" s="166"/>
      <c r="C9" s="155"/>
      <c r="D9" s="155"/>
      <c r="E9" s="155"/>
      <c r="F9" s="155"/>
      <c r="G9" s="155"/>
      <c r="H9" s="155"/>
      <c r="I9" s="155"/>
      <c r="J9" s="156"/>
      <c r="K9" s="15"/>
      <c r="L9" s="15"/>
      <c r="M9" s="15"/>
      <c r="N9" s="15"/>
    </row>
    <row r="10" spans="1:14" s="3" customFormat="1" ht="20.100000000000001" customHeight="1" x14ac:dyDescent="0.25">
      <c r="A10" s="152" t="s">
        <v>24</v>
      </c>
      <c r="B10" s="153"/>
      <c r="C10" s="5"/>
      <c r="D10" s="160" t="s">
        <v>63</v>
      </c>
      <c r="E10" s="161"/>
      <c r="F10" s="161"/>
      <c r="G10" s="161"/>
      <c r="H10" s="161"/>
      <c r="I10" s="161"/>
      <c r="J10" s="162"/>
      <c r="K10" s="15"/>
      <c r="L10" s="15"/>
      <c r="M10" s="15"/>
      <c r="N10" s="15"/>
    </row>
    <row r="11" spans="1:14" s="3" customFormat="1" ht="20.100000000000001" customHeight="1" x14ac:dyDescent="0.25">
      <c r="A11" s="152" t="s">
        <v>17</v>
      </c>
      <c r="B11" s="153"/>
      <c r="C11" s="154"/>
      <c r="D11" s="155"/>
      <c r="E11" s="155"/>
      <c r="F11" s="155"/>
      <c r="G11" s="155"/>
      <c r="H11" s="155"/>
      <c r="I11" s="155"/>
      <c r="J11" s="156"/>
      <c r="K11" s="15"/>
      <c r="L11" s="15"/>
      <c r="M11" s="15"/>
      <c r="N11" s="15"/>
    </row>
    <row r="12" spans="1:14" s="3" customFormat="1" ht="20.100000000000001" customHeight="1" x14ac:dyDescent="0.25">
      <c r="A12" s="152" t="s">
        <v>48</v>
      </c>
      <c r="B12" s="153"/>
      <c r="C12" s="157"/>
      <c r="D12" s="158"/>
      <c r="E12" s="158"/>
      <c r="F12" s="158"/>
      <c r="G12" s="158"/>
      <c r="H12" s="158"/>
      <c r="I12" s="158"/>
      <c r="J12" s="159"/>
    </row>
    <row r="13" spans="1:14" s="3" customFormat="1" ht="20.100000000000001" customHeight="1" x14ac:dyDescent="0.3">
      <c r="A13" s="152" t="s">
        <v>38</v>
      </c>
      <c r="B13" s="153"/>
      <c r="C13" s="155"/>
      <c r="D13" s="155"/>
      <c r="E13" s="155"/>
      <c r="F13" s="155"/>
      <c r="G13" s="155"/>
      <c r="H13" s="155"/>
      <c r="I13" s="155"/>
      <c r="J13" s="156"/>
    </row>
    <row r="14" spans="1:14" s="3" customFormat="1" ht="20.100000000000001" customHeight="1" x14ac:dyDescent="0.25">
      <c r="A14" s="152" t="s">
        <v>18</v>
      </c>
      <c r="B14" s="153"/>
      <c r="C14" s="155"/>
      <c r="D14" s="155"/>
      <c r="E14" s="155"/>
      <c r="F14" s="155"/>
      <c r="G14" s="155"/>
      <c r="H14" s="155"/>
      <c r="I14" s="155"/>
      <c r="J14" s="156"/>
    </row>
    <row r="15" spans="1:14" s="3" customFormat="1" ht="20.100000000000001" customHeight="1" x14ac:dyDescent="0.3">
      <c r="A15" s="152" t="s">
        <v>2</v>
      </c>
      <c r="B15" s="153"/>
      <c r="C15" s="155"/>
      <c r="D15" s="155"/>
      <c r="E15" s="155"/>
      <c r="F15" s="155"/>
      <c r="G15" s="155"/>
      <c r="H15" s="155"/>
      <c r="I15" s="155"/>
      <c r="J15" s="156"/>
    </row>
    <row r="16" spans="1:14" s="3" customFormat="1" ht="35.25" customHeight="1" x14ac:dyDescent="0.3">
      <c r="A16" s="152" t="s">
        <v>9</v>
      </c>
      <c r="B16" s="153"/>
      <c r="C16" s="155"/>
      <c r="D16" s="155"/>
      <c r="E16" s="155"/>
      <c r="F16" s="155"/>
      <c r="G16" s="155"/>
      <c r="H16" s="155"/>
      <c r="I16" s="155"/>
      <c r="J16" s="156"/>
    </row>
    <row r="17" spans="1:15" s="3" customFormat="1" ht="20.100000000000001" customHeight="1" x14ac:dyDescent="0.25">
      <c r="A17" s="127" t="s">
        <v>26</v>
      </c>
      <c r="B17" s="128"/>
      <c r="C17" s="128"/>
      <c r="D17" s="128"/>
      <c r="E17" s="128"/>
      <c r="F17" s="128"/>
      <c r="G17" s="128"/>
      <c r="H17" s="128"/>
      <c r="I17" s="128"/>
      <c r="J17" s="129"/>
      <c r="K17" s="4"/>
      <c r="L17" s="4"/>
      <c r="M17" s="4"/>
      <c r="N17" s="4"/>
      <c r="O17" s="4"/>
    </row>
    <row r="18" spans="1:15" s="3" customFormat="1" ht="20.25" customHeight="1" x14ac:dyDescent="0.3">
      <c r="A18" s="181" t="s">
        <v>20</v>
      </c>
      <c r="B18" s="182"/>
      <c r="C18" s="157"/>
      <c r="D18" s="158"/>
      <c r="E18" s="158"/>
      <c r="F18" s="158"/>
      <c r="G18" s="158"/>
      <c r="H18" s="158"/>
      <c r="I18" s="158"/>
      <c r="J18" s="159"/>
      <c r="K18" s="4"/>
      <c r="L18" s="4"/>
      <c r="M18" s="4"/>
      <c r="N18" s="4"/>
      <c r="O18" s="4"/>
    </row>
    <row r="19" spans="1:15" s="3" customFormat="1" ht="20.100000000000001" customHeight="1" x14ac:dyDescent="0.3">
      <c r="A19" s="181" t="s">
        <v>19</v>
      </c>
      <c r="B19" s="182"/>
      <c r="C19" s="155"/>
      <c r="D19" s="155"/>
      <c r="E19" s="155"/>
      <c r="F19" s="155"/>
      <c r="G19" s="155"/>
      <c r="H19" s="155"/>
      <c r="I19" s="155"/>
      <c r="J19" s="156"/>
    </row>
    <row r="20" spans="1:15" s="3" customFormat="1" ht="20.100000000000001" customHeight="1" x14ac:dyDescent="0.3">
      <c r="A20" s="181" t="s">
        <v>3</v>
      </c>
      <c r="B20" s="182"/>
      <c r="C20" s="155"/>
      <c r="D20" s="155"/>
      <c r="E20" s="155"/>
      <c r="F20" s="155"/>
      <c r="G20" s="155"/>
      <c r="H20" s="155"/>
      <c r="I20" s="155"/>
      <c r="J20" s="156"/>
    </row>
    <row r="21" spans="1:15" s="3" customFormat="1" ht="20.100000000000001" customHeight="1" x14ac:dyDescent="0.3">
      <c r="A21" s="181" t="s">
        <v>7</v>
      </c>
      <c r="B21" s="182"/>
      <c r="C21" s="155"/>
      <c r="D21" s="155"/>
      <c r="E21" s="155"/>
      <c r="F21" s="155"/>
      <c r="G21" s="155"/>
      <c r="H21" s="155"/>
      <c r="I21" s="155"/>
      <c r="J21" s="156"/>
    </row>
    <row r="22" spans="1:15" s="3" customFormat="1" ht="20.100000000000001" customHeight="1" x14ac:dyDescent="0.3">
      <c r="A22" s="181" t="s">
        <v>8</v>
      </c>
      <c r="B22" s="182"/>
      <c r="C22" s="155"/>
      <c r="D22" s="155"/>
      <c r="E22" s="155"/>
      <c r="F22" s="155"/>
      <c r="G22" s="155"/>
      <c r="H22" s="155"/>
      <c r="I22" s="155"/>
      <c r="J22" s="156"/>
    </row>
    <row r="23" spans="1:15" s="3" customFormat="1" ht="20.100000000000001" customHeight="1" x14ac:dyDescent="0.25">
      <c r="A23" s="181" t="s">
        <v>62</v>
      </c>
      <c r="B23" s="182"/>
      <c r="C23" s="5"/>
      <c r="D23" s="160" t="s">
        <v>60</v>
      </c>
      <c r="E23" s="161"/>
      <c r="F23" s="161"/>
      <c r="G23" s="161"/>
      <c r="H23" s="161"/>
      <c r="I23" s="161"/>
      <c r="J23" s="162"/>
    </row>
    <row r="24" spans="1:15" s="3" customFormat="1" ht="20.100000000000001" customHeight="1" x14ac:dyDescent="0.25">
      <c r="A24" s="181" t="s">
        <v>12</v>
      </c>
      <c r="B24" s="182"/>
      <c r="C24" s="9"/>
      <c r="D24" s="9"/>
      <c r="E24" s="9"/>
      <c r="F24" s="18" t="s">
        <v>61</v>
      </c>
      <c r="G24" s="19"/>
      <c r="H24" s="203"/>
      <c r="I24" s="204"/>
      <c r="J24" s="205"/>
    </row>
    <row r="25" spans="1:15" s="3" customFormat="1" ht="36" customHeight="1" x14ac:dyDescent="0.25">
      <c r="A25" s="109" t="s">
        <v>52</v>
      </c>
      <c r="B25" s="144"/>
      <c r="C25" s="23" t="s">
        <v>65</v>
      </c>
      <c r="D25" s="70"/>
      <c r="E25" s="23" t="s">
        <v>86</v>
      </c>
      <c r="F25" s="184"/>
      <c r="G25" s="184"/>
      <c r="H25" s="172" t="s">
        <v>51</v>
      </c>
      <c r="I25" s="185"/>
      <c r="J25" s="71"/>
    </row>
    <row r="26" spans="1:15" s="3" customFormat="1" ht="20.100000000000001" customHeight="1" x14ac:dyDescent="0.25">
      <c r="A26" s="145"/>
      <c r="B26" s="146"/>
      <c r="C26" s="128" t="s">
        <v>57</v>
      </c>
      <c r="D26" s="128"/>
      <c r="E26" s="94"/>
      <c r="F26" s="128" t="s">
        <v>58</v>
      </c>
      <c r="G26" s="128"/>
      <c r="H26" s="128"/>
      <c r="I26" s="128"/>
      <c r="J26" s="148"/>
    </row>
    <row r="27" spans="1:15" s="3" customFormat="1" ht="27.75" customHeight="1" x14ac:dyDescent="0.25">
      <c r="A27" s="111"/>
      <c r="B27" s="147"/>
      <c r="C27" s="128"/>
      <c r="D27" s="128"/>
      <c r="E27" s="94"/>
      <c r="F27" s="128"/>
      <c r="G27" s="128"/>
      <c r="H27" s="128"/>
      <c r="I27" s="128"/>
      <c r="J27" s="148"/>
    </row>
    <row r="28" spans="1:15" s="3" customFormat="1" ht="18" customHeight="1" x14ac:dyDescent="0.25">
      <c r="A28" s="82" t="s">
        <v>40</v>
      </c>
      <c r="B28" s="83"/>
      <c r="C28" s="149"/>
      <c r="D28" s="150"/>
      <c r="E28" s="150"/>
      <c r="F28" s="150"/>
      <c r="G28" s="150"/>
      <c r="H28" s="150"/>
      <c r="I28" s="150"/>
      <c r="J28" s="151"/>
    </row>
    <row r="29" spans="1:15" s="3" customFormat="1" ht="20.100000000000001" customHeight="1" x14ac:dyDescent="0.25">
      <c r="A29" s="109" t="s">
        <v>42</v>
      </c>
      <c r="B29" s="110"/>
      <c r="C29" s="6" t="s">
        <v>41</v>
      </c>
      <c r="D29" s="193"/>
      <c r="E29" s="193"/>
      <c r="F29" s="193"/>
      <c r="G29" s="193"/>
      <c r="H29" s="193"/>
      <c r="I29" s="193"/>
      <c r="J29" s="194"/>
    </row>
    <row r="30" spans="1:15" s="3" customFormat="1" ht="20.100000000000001" customHeight="1" x14ac:dyDescent="0.25">
      <c r="A30" s="145"/>
      <c r="B30" s="183"/>
      <c r="C30" s="6" t="s">
        <v>6</v>
      </c>
      <c r="D30" s="22"/>
      <c r="E30" s="184"/>
      <c r="F30" s="184"/>
      <c r="G30" s="184"/>
      <c r="H30" s="184"/>
      <c r="I30" s="184"/>
      <c r="J30" s="186"/>
    </row>
    <row r="31" spans="1:15" s="3" customFormat="1" ht="20.100000000000001" customHeight="1" x14ac:dyDescent="0.25">
      <c r="A31" s="111"/>
      <c r="B31" s="112"/>
      <c r="C31" s="6" t="s">
        <v>10</v>
      </c>
      <c r="D31" s="22"/>
      <c r="E31" s="184"/>
      <c r="F31" s="184"/>
      <c r="G31" s="184"/>
      <c r="H31" s="184"/>
      <c r="I31" s="184"/>
      <c r="J31" s="186"/>
    </row>
    <row r="32" spans="1:15" s="3" customFormat="1" ht="20.100000000000001" customHeight="1" x14ac:dyDescent="0.25">
      <c r="A32" s="82" t="s">
        <v>59</v>
      </c>
      <c r="B32" s="83"/>
      <c r="C32" s="5"/>
      <c r="D32" s="160" t="s">
        <v>60</v>
      </c>
      <c r="E32" s="161"/>
      <c r="F32" s="161"/>
      <c r="G32" s="161"/>
      <c r="H32" s="161"/>
      <c r="I32" s="161"/>
      <c r="J32" s="162"/>
    </row>
    <row r="33" spans="1:10" s="3" customFormat="1" ht="20.100000000000001" customHeight="1" x14ac:dyDescent="0.25">
      <c r="A33" s="82" t="s">
        <v>4</v>
      </c>
      <c r="B33" s="83"/>
      <c r="C33" s="120"/>
      <c r="D33" s="120"/>
      <c r="E33" s="120"/>
      <c r="F33" s="120"/>
      <c r="G33" s="120"/>
      <c r="H33" s="120"/>
      <c r="I33" s="120"/>
      <c r="J33" s="143"/>
    </row>
    <row r="34" spans="1:10" s="3" customFormat="1" ht="20.100000000000001" customHeight="1" x14ac:dyDescent="0.25">
      <c r="A34" s="82" t="s">
        <v>11</v>
      </c>
      <c r="B34" s="83"/>
      <c r="C34" s="120"/>
      <c r="D34" s="120"/>
      <c r="E34" s="120"/>
      <c r="F34" s="120"/>
      <c r="G34" s="120"/>
      <c r="H34" s="120"/>
      <c r="I34" s="120"/>
      <c r="J34" s="143"/>
    </row>
    <row r="35" spans="1:10" s="3" customFormat="1" ht="20.100000000000001" customHeight="1" x14ac:dyDescent="0.25">
      <c r="A35" s="82" t="s">
        <v>49</v>
      </c>
      <c r="B35" s="83"/>
      <c r="C35" s="120"/>
      <c r="D35" s="120"/>
      <c r="E35" s="120"/>
      <c r="F35" s="120"/>
      <c r="G35" s="120"/>
      <c r="H35" s="120"/>
      <c r="I35" s="120"/>
      <c r="J35" s="143"/>
    </row>
    <row r="36" spans="1:10" s="3" customFormat="1" ht="20.100000000000001" customHeight="1" x14ac:dyDescent="0.25">
      <c r="A36" s="82" t="s">
        <v>5</v>
      </c>
      <c r="B36" s="83"/>
      <c r="C36" s="168"/>
      <c r="D36" s="169"/>
      <c r="E36" s="139" t="s">
        <v>149</v>
      </c>
      <c r="F36" s="140"/>
      <c r="G36" s="140"/>
      <c r="H36" s="140"/>
      <c r="I36" s="140"/>
      <c r="J36" s="141"/>
    </row>
    <row r="37" spans="1:10" s="3" customFormat="1" ht="18" customHeight="1" x14ac:dyDescent="0.25">
      <c r="A37" s="109" t="s">
        <v>87</v>
      </c>
      <c r="B37" s="110"/>
      <c r="C37" s="120"/>
      <c r="D37" s="120"/>
      <c r="E37" s="187" t="s">
        <v>64</v>
      </c>
      <c r="F37" s="188"/>
      <c r="G37" s="188"/>
      <c r="H37" s="188"/>
      <c r="I37" s="188"/>
      <c r="J37" s="189"/>
    </row>
    <row r="38" spans="1:10" s="3" customFormat="1" ht="20.100000000000001" customHeight="1" x14ac:dyDescent="0.25">
      <c r="A38" s="111"/>
      <c r="B38" s="112"/>
      <c r="C38" s="120"/>
      <c r="D38" s="120"/>
      <c r="E38" s="190"/>
      <c r="F38" s="191"/>
      <c r="G38" s="191"/>
      <c r="H38" s="191"/>
      <c r="I38" s="191"/>
      <c r="J38" s="192"/>
    </row>
    <row r="39" spans="1:10" s="3" customFormat="1" ht="20.100000000000001" customHeight="1" x14ac:dyDescent="0.25">
      <c r="A39" s="179"/>
      <c r="B39" s="180"/>
      <c r="C39" s="128" t="s">
        <v>37</v>
      </c>
      <c r="D39" s="128"/>
      <c r="E39" s="172" t="s">
        <v>36</v>
      </c>
      <c r="F39" s="173"/>
      <c r="G39" s="173"/>
      <c r="H39" s="173"/>
      <c r="I39" s="173"/>
      <c r="J39" s="174"/>
    </row>
    <row r="40" spans="1:10" s="3" customFormat="1" ht="20.100000000000001" customHeight="1" x14ac:dyDescent="0.25">
      <c r="A40" s="82" t="s">
        <v>19</v>
      </c>
      <c r="B40" s="83"/>
      <c r="C40" s="120"/>
      <c r="D40" s="120"/>
      <c r="E40" s="120"/>
      <c r="F40" s="120"/>
      <c r="G40" s="120"/>
      <c r="H40" s="120"/>
      <c r="I40" s="120"/>
      <c r="J40" s="143"/>
    </row>
    <row r="41" spans="1:10" s="3" customFormat="1" ht="20.100000000000001" customHeight="1" x14ac:dyDescent="0.25">
      <c r="A41" s="82" t="s">
        <v>1</v>
      </c>
      <c r="B41" s="83"/>
      <c r="C41" s="120"/>
      <c r="D41" s="120"/>
      <c r="E41" s="120"/>
      <c r="F41" s="120"/>
      <c r="G41" s="120"/>
      <c r="H41" s="120"/>
      <c r="I41" s="120"/>
      <c r="J41" s="143"/>
    </row>
    <row r="42" spans="1:10" s="3" customFormat="1" ht="20.100000000000001" customHeight="1" x14ac:dyDescent="0.25">
      <c r="A42" s="82" t="s">
        <v>13</v>
      </c>
      <c r="B42" s="83"/>
      <c r="C42" s="120"/>
      <c r="D42" s="120"/>
      <c r="E42" s="120"/>
      <c r="F42" s="120"/>
      <c r="G42" s="120"/>
      <c r="H42" s="120"/>
      <c r="I42" s="120"/>
      <c r="J42" s="143"/>
    </row>
    <row r="43" spans="1:10" s="3" customFormat="1" ht="20.100000000000001" customHeight="1" x14ac:dyDescent="0.25">
      <c r="A43" s="82" t="s">
        <v>14</v>
      </c>
      <c r="B43" s="83"/>
      <c r="C43" s="120"/>
      <c r="D43" s="120"/>
      <c r="E43" s="120"/>
      <c r="F43" s="120"/>
      <c r="G43" s="120"/>
      <c r="H43" s="120"/>
      <c r="I43" s="120"/>
      <c r="J43" s="143"/>
    </row>
    <row r="44" spans="1:10" s="3" customFormat="1" ht="20.100000000000001" customHeight="1" x14ac:dyDescent="0.25">
      <c r="A44" s="133" t="s">
        <v>27</v>
      </c>
      <c r="B44" s="134"/>
      <c r="C44" s="134"/>
      <c r="D44" s="134"/>
      <c r="E44" s="134"/>
      <c r="F44" s="134"/>
      <c r="G44" s="134"/>
      <c r="H44" s="134"/>
      <c r="I44" s="134"/>
      <c r="J44" s="135"/>
    </row>
    <row r="45" spans="1:10" s="3" customFormat="1" ht="20.100000000000001" customHeight="1" x14ac:dyDescent="0.25">
      <c r="A45" s="80" t="s">
        <v>21</v>
      </c>
      <c r="B45" s="81"/>
      <c r="C45" s="81" t="s">
        <v>56</v>
      </c>
      <c r="D45" s="81"/>
      <c r="E45" s="81" t="s">
        <v>22</v>
      </c>
      <c r="F45" s="81"/>
      <c r="G45" s="81" t="s">
        <v>78</v>
      </c>
      <c r="H45" s="81"/>
      <c r="I45" s="81" t="s">
        <v>43</v>
      </c>
      <c r="J45" s="142"/>
    </row>
    <row r="46" spans="1:10" s="3" customFormat="1" ht="20.100000000000001" customHeight="1" x14ac:dyDescent="0.25">
      <c r="A46" s="80" t="s">
        <v>33</v>
      </c>
      <c r="B46" s="81"/>
      <c r="C46" s="119"/>
      <c r="D46" s="119"/>
      <c r="E46" s="113">
        <f>IF($C$46="Menor que 5 años",25,IF($C$46="Entre 5 y 7 años",20,IF($C$46="Entre 7 y 9 años",10,IF($C$46="Entre 9 y 11 años",5,IF($C$46="Mayor que 11 años",0,0)))))</f>
        <v>0</v>
      </c>
      <c r="F46" s="114"/>
      <c r="G46" s="115">
        <v>25</v>
      </c>
      <c r="H46" s="115"/>
      <c r="I46" s="95"/>
      <c r="J46" s="96"/>
    </row>
    <row r="47" spans="1:10" s="3" customFormat="1" ht="20.100000000000001" customHeight="1" x14ac:dyDescent="0.25">
      <c r="A47" s="80" t="s">
        <v>45</v>
      </c>
      <c r="B47" s="81"/>
      <c r="C47" s="119"/>
      <c r="D47" s="119"/>
      <c r="E47" s="116">
        <f>IF($C$47="Mayor que 5 años",25,IF($C$47="Entre 3 y 5 años",20,IF($C$47="Entre 2 y 3 años",15,IF($C$47="Entre 1 y 2 años",5,IF($C$47="Menos de 1 año",0,0)))))</f>
        <v>0</v>
      </c>
      <c r="F47" s="117"/>
      <c r="G47" s="115">
        <v>25</v>
      </c>
      <c r="H47" s="115"/>
      <c r="I47" s="193"/>
      <c r="J47" s="194"/>
    </row>
    <row r="48" spans="1:10" s="3" customFormat="1" ht="61.9" customHeight="1" x14ac:dyDescent="0.25">
      <c r="A48" s="72" t="s">
        <v>46</v>
      </c>
      <c r="B48" s="20" t="s">
        <v>150</v>
      </c>
      <c r="C48" s="119"/>
      <c r="D48" s="119"/>
      <c r="E48" s="116">
        <f>IF($C$48="Mayor que 5 años",25,IF($C$48="Entre 3 y 5 años",20,IF($C$48="Entre 2 y 3 años",15,IF($C$48="Entre 1 y 2 años",5,IF($C$48="Menos de 1 año",0,IF($C$48="No aplica",25,0))))))</f>
        <v>0</v>
      </c>
      <c r="F48" s="117"/>
      <c r="G48" s="115">
        <v>25</v>
      </c>
      <c r="H48" s="115"/>
      <c r="I48" s="193"/>
      <c r="J48" s="194"/>
    </row>
    <row r="49" spans="1:10" s="3" customFormat="1" ht="20.100000000000001" customHeight="1" x14ac:dyDescent="0.25">
      <c r="A49" s="80" t="s">
        <v>47</v>
      </c>
      <c r="B49" s="81"/>
      <c r="C49" s="119"/>
      <c r="D49" s="119"/>
      <c r="E49" s="113">
        <f>IF($C$49="Mayor que 5 años",25,IF($C$49="Entre 2 y 5 años",20,IF($C$49="Entre 1 y 2 años",10,IF($C$49="Menor que 1 año",0,0))))</f>
        <v>0</v>
      </c>
      <c r="F49" s="114"/>
      <c r="G49" s="115">
        <v>25</v>
      </c>
      <c r="H49" s="115"/>
      <c r="I49" s="193"/>
      <c r="J49" s="194"/>
    </row>
    <row r="50" spans="1:10" s="3" customFormat="1" ht="20.100000000000001" customHeight="1" x14ac:dyDescent="0.25">
      <c r="A50" s="80" t="s">
        <v>39</v>
      </c>
      <c r="B50" s="81"/>
      <c r="C50" s="119"/>
      <c r="D50" s="119"/>
      <c r="E50" s="118">
        <f>SUM($E$46:$F$49)</f>
        <v>0</v>
      </c>
      <c r="F50" s="118"/>
      <c r="G50" s="115">
        <v>100</v>
      </c>
      <c r="H50" s="115"/>
      <c r="I50" s="193"/>
      <c r="J50" s="194"/>
    </row>
    <row r="51" spans="1:10" s="3" customFormat="1" ht="20.100000000000001" customHeight="1" x14ac:dyDescent="0.25">
      <c r="A51" s="176" t="s">
        <v>28</v>
      </c>
      <c r="B51" s="177"/>
      <c r="C51" s="177"/>
      <c r="D51" s="177"/>
      <c r="E51" s="177"/>
      <c r="F51" s="177"/>
      <c r="G51" s="177"/>
      <c r="H51" s="177"/>
      <c r="I51" s="177"/>
      <c r="J51" s="178"/>
    </row>
    <row r="52" spans="1:10" s="3" customFormat="1" ht="20.100000000000001" customHeight="1" x14ac:dyDescent="0.25">
      <c r="A52" s="77" t="s">
        <v>21</v>
      </c>
      <c r="B52" s="78"/>
      <c r="C52" s="170" t="s">
        <v>56</v>
      </c>
      <c r="D52" s="171"/>
      <c r="E52" s="79" t="s">
        <v>22</v>
      </c>
      <c r="F52" s="79"/>
      <c r="G52" s="79" t="s">
        <v>23</v>
      </c>
      <c r="H52" s="79"/>
      <c r="I52" s="78" t="s">
        <v>43</v>
      </c>
      <c r="J52" s="175"/>
    </row>
    <row r="53" spans="1:10" s="3" customFormat="1" ht="20.100000000000001" customHeight="1" x14ac:dyDescent="0.25">
      <c r="A53" s="77" t="s">
        <v>15</v>
      </c>
      <c r="B53" s="78"/>
      <c r="C53" s="119"/>
      <c r="D53" s="119"/>
      <c r="E53" s="84">
        <f>IF($C$53="util",20,IF($C$53="medianamente util",10,IF($C$53="No util",0,0)))</f>
        <v>0</v>
      </c>
      <c r="F53" s="84"/>
      <c r="G53" s="84">
        <v>20</v>
      </c>
      <c r="H53" s="84"/>
      <c r="I53" s="84"/>
      <c r="J53" s="91"/>
    </row>
    <row r="54" spans="1:10" s="3" customFormat="1" ht="20.100000000000001" customHeight="1" x14ac:dyDescent="0.25">
      <c r="A54" s="77" t="s">
        <v>34</v>
      </c>
      <c r="B54" s="78"/>
      <c r="C54" s="119"/>
      <c r="D54" s="119"/>
      <c r="E54" s="84">
        <f>IF($C$54="Alta",20,IF($C$54="Media",10,IF($C$54="Baja",0,0)))</f>
        <v>0</v>
      </c>
      <c r="F54" s="84"/>
      <c r="G54" s="84">
        <v>20</v>
      </c>
      <c r="H54" s="84"/>
      <c r="I54" s="84"/>
      <c r="J54" s="91"/>
    </row>
    <row r="55" spans="1:10" s="3" customFormat="1" ht="20.100000000000001" customHeight="1" x14ac:dyDescent="0.25">
      <c r="A55" s="77" t="s">
        <v>16</v>
      </c>
      <c r="B55" s="78"/>
      <c r="C55" s="119"/>
      <c r="D55" s="119"/>
      <c r="E55" s="84">
        <f>IF($C$55="Alta",20,IF($C$55="Media",10,IF($C$55="Baja",0,0)))</f>
        <v>0</v>
      </c>
      <c r="F55" s="84"/>
      <c r="G55" s="84">
        <v>20</v>
      </c>
      <c r="H55" s="84"/>
      <c r="I55" s="84"/>
      <c r="J55" s="91"/>
    </row>
    <row r="56" spans="1:10" s="3" customFormat="1" ht="20.100000000000001" customHeight="1" x14ac:dyDescent="0.25">
      <c r="A56" s="77" t="s">
        <v>35</v>
      </c>
      <c r="B56" s="78"/>
      <c r="C56" s="119"/>
      <c r="D56" s="119"/>
      <c r="E56" s="84">
        <f>IF($C$56="alta",20,IF($C$56="Mediana",10,IF($C$56="Ninguna",0,0)))</f>
        <v>0</v>
      </c>
      <c r="F56" s="84"/>
      <c r="G56" s="84">
        <v>20</v>
      </c>
      <c r="H56" s="84"/>
      <c r="I56" s="84"/>
      <c r="J56" s="91"/>
    </row>
    <row r="57" spans="1:10" s="3" customFormat="1" ht="43.5" customHeight="1" x14ac:dyDescent="0.25">
      <c r="A57" s="73" t="s">
        <v>83</v>
      </c>
      <c r="B57" s="14" t="s">
        <v>84</v>
      </c>
      <c r="C57" s="92"/>
      <c r="D57" s="93"/>
      <c r="E57" s="84">
        <f>IF($C$57="Necesaria",20,IF($C$57="No necesaria",0,0))</f>
        <v>0</v>
      </c>
      <c r="F57" s="84"/>
      <c r="G57" s="99">
        <v>20</v>
      </c>
      <c r="H57" s="99"/>
      <c r="I57" s="99"/>
      <c r="J57" s="102"/>
    </row>
    <row r="58" spans="1:10" s="3" customFormat="1" ht="20.100000000000001" customHeight="1" x14ac:dyDescent="0.25">
      <c r="A58" s="77" t="s">
        <v>39</v>
      </c>
      <c r="B58" s="78"/>
      <c r="C58" s="94"/>
      <c r="D58" s="94"/>
      <c r="E58" s="85">
        <f>SUM($E$53:$F$57)</f>
        <v>0</v>
      </c>
      <c r="F58" s="86"/>
      <c r="G58" s="99">
        <v>100</v>
      </c>
      <c r="H58" s="99"/>
      <c r="I58" s="99"/>
      <c r="J58" s="102"/>
    </row>
    <row r="59" spans="1:10" s="3" customFormat="1" ht="20.100000000000001" customHeight="1" x14ac:dyDescent="0.25">
      <c r="A59" s="136" t="s">
        <v>29</v>
      </c>
      <c r="B59" s="137"/>
      <c r="C59" s="137"/>
      <c r="D59" s="137"/>
      <c r="E59" s="137"/>
      <c r="F59" s="137"/>
      <c r="G59" s="137"/>
      <c r="H59" s="137"/>
      <c r="I59" s="137"/>
      <c r="J59" s="138"/>
    </row>
    <row r="60" spans="1:10" s="3" customFormat="1" ht="57.75" customHeight="1" x14ac:dyDescent="0.25">
      <c r="A60" s="97" t="s">
        <v>21</v>
      </c>
      <c r="B60" s="98"/>
      <c r="C60" s="24" t="s">
        <v>55</v>
      </c>
      <c r="D60" s="13" t="s">
        <v>82</v>
      </c>
      <c r="E60" s="98" t="s">
        <v>22</v>
      </c>
      <c r="F60" s="98"/>
      <c r="G60" s="98" t="s">
        <v>44</v>
      </c>
      <c r="H60" s="98"/>
      <c r="I60" s="98" t="s">
        <v>43</v>
      </c>
      <c r="J60" s="101"/>
    </row>
    <row r="61" spans="1:10" s="3" customFormat="1" ht="27" customHeight="1" x14ac:dyDescent="0.25">
      <c r="A61" s="103" t="s">
        <v>79</v>
      </c>
      <c r="B61" s="104"/>
      <c r="C61" s="7"/>
      <c r="D61" s="8">
        <f>IF($C$36&gt;0,($C$61/$C$36),0)</f>
        <v>0</v>
      </c>
      <c r="E61" s="99">
        <f>IF($D$61&lt;=30%,30,IF($D$61&gt;50%,0,IF(($D$61&lt;=50%&amp;$D$61&gt;30%),15)))</f>
        <v>30</v>
      </c>
      <c r="F61" s="99"/>
      <c r="G61" s="84">
        <v>30</v>
      </c>
      <c r="H61" s="84"/>
      <c r="I61" s="95"/>
      <c r="J61" s="96"/>
    </row>
    <row r="62" spans="1:10" s="3" customFormat="1" ht="24.75" customHeight="1" x14ac:dyDescent="0.25">
      <c r="A62" s="103" t="s">
        <v>80</v>
      </c>
      <c r="B62" s="104"/>
      <c r="C62" s="7"/>
      <c r="D62" s="8">
        <f>IF($C$36&gt;0,($C$62/$C$36),0)</f>
        <v>0</v>
      </c>
      <c r="E62" s="99">
        <f>IF($D$62&lt;=30%,30,IF($D$62&gt;50%,0,IF(($D$62&lt;=50%&amp;$D$62&gt;30%),15)))</f>
        <v>30</v>
      </c>
      <c r="F62" s="99"/>
      <c r="G62" s="84">
        <v>30</v>
      </c>
      <c r="H62" s="84"/>
      <c r="I62" s="95"/>
      <c r="J62" s="96"/>
    </row>
    <row r="63" spans="1:10" s="3" customFormat="1" ht="39.75" customHeight="1" x14ac:dyDescent="0.25">
      <c r="A63" s="103" t="s">
        <v>81</v>
      </c>
      <c r="B63" s="104"/>
      <c r="C63" s="7"/>
      <c r="D63" s="8">
        <f>IF($C$63&gt;0,($C$61/$C$63),0)</f>
        <v>0</v>
      </c>
      <c r="E63" s="99">
        <f>IF($D$63&gt;30%,0,IF($D$63&lt;=10%,40,IF(AND($D$63&gt;20%,$D$63&lt;=30%),20,IF(AND($D$63&gt;10%,$D$63&lt;=20%),30,))))</f>
        <v>40</v>
      </c>
      <c r="F63" s="99"/>
      <c r="G63" s="84">
        <v>40</v>
      </c>
      <c r="H63" s="84"/>
      <c r="I63" s="95"/>
      <c r="J63" s="96"/>
    </row>
    <row r="64" spans="1:10" s="3" customFormat="1" ht="20.100000000000001" customHeight="1" x14ac:dyDescent="0.25">
      <c r="A64" s="97" t="s">
        <v>39</v>
      </c>
      <c r="B64" s="98"/>
      <c r="C64" s="157"/>
      <c r="D64" s="167"/>
      <c r="E64" s="100">
        <f>SUM($E$61:$F$63)</f>
        <v>100</v>
      </c>
      <c r="F64" s="100"/>
      <c r="G64" s="84">
        <v>100</v>
      </c>
      <c r="H64" s="84"/>
      <c r="I64" s="99"/>
      <c r="J64" s="102"/>
    </row>
    <row r="65" spans="1:10" s="3" customFormat="1" ht="52.5" customHeight="1" x14ac:dyDescent="0.25">
      <c r="A65" s="75" t="s">
        <v>32</v>
      </c>
      <c r="B65" s="87" t="s">
        <v>31</v>
      </c>
      <c r="C65" s="87"/>
      <c r="D65" s="87"/>
      <c r="E65" s="21">
        <f>0.45*($E$50)+0.3*($E$58)+0.25*($E$64)</f>
        <v>25</v>
      </c>
      <c r="F65" s="87" t="s">
        <v>30</v>
      </c>
      <c r="G65" s="87"/>
      <c r="H65" s="130" t="str">
        <f>IF($C$48="No aplica",IF($E$65&lt;=44.37,"Proceso de reposición",IF($E$65&gt;62.13,"En buen estado, evaluar tres años después",IF(($E$65&lt;=62.13&amp;$E$65&gt;44.37),"Estado aceptable, evaluar en un año"))),IF($E$65&lt;=50,"Proceso de reposición",IF($E$65&gt;70,"En buen estado, evaluar tres años después",IF(($E$65&lt;=70&amp;$E$65&gt;50),"Estado aceptable, evaluar en un año"))))</f>
        <v>Proceso de reposición</v>
      </c>
      <c r="I65" s="131"/>
      <c r="J65" s="132"/>
    </row>
    <row r="66" spans="1:10" s="3" customFormat="1" ht="12.75" customHeight="1" x14ac:dyDescent="0.25">
      <c r="A66" s="121" t="s">
        <v>53</v>
      </c>
      <c r="B66" s="122"/>
      <c r="C66" s="122"/>
      <c r="D66" s="122"/>
      <c r="E66" s="122"/>
      <c r="F66" s="122" t="s">
        <v>54</v>
      </c>
      <c r="G66" s="122"/>
      <c r="H66" s="122"/>
      <c r="I66" s="122"/>
      <c r="J66" s="123"/>
    </row>
    <row r="67" spans="1:10" s="3" customFormat="1" ht="12.75" customHeight="1" thickBot="1" x14ac:dyDescent="0.3">
      <c r="A67" s="88" t="s">
        <v>76</v>
      </c>
      <c r="B67" s="89"/>
      <c r="C67" s="89"/>
      <c r="D67" s="89"/>
      <c r="E67" s="89"/>
      <c r="F67" s="89" t="s">
        <v>77</v>
      </c>
      <c r="G67" s="89"/>
      <c r="H67" s="89"/>
      <c r="I67" s="89"/>
      <c r="J67" s="90"/>
    </row>
    <row r="68" spans="1:10" s="3" customFormat="1" ht="37.5" customHeight="1" x14ac:dyDescent="0.25">
      <c r="A68" s="16"/>
      <c r="B68" s="16"/>
      <c r="C68" s="16"/>
      <c r="D68" s="16"/>
      <c r="E68" s="16"/>
      <c r="F68" s="16"/>
      <c r="G68" s="1"/>
      <c r="H68" s="1"/>
      <c r="I68" s="2"/>
      <c r="J68" s="2"/>
    </row>
    <row r="69" spans="1:10" ht="16.5" customHeight="1" x14ac:dyDescent="0.25">
      <c r="A69" s="16"/>
      <c r="B69" s="16"/>
      <c r="C69" s="16"/>
      <c r="D69" s="16"/>
      <c r="E69" s="16"/>
      <c r="F69" s="16"/>
      <c r="G69" s="1"/>
      <c r="H69" s="1"/>
      <c r="I69" s="2"/>
      <c r="J69" s="2"/>
    </row>
    <row r="70" spans="1:10" ht="16.5" customHeight="1" x14ac:dyDescent="0.25">
      <c r="A70" s="105"/>
      <c r="B70" s="16"/>
      <c r="C70" s="16"/>
      <c r="D70" s="16"/>
      <c r="E70" s="107"/>
      <c r="F70" s="107"/>
      <c r="G70" s="107"/>
      <c r="H70" s="107"/>
      <c r="I70" s="107"/>
      <c r="J70" s="107"/>
    </row>
    <row r="71" spans="1:10" x14ac:dyDescent="0.25">
      <c r="A71" s="105"/>
      <c r="B71" s="16"/>
      <c r="C71" s="16"/>
      <c r="D71" s="16"/>
      <c r="E71" s="108"/>
      <c r="F71" s="108"/>
      <c r="G71" s="108"/>
      <c r="H71" s="108"/>
      <c r="I71" s="108"/>
      <c r="J71" s="108"/>
    </row>
    <row r="72" spans="1:10" x14ac:dyDescent="0.25">
      <c r="A72" s="105"/>
      <c r="E72" s="105"/>
      <c r="F72" s="105"/>
      <c r="G72" s="105"/>
      <c r="H72" s="105"/>
      <c r="I72" s="105"/>
      <c r="J72" s="105"/>
    </row>
    <row r="73" spans="1:10" x14ac:dyDescent="0.25">
      <c r="A73" s="105"/>
      <c r="E73" s="105"/>
      <c r="F73" s="105"/>
      <c r="G73" s="105"/>
      <c r="H73" s="105"/>
      <c r="I73" s="105"/>
      <c r="J73" s="105"/>
    </row>
    <row r="80" spans="1:10" x14ac:dyDescent="0.25">
      <c r="A80" s="105"/>
      <c r="B80" s="105"/>
      <c r="E80" s="106"/>
      <c r="F80" s="106"/>
      <c r="G80" s="106"/>
      <c r="H80" s="106"/>
      <c r="I80" s="106"/>
      <c r="J80" s="106"/>
    </row>
    <row r="81" spans="1:2" x14ac:dyDescent="0.25">
      <c r="A81" s="105"/>
      <c r="B81" s="105"/>
    </row>
    <row r="82" spans="1:2" x14ac:dyDescent="0.25">
      <c r="A82" s="105"/>
      <c r="B82" s="105"/>
    </row>
    <row r="83" spans="1:2" x14ac:dyDescent="0.25">
      <c r="A83" s="105"/>
      <c r="B83" s="105"/>
    </row>
    <row r="84" spans="1:2" x14ac:dyDescent="0.25">
      <c r="A84" s="105"/>
      <c r="B84" s="105"/>
    </row>
    <row r="85" spans="1:2" x14ac:dyDescent="0.25">
      <c r="A85" s="105"/>
      <c r="B85" s="105"/>
    </row>
  </sheetData>
  <sheetProtection password="FD83" sheet="1" objects="1" scenarios="1"/>
  <dataConsolidate/>
  <mergeCells count="190">
    <mergeCell ref="A1:B5"/>
    <mergeCell ref="C1:J5"/>
    <mergeCell ref="C43:D43"/>
    <mergeCell ref="I46:J46"/>
    <mergeCell ref="G53:H53"/>
    <mergeCell ref="I47:J47"/>
    <mergeCell ref="I48:J48"/>
    <mergeCell ref="I49:J49"/>
    <mergeCell ref="I50:J50"/>
    <mergeCell ref="C53:D53"/>
    <mergeCell ref="A23:B23"/>
    <mergeCell ref="A18:B18"/>
    <mergeCell ref="C18:J18"/>
    <mergeCell ref="C19:J19"/>
    <mergeCell ref="C20:J20"/>
    <mergeCell ref="C21:J21"/>
    <mergeCell ref="C22:J22"/>
    <mergeCell ref="A19:B19"/>
    <mergeCell ref="A20:B20"/>
    <mergeCell ref="A21:B21"/>
    <mergeCell ref="A22:B22"/>
    <mergeCell ref="A32:B32"/>
    <mergeCell ref="H24:J24"/>
    <mergeCell ref="A7:B7"/>
    <mergeCell ref="I57:J57"/>
    <mergeCell ref="I58:J58"/>
    <mergeCell ref="G54:H54"/>
    <mergeCell ref="G55:H55"/>
    <mergeCell ref="G56:H56"/>
    <mergeCell ref="G57:H57"/>
    <mergeCell ref="F25:G25"/>
    <mergeCell ref="H25:I25"/>
    <mergeCell ref="E30:F30"/>
    <mergeCell ref="G30:J30"/>
    <mergeCell ref="E31:F31"/>
    <mergeCell ref="G31:J31"/>
    <mergeCell ref="E37:J38"/>
    <mergeCell ref="I53:J53"/>
    <mergeCell ref="D29:J29"/>
    <mergeCell ref="G58:H58"/>
    <mergeCell ref="C54:D54"/>
    <mergeCell ref="C55:D55"/>
    <mergeCell ref="C56:D56"/>
    <mergeCell ref="C64:D64"/>
    <mergeCell ref="D23:J23"/>
    <mergeCell ref="C36:D36"/>
    <mergeCell ref="C52:D52"/>
    <mergeCell ref="D32:J32"/>
    <mergeCell ref="E40:J40"/>
    <mergeCell ref="E41:J41"/>
    <mergeCell ref="E42:J42"/>
    <mergeCell ref="E43:J43"/>
    <mergeCell ref="C26:D27"/>
    <mergeCell ref="F26:I27"/>
    <mergeCell ref="C45:D45"/>
    <mergeCell ref="E39:J39"/>
    <mergeCell ref="E47:F47"/>
    <mergeCell ref="C37:D38"/>
    <mergeCell ref="I52:J52"/>
    <mergeCell ref="A51:J51"/>
    <mergeCell ref="A39:B39"/>
    <mergeCell ref="A40:B40"/>
    <mergeCell ref="A41:B41"/>
    <mergeCell ref="A42:B42"/>
    <mergeCell ref="A43:B43"/>
    <mergeCell ref="A24:B24"/>
    <mergeCell ref="A29:B31"/>
    <mergeCell ref="C7:J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C8:J8"/>
    <mergeCell ref="C9:J9"/>
    <mergeCell ref="C11:J11"/>
    <mergeCell ref="C12:J12"/>
    <mergeCell ref="C13:J13"/>
    <mergeCell ref="C14:J14"/>
    <mergeCell ref="C15:J15"/>
    <mergeCell ref="C16:J16"/>
    <mergeCell ref="D10:J10"/>
    <mergeCell ref="A66:E66"/>
    <mergeCell ref="F66:J66"/>
    <mergeCell ref="A6:J6"/>
    <mergeCell ref="A17:J17"/>
    <mergeCell ref="H65:J65"/>
    <mergeCell ref="A44:J44"/>
    <mergeCell ref="A59:J59"/>
    <mergeCell ref="E36:J36"/>
    <mergeCell ref="E45:F45"/>
    <mergeCell ref="G45:H45"/>
    <mergeCell ref="I45:J45"/>
    <mergeCell ref="C33:J33"/>
    <mergeCell ref="C34:J34"/>
    <mergeCell ref="C35:J35"/>
    <mergeCell ref="C39:D39"/>
    <mergeCell ref="A45:B45"/>
    <mergeCell ref="G48:H48"/>
    <mergeCell ref="G52:H52"/>
    <mergeCell ref="E53:F53"/>
    <mergeCell ref="C42:D42"/>
    <mergeCell ref="A25:B27"/>
    <mergeCell ref="J26:J27"/>
    <mergeCell ref="C28:J28"/>
    <mergeCell ref="E26:E27"/>
    <mergeCell ref="A62:B62"/>
    <mergeCell ref="A63:B63"/>
    <mergeCell ref="G62:H62"/>
    <mergeCell ref="G63:H63"/>
    <mergeCell ref="G64:H64"/>
    <mergeCell ref="A37:B38"/>
    <mergeCell ref="E46:F46"/>
    <mergeCell ref="G46:H46"/>
    <mergeCell ref="E48:F48"/>
    <mergeCell ref="E49:F49"/>
    <mergeCell ref="E50:F50"/>
    <mergeCell ref="G47:H47"/>
    <mergeCell ref="G49:H49"/>
    <mergeCell ref="G50:H50"/>
    <mergeCell ref="C48:D48"/>
    <mergeCell ref="C49:D49"/>
    <mergeCell ref="C50:D50"/>
    <mergeCell ref="A46:B46"/>
    <mergeCell ref="A47:B47"/>
    <mergeCell ref="A49:B49"/>
    <mergeCell ref="C46:D46"/>
    <mergeCell ref="C47:D47"/>
    <mergeCell ref="C40:D40"/>
    <mergeCell ref="C41:D41"/>
    <mergeCell ref="A83:B83"/>
    <mergeCell ref="A84:B84"/>
    <mergeCell ref="A85:B85"/>
    <mergeCell ref="E80:F80"/>
    <mergeCell ref="G80:H80"/>
    <mergeCell ref="I80:J80"/>
    <mergeCell ref="A70:A73"/>
    <mergeCell ref="E70:J70"/>
    <mergeCell ref="E71:J71"/>
    <mergeCell ref="E72:J72"/>
    <mergeCell ref="E73:J73"/>
    <mergeCell ref="A80:B80"/>
    <mergeCell ref="A81:B81"/>
    <mergeCell ref="A82:B82"/>
    <mergeCell ref="B65:D65"/>
    <mergeCell ref="A67:E67"/>
    <mergeCell ref="F67:J67"/>
    <mergeCell ref="I54:J54"/>
    <mergeCell ref="I55:J55"/>
    <mergeCell ref="I56:J56"/>
    <mergeCell ref="C57:D57"/>
    <mergeCell ref="C58:D58"/>
    <mergeCell ref="I61:J61"/>
    <mergeCell ref="I62:J62"/>
    <mergeCell ref="I63:J63"/>
    <mergeCell ref="A64:B64"/>
    <mergeCell ref="E60:F60"/>
    <mergeCell ref="E62:F62"/>
    <mergeCell ref="E64:F64"/>
    <mergeCell ref="I60:J60"/>
    <mergeCell ref="E61:F61"/>
    <mergeCell ref="E63:F63"/>
    <mergeCell ref="I64:J64"/>
    <mergeCell ref="G60:H60"/>
    <mergeCell ref="G61:H61"/>
    <mergeCell ref="A60:B60"/>
    <mergeCell ref="A61:B61"/>
    <mergeCell ref="F65:G65"/>
    <mergeCell ref="A54:B54"/>
    <mergeCell ref="A55:B55"/>
    <mergeCell ref="A56:B56"/>
    <mergeCell ref="A58:B58"/>
    <mergeCell ref="E56:F56"/>
    <mergeCell ref="E57:F57"/>
    <mergeCell ref="E58:F58"/>
    <mergeCell ref="E54:F54"/>
    <mergeCell ref="E55:F55"/>
    <mergeCell ref="A52:B52"/>
    <mergeCell ref="A53:B53"/>
    <mergeCell ref="E52:F52"/>
    <mergeCell ref="A50:B50"/>
    <mergeCell ref="A33:B33"/>
    <mergeCell ref="A34:B34"/>
    <mergeCell ref="A35:B35"/>
    <mergeCell ref="A36:B36"/>
    <mergeCell ref="A28:B28"/>
  </mergeCells>
  <dataValidations count="18">
    <dataValidation type="list" allowBlank="1" showInputMessage="1" showErrorMessage="1" sqref="C56">
      <formula1>"Ninguna,Mediana,Alta"</formula1>
    </dataValidation>
    <dataValidation type="list" allowBlank="1" showInputMessage="1" showErrorMessage="1" sqref="C57">
      <formula1>"No necesaria,Necesaria"</formula1>
    </dataValidation>
    <dataValidation type="list" allowBlank="1" showInputMessage="1" showErrorMessage="1" sqref="C46">
      <formula1>"Menor que 5 años,Entre 5 y 7 años,Entre 7 y 9 años,Entre 9 y 11 años,Mayor que 11 años"</formula1>
    </dataValidation>
    <dataValidation type="list" allowBlank="1" showInputMessage="1" showErrorMessage="1" sqref="C47">
      <formula1>"Mayor que 5 años,Entre 3 y 5 años,Entre 2 y 3 años,Entre 1 y 2 años,Menos de 1 año"</formula1>
    </dataValidation>
    <dataValidation type="list" allowBlank="1" showInputMessage="1" showErrorMessage="1" sqref="C49">
      <formula1>"Mayor que 5 años,Entre 2 y 5 años,Entre 1 y 2 años,Menor que 1 año"</formula1>
    </dataValidation>
    <dataValidation type="list" allowBlank="1" showInputMessage="1" showErrorMessage="1" sqref="C54:C55 J25">
      <formula1>"Baja,Media,Alta"</formula1>
    </dataValidation>
    <dataValidation type="list" allowBlank="1" showInputMessage="1" showErrorMessage="1" sqref="E26 J26">
      <formula1>"Si,No"</formula1>
    </dataValidation>
    <dataValidation type="list" allowBlank="1" showInputMessage="1" showErrorMessage="1" sqref="C12:J12">
      <formula1>"Primer nivel tipo A,Primer nivel tipo B,Primer nivel tipo B especial,Segundo nivel tipo A,Segundo nivel tipo B,Segundo nivel tipo C,Segundo nivel de atención especializada en salud mental,Tercer nivel"</formula1>
    </dataValidation>
    <dataValidation type="list" allowBlank="1" showInputMessage="1" showErrorMessage="1" sqref="C18:J18">
      <formula1>"Biomédico,Industrial de uso hospitalario,Mobiliario"</formula1>
    </dataValidation>
    <dataValidation type="list" allowBlank="1" showInputMessage="1" showErrorMessage="1" sqref="D29">
      <formula1>"I,IIA,IIB,III"</formula1>
    </dataValidation>
    <dataValidation type="list" allowBlank="1" showInputMessage="1" showErrorMessage="1" sqref="C28">
      <formula1>"Fijo,Móvil"</formula1>
    </dataValidation>
    <dataValidation type="list" allowBlank="1" showInputMessage="1" showErrorMessage="1" sqref="D30:E30 G30">
      <formula1>"De diagnóstico,De tratamiento y mantenimiento de la vida,De prevención,De rehabilitación,De análisis de laboratorio"</formula1>
    </dataValidation>
    <dataValidation type="list" allowBlank="1" showInputMessage="1" showErrorMessage="1" sqref="D31:E31 G31">
      <formula1>"Mecánicos,Electromecánicos,Eléctricos,Electrónicos,"</formula1>
    </dataValidation>
    <dataValidation type="list" allowBlank="1" showInputMessage="1" showErrorMessage="1" sqref="C24:E24">
      <formula1>"Agua,Aire,Vapor,Derivados del petróleo,Electricidad,Energía solar,Otra"</formula1>
    </dataValidation>
    <dataValidation type="list" allowBlank="1" showInputMessage="1" showErrorMessage="1" sqref="D25">
      <formula1>Grupo</formula1>
    </dataValidation>
    <dataValidation type="list" allowBlank="1" showInputMessage="1" showErrorMessage="1" sqref="F25">
      <formula1>INDIRECT(D25)</formula1>
    </dataValidation>
    <dataValidation type="list" allowBlank="1" showInputMessage="1" showErrorMessage="1" sqref="C53:D53">
      <formula1>"No util, medianamente util,util"</formula1>
    </dataValidation>
    <dataValidation type="list" allowBlank="1" showInputMessage="1" showErrorMessage="1" sqref="C48:D48">
      <formula1>"No aplica,Mayor que 5 años,Entre 3 y 5 años,Entre 2 y 3 años,Entre 1 y 2 años,Menos de 1 año"</formula1>
    </dataValidation>
  </dataValidations>
  <pageMargins left="0.70866141732283472" right="0.70866141732283472" top="0.50775462962962958" bottom="0.74803149606299213" header="0.11811023622047245" footer="0.31496062992125984"/>
  <pageSetup scale="48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2"/>
  <sheetViews>
    <sheetView showGridLines="0" workbookViewId="0">
      <selection activeCell="A2" sqref="A2"/>
    </sheetView>
  </sheetViews>
  <sheetFormatPr baseColWidth="10" defaultRowHeight="15" x14ac:dyDescent="0.25"/>
  <cols>
    <col min="1" max="1" width="43.5703125" customWidth="1"/>
    <col min="2" max="2" width="64.85546875" customWidth="1"/>
  </cols>
  <sheetData>
    <row r="1" spans="1:2" ht="14.45" x14ac:dyDescent="0.3">
      <c r="A1" s="61" t="s">
        <v>65</v>
      </c>
      <c r="B1" s="51" t="s">
        <v>66</v>
      </c>
    </row>
    <row r="2" spans="1:2" x14ac:dyDescent="0.25">
      <c r="A2" s="62" t="s">
        <v>75</v>
      </c>
      <c r="B2" s="52" t="s">
        <v>91</v>
      </c>
    </row>
    <row r="3" spans="1:2" ht="14.45" x14ac:dyDescent="0.3">
      <c r="A3" s="63" t="s">
        <v>71</v>
      </c>
      <c r="B3" s="53" t="s">
        <v>88</v>
      </c>
    </row>
    <row r="4" spans="1:2" x14ac:dyDescent="0.25">
      <c r="A4" s="64" t="s">
        <v>67</v>
      </c>
      <c r="B4" s="53" t="s">
        <v>125</v>
      </c>
    </row>
    <row r="5" spans="1:2" x14ac:dyDescent="0.25">
      <c r="A5" s="45" t="s">
        <v>72</v>
      </c>
      <c r="B5" s="53" t="s">
        <v>124</v>
      </c>
    </row>
    <row r="6" spans="1:2" x14ac:dyDescent="0.25">
      <c r="A6" s="65" t="s">
        <v>68</v>
      </c>
      <c r="B6" s="53" t="s">
        <v>90</v>
      </c>
    </row>
    <row r="7" spans="1:2" ht="13.5" customHeight="1" x14ac:dyDescent="0.25">
      <c r="A7" s="66" t="s">
        <v>69</v>
      </c>
      <c r="B7" s="53" t="s">
        <v>126</v>
      </c>
    </row>
    <row r="8" spans="1:2" ht="14.45" x14ac:dyDescent="0.3">
      <c r="A8" s="46" t="s">
        <v>73</v>
      </c>
      <c r="B8" s="54" t="s">
        <v>122</v>
      </c>
    </row>
    <row r="9" spans="1:2" ht="14.45" x14ac:dyDescent="0.3">
      <c r="A9" s="67" t="s">
        <v>74</v>
      </c>
      <c r="B9" s="54" t="s">
        <v>123</v>
      </c>
    </row>
    <row r="10" spans="1:2" ht="15.75" thickBot="1" x14ac:dyDescent="0.3">
      <c r="A10" s="68" t="s">
        <v>70</v>
      </c>
      <c r="B10" s="55" t="s">
        <v>127</v>
      </c>
    </row>
    <row r="11" spans="1:2" x14ac:dyDescent="0.25">
      <c r="A11" s="69"/>
      <c r="B11" s="55" t="s">
        <v>128</v>
      </c>
    </row>
    <row r="12" spans="1:2" x14ac:dyDescent="0.25">
      <c r="A12" s="33"/>
      <c r="B12" s="55" t="s">
        <v>129</v>
      </c>
    </row>
    <row r="13" spans="1:2" x14ac:dyDescent="0.25">
      <c r="A13" s="33"/>
      <c r="B13" s="55" t="s">
        <v>130</v>
      </c>
    </row>
    <row r="14" spans="1:2" ht="14.45" x14ac:dyDescent="0.3">
      <c r="A14" s="33"/>
      <c r="B14" s="55" t="s">
        <v>131</v>
      </c>
    </row>
    <row r="15" spans="1:2" x14ac:dyDescent="0.25">
      <c r="A15" s="33"/>
      <c r="B15" s="55" t="s">
        <v>132</v>
      </c>
    </row>
    <row r="16" spans="1:2" ht="14.45" x14ac:dyDescent="0.3">
      <c r="A16" s="33"/>
      <c r="B16" s="55" t="s">
        <v>89</v>
      </c>
    </row>
    <row r="17" spans="1:2" ht="14.45" x14ac:dyDescent="0.3">
      <c r="A17" s="33"/>
      <c r="B17" s="55" t="s">
        <v>134</v>
      </c>
    </row>
    <row r="18" spans="1:2" ht="14.45" x14ac:dyDescent="0.3">
      <c r="A18" s="33"/>
      <c r="B18" s="55" t="s">
        <v>133</v>
      </c>
    </row>
    <row r="19" spans="1:2" x14ac:dyDescent="0.25">
      <c r="A19" s="33"/>
      <c r="B19" s="55" t="s">
        <v>135</v>
      </c>
    </row>
    <row r="20" spans="1:2" x14ac:dyDescent="0.25">
      <c r="A20" s="33"/>
      <c r="B20" s="55" t="s">
        <v>136</v>
      </c>
    </row>
    <row r="21" spans="1:2" x14ac:dyDescent="0.25">
      <c r="A21" s="33"/>
      <c r="B21" s="55" t="s">
        <v>137</v>
      </c>
    </row>
    <row r="22" spans="1:2" x14ac:dyDescent="0.25">
      <c r="B22" s="55" t="s">
        <v>138</v>
      </c>
    </row>
    <row r="23" spans="1:2" x14ac:dyDescent="0.25">
      <c r="A23" s="32"/>
      <c r="B23" s="55" t="s">
        <v>139</v>
      </c>
    </row>
    <row r="24" spans="1:2" x14ac:dyDescent="0.25">
      <c r="A24" s="32"/>
      <c r="B24" s="55" t="s">
        <v>142</v>
      </c>
    </row>
    <row r="25" spans="1:2" x14ac:dyDescent="0.25">
      <c r="A25" s="32"/>
      <c r="B25" s="55" t="s">
        <v>140</v>
      </c>
    </row>
    <row r="26" spans="1:2" x14ac:dyDescent="0.25">
      <c r="A26" s="32"/>
      <c r="B26" s="55" t="s">
        <v>141</v>
      </c>
    </row>
    <row r="27" spans="1:2" ht="14.45" x14ac:dyDescent="0.3">
      <c r="A27" s="32"/>
      <c r="B27" s="55" t="s">
        <v>143</v>
      </c>
    </row>
    <row r="28" spans="1:2" ht="14.45" x14ac:dyDescent="0.3">
      <c r="A28" s="32"/>
      <c r="B28" s="55" t="s">
        <v>144</v>
      </c>
    </row>
    <row r="29" spans="1:2" x14ac:dyDescent="0.25">
      <c r="A29" s="32"/>
      <c r="B29" s="55" t="s">
        <v>145</v>
      </c>
    </row>
    <row r="30" spans="1:2" x14ac:dyDescent="0.25">
      <c r="A30" s="32"/>
      <c r="B30" s="55" t="s">
        <v>146</v>
      </c>
    </row>
    <row r="31" spans="1:2" ht="14.45" x14ac:dyDescent="0.3">
      <c r="A31" s="32"/>
      <c r="B31" s="55" t="s">
        <v>147</v>
      </c>
    </row>
    <row r="32" spans="1:2" x14ac:dyDescent="0.25">
      <c r="A32" s="32"/>
      <c r="B32" s="55" t="s">
        <v>148</v>
      </c>
    </row>
    <row r="33" spans="1:2" x14ac:dyDescent="0.25">
      <c r="A33" s="32"/>
      <c r="B33" s="56" t="s">
        <v>92</v>
      </c>
    </row>
    <row r="34" spans="1:2" x14ac:dyDescent="0.25">
      <c r="A34" s="32"/>
      <c r="B34" s="56" t="s">
        <v>101</v>
      </c>
    </row>
    <row r="35" spans="1:2" x14ac:dyDescent="0.25">
      <c r="A35" s="32"/>
      <c r="B35" s="56" t="s">
        <v>99</v>
      </c>
    </row>
    <row r="36" spans="1:2" x14ac:dyDescent="0.25">
      <c r="A36" s="32"/>
      <c r="B36" s="56" t="s">
        <v>100</v>
      </c>
    </row>
    <row r="37" spans="1:2" x14ac:dyDescent="0.25">
      <c r="A37" s="32"/>
      <c r="B37" s="56" t="s">
        <v>102</v>
      </c>
    </row>
    <row r="38" spans="1:2" x14ac:dyDescent="0.25">
      <c r="A38" s="32"/>
      <c r="B38" s="56" t="s">
        <v>98</v>
      </c>
    </row>
    <row r="39" spans="1:2" x14ac:dyDescent="0.25">
      <c r="A39" s="32"/>
      <c r="B39" s="56" t="s">
        <v>93</v>
      </c>
    </row>
    <row r="40" spans="1:2" x14ac:dyDescent="0.25">
      <c r="A40" s="32"/>
      <c r="B40" s="56" t="s">
        <v>96</v>
      </c>
    </row>
    <row r="41" spans="1:2" x14ac:dyDescent="0.25">
      <c r="A41" s="32"/>
      <c r="B41" s="56" t="s">
        <v>94</v>
      </c>
    </row>
    <row r="42" spans="1:2" x14ac:dyDescent="0.25">
      <c r="A42" s="32"/>
      <c r="B42" s="56" t="s">
        <v>95</v>
      </c>
    </row>
    <row r="43" spans="1:2" x14ac:dyDescent="0.25">
      <c r="A43" s="32"/>
      <c r="B43" s="56" t="s">
        <v>97</v>
      </c>
    </row>
    <row r="44" spans="1:2" x14ac:dyDescent="0.25">
      <c r="A44" s="32"/>
      <c r="B44" s="56" t="s">
        <v>103</v>
      </c>
    </row>
    <row r="45" spans="1:2" x14ac:dyDescent="0.25">
      <c r="A45" s="32"/>
      <c r="B45" s="56" t="s">
        <v>104</v>
      </c>
    </row>
    <row r="46" spans="1:2" x14ac:dyDescent="0.25">
      <c r="A46" s="32"/>
      <c r="B46" s="56" t="s">
        <v>105</v>
      </c>
    </row>
    <row r="47" spans="1:2" x14ac:dyDescent="0.25">
      <c r="A47" s="32"/>
      <c r="B47" s="56" t="s">
        <v>106</v>
      </c>
    </row>
    <row r="48" spans="1:2" x14ac:dyDescent="0.25">
      <c r="A48" s="32"/>
      <c r="B48" s="57" t="s">
        <v>107</v>
      </c>
    </row>
    <row r="49" spans="1:2" x14ac:dyDescent="0.25">
      <c r="A49" s="32"/>
      <c r="B49" s="57" t="s">
        <v>108</v>
      </c>
    </row>
    <row r="50" spans="1:2" x14ac:dyDescent="0.25">
      <c r="A50" s="32"/>
      <c r="B50" s="57" t="s">
        <v>110</v>
      </c>
    </row>
    <row r="51" spans="1:2" x14ac:dyDescent="0.25">
      <c r="A51" s="32"/>
      <c r="B51" s="57" t="s">
        <v>111</v>
      </c>
    </row>
    <row r="52" spans="1:2" x14ac:dyDescent="0.25">
      <c r="A52" s="32"/>
      <c r="B52" s="57" t="s">
        <v>112</v>
      </c>
    </row>
    <row r="53" spans="1:2" x14ac:dyDescent="0.25">
      <c r="A53" s="32"/>
      <c r="B53" s="57" t="s">
        <v>109</v>
      </c>
    </row>
    <row r="54" spans="1:2" x14ac:dyDescent="0.25">
      <c r="A54" s="32"/>
      <c r="B54" s="58" t="s">
        <v>113</v>
      </c>
    </row>
    <row r="55" spans="1:2" x14ac:dyDescent="0.25">
      <c r="A55" s="32"/>
      <c r="B55" s="58" t="s">
        <v>114</v>
      </c>
    </row>
    <row r="56" spans="1:2" x14ac:dyDescent="0.25">
      <c r="A56" s="32"/>
      <c r="B56" s="59" t="s">
        <v>115</v>
      </c>
    </row>
    <row r="57" spans="1:2" x14ac:dyDescent="0.25">
      <c r="A57" s="32"/>
      <c r="B57" s="59" t="s">
        <v>116</v>
      </c>
    </row>
    <row r="58" spans="1:2" x14ac:dyDescent="0.25">
      <c r="A58" s="32"/>
      <c r="B58" s="59" t="s">
        <v>117</v>
      </c>
    </row>
    <row r="59" spans="1:2" x14ac:dyDescent="0.25">
      <c r="A59" s="32"/>
      <c r="B59" s="59" t="s">
        <v>120</v>
      </c>
    </row>
    <row r="60" spans="1:2" x14ac:dyDescent="0.25">
      <c r="A60" s="32"/>
      <c r="B60" s="59" t="s">
        <v>118</v>
      </c>
    </row>
    <row r="61" spans="1:2" x14ac:dyDescent="0.25">
      <c r="A61" s="32"/>
      <c r="B61" s="59" t="s">
        <v>119</v>
      </c>
    </row>
    <row r="62" spans="1:2" ht="15.75" thickBot="1" x14ac:dyDescent="0.3">
      <c r="A62" s="32"/>
      <c r="B62" s="60" t="s">
        <v>121</v>
      </c>
    </row>
    <row r="63" spans="1:2" x14ac:dyDescent="0.25">
      <c r="A63" s="32"/>
    </row>
    <row r="64" spans="1:2" x14ac:dyDescent="0.25">
      <c r="A64" s="32"/>
    </row>
    <row r="65" spans="1:1" x14ac:dyDescent="0.25">
      <c r="A65" s="32"/>
    </row>
    <row r="66" spans="1:1" x14ac:dyDescent="0.25">
      <c r="A66" s="32"/>
    </row>
    <row r="67" spans="1:1" x14ac:dyDescent="0.25">
      <c r="A67" s="32"/>
    </row>
    <row r="68" spans="1:1" x14ac:dyDescent="0.25">
      <c r="A68" s="32"/>
    </row>
    <row r="69" spans="1:1" x14ac:dyDescent="0.25">
      <c r="A69" s="32"/>
    </row>
    <row r="70" spans="1:1" x14ac:dyDescent="0.25">
      <c r="A70" s="32"/>
    </row>
    <row r="71" spans="1:1" x14ac:dyDescent="0.25">
      <c r="A71" s="32"/>
    </row>
    <row r="72" spans="1:1" x14ac:dyDescent="0.25">
      <c r="A72" s="32"/>
    </row>
    <row r="73" spans="1:1" x14ac:dyDescent="0.25">
      <c r="A73" s="32"/>
    </row>
    <row r="74" spans="1:1" x14ac:dyDescent="0.25">
      <c r="A74" s="32"/>
    </row>
    <row r="75" spans="1:1" x14ac:dyDescent="0.25">
      <c r="A75" s="32"/>
    </row>
    <row r="76" spans="1:1" x14ac:dyDescent="0.25">
      <c r="A76" s="32"/>
    </row>
    <row r="77" spans="1:1" x14ac:dyDescent="0.25">
      <c r="A77" s="32"/>
    </row>
    <row r="78" spans="1:1" x14ac:dyDescent="0.25">
      <c r="A78" s="32"/>
    </row>
    <row r="79" spans="1:1" x14ac:dyDescent="0.25">
      <c r="A79" s="32"/>
    </row>
    <row r="80" spans="1:1" x14ac:dyDescent="0.25">
      <c r="A80" s="32"/>
    </row>
    <row r="81" spans="1:1" x14ac:dyDescent="0.25">
      <c r="A81" s="32"/>
    </row>
    <row r="82" spans="1:1" x14ac:dyDescent="0.25">
      <c r="A82" s="32"/>
    </row>
    <row r="83" spans="1:1" x14ac:dyDescent="0.25">
      <c r="A83" s="32"/>
    </row>
    <row r="84" spans="1:1" x14ac:dyDescent="0.25">
      <c r="A84" s="32"/>
    </row>
    <row r="85" spans="1:1" x14ac:dyDescent="0.25">
      <c r="A85" s="32"/>
    </row>
    <row r="86" spans="1:1" x14ac:dyDescent="0.25">
      <c r="A86" s="32"/>
    </row>
    <row r="87" spans="1:1" x14ac:dyDescent="0.25">
      <c r="A87" s="32"/>
    </row>
    <row r="88" spans="1:1" x14ac:dyDescent="0.25">
      <c r="A88" s="32"/>
    </row>
    <row r="89" spans="1:1" x14ac:dyDescent="0.25">
      <c r="A89" s="32"/>
    </row>
    <row r="90" spans="1:1" x14ac:dyDescent="0.25">
      <c r="A90" s="32"/>
    </row>
    <row r="91" spans="1:1" x14ac:dyDescent="0.25">
      <c r="A91" s="32"/>
    </row>
    <row r="92" spans="1:1" x14ac:dyDescent="0.25">
      <c r="A92" s="32"/>
    </row>
  </sheetData>
  <sheetProtection password="FD83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/>
  </sheetViews>
  <sheetFormatPr baseColWidth="10" defaultRowHeight="15" x14ac:dyDescent="0.25"/>
  <cols>
    <col min="1" max="1" width="20.42578125" customWidth="1"/>
    <col min="2" max="2" width="32.42578125" customWidth="1"/>
    <col min="3" max="3" width="24.7109375" customWidth="1"/>
    <col min="4" max="4" width="30.140625" customWidth="1"/>
  </cols>
  <sheetData>
    <row r="1" spans="1:4" x14ac:dyDescent="0.25">
      <c r="A1" s="29" t="s">
        <v>151</v>
      </c>
      <c r="B1" s="32"/>
      <c r="C1" s="32"/>
      <c r="D1" s="41" t="s">
        <v>201</v>
      </c>
    </row>
    <row r="2" spans="1:4" x14ac:dyDescent="0.25">
      <c r="A2" s="10" t="s">
        <v>153</v>
      </c>
      <c r="B2" s="32"/>
      <c r="C2" s="32"/>
      <c r="D2" s="42" t="s">
        <v>202</v>
      </c>
    </row>
    <row r="3" spans="1:4" x14ac:dyDescent="0.25">
      <c r="A3" s="11" t="s">
        <v>154</v>
      </c>
      <c r="B3" s="32"/>
      <c r="C3" s="32"/>
      <c r="D3" s="42" t="s">
        <v>203</v>
      </c>
    </row>
    <row r="4" spans="1:4" ht="28.9" customHeight="1" x14ac:dyDescent="0.25">
      <c r="A4" s="35" t="s">
        <v>152</v>
      </c>
      <c r="B4" s="32"/>
      <c r="C4" s="32"/>
      <c r="D4" s="43" t="s">
        <v>204</v>
      </c>
    </row>
    <row r="5" spans="1:4" ht="15.75" thickBot="1" x14ac:dyDescent="0.3">
      <c r="A5" s="38"/>
      <c r="B5" s="32"/>
      <c r="C5" s="32"/>
      <c r="D5" s="42" t="s">
        <v>205</v>
      </c>
    </row>
    <row r="6" spans="1:4" x14ac:dyDescent="0.25">
      <c r="A6" s="47" t="s">
        <v>160</v>
      </c>
      <c r="B6" s="48" t="s">
        <v>154</v>
      </c>
      <c r="C6" s="50" t="s">
        <v>161</v>
      </c>
      <c r="D6" s="42" t="s">
        <v>206</v>
      </c>
    </row>
    <row r="7" spans="1:4" ht="13.15" customHeight="1" thickBot="1" x14ac:dyDescent="0.3">
      <c r="A7" s="208" t="s">
        <v>163</v>
      </c>
      <c r="B7" s="31" t="s">
        <v>155</v>
      </c>
      <c r="C7" s="34" t="s">
        <v>162</v>
      </c>
      <c r="D7" s="44" t="s">
        <v>207</v>
      </c>
    </row>
    <row r="8" spans="1:4" ht="14.45" customHeight="1" x14ac:dyDescent="0.25">
      <c r="A8" s="208"/>
      <c r="B8" s="31" t="s">
        <v>156</v>
      </c>
      <c r="C8" s="210" t="s">
        <v>164</v>
      </c>
    </row>
    <row r="9" spans="1:4" x14ac:dyDescent="0.25">
      <c r="A9" s="209"/>
      <c r="B9" s="30" t="s">
        <v>157</v>
      </c>
      <c r="C9" s="211"/>
    </row>
    <row r="10" spans="1:4" x14ac:dyDescent="0.25">
      <c r="A10" s="209"/>
      <c r="B10" s="30" t="s">
        <v>158</v>
      </c>
      <c r="C10" s="211"/>
    </row>
    <row r="11" spans="1:4" x14ac:dyDescent="0.25">
      <c r="A11" s="209"/>
      <c r="B11" s="30" t="s">
        <v>159</v>
      </c>
      <c r="C11" s="211"/>
    </row>
    <row r="12" spans="1:4" x14ac:dyDescent="0.25">
      <c r="A12" s="76"/>
      <c r="B12" s="30" t="s">
        <v>208</v>
      </c>
      <c r="C12" s="211"/>
    </row>
    <row r="13" spans="1:4" x14ac:dyDescent="0.25">
      <c r="A13" s="76"/>
      <c r="B13" s="30" t="s">
        <v>211</v>
      </c>
      <c r="C13" s="211"/>
    </row>
    <row r="14" spans="1:4" x14ac:dyDescent="0.25">
      <c r="A14" s="76"/>
      <c r="B14" s="30" t="s">
        <v>210</v>
      </c>
      <c r="C14" s="211"/>
    </row>
    <row r="15" spans="1:4" ht="14.45" customHeight="1" x14ac:dyDescent="0.25">
      <c r="A15" s="49"/>
      <c r="B15" s="213" t="s">
        <v>209</v>
      </c>
      <c r="C15" s="212"/>
    </row>
    <row r="16" spans="1:4" x14ac:dyDescent="0.25">
      <c r="A16" s="38"/>
      <c r="B16" s="214"/>
      <c r="C16" s="37"/>
    </row>
    <row r="17" spans="1:3" x14ac:dyDescent="0.25">
      <c r="A17" s="38"/>
      <c r="B17" s="214"/>
      <c r="C17" s="37"/>
    </row>
    <row r="18" spans="1:3" x14ac:dyDescent="0.25">
      <c r="A18" s="38"/>
      <c r="B18" s="214"/>
      <c r="C18" s="37"/>
    </row>
    <row r="19" spans="1:3" ht="15.75" thickBot="1" x14ac:dyDescent="0.3">
      <c r="A19" s="39"/>
      <c r="B19" s="215"/>
      <c r="C19" s="40"/>
    </row>
    <row r="20" spans="1:3" x14ac:dyDescent="0.25">
      <c r="B20" s="36"/>
      <c r="C20" s="32"/>
    </row>
    <row r="21" spans="1:3" ht="14.45" x14ac:dyDescent="0.3">
      <c r="B21" s="32"/>
    </row>
  </sheetData>
  <mergeCells count="3">
    <mergeCell ref="A7:A11"/>
    <mergeCell ref="C8:C15"/>
    <mergeCell ref="B15:B1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opLeftCell="A37" zoomScale="70" zoomScaleNormal="70" workbookViewId="0">
      <selection activeCell="P52" sqref="P52"/>
    </sheetView>
  </sheetViews>
  <sheetFormatPr baseColWidth="10" defaultRowHeight="15" x14ac:dyDescent="0.25"/>
  <cols>
    <col min="1" max="1" width="24.140625" customWidth="1"/>
    <col min="2" max="2" width="24.42578125" customWidth="1"/>
    <col min="3" max="3" width="19.7109375" customWidth="1"/>
    <col min="4" max="4" width="23.7109375" customWidth="1"/>
    <col min="5" max="5" width="16.85546875" customWidth="1"/>
    <col min="6" max="6" width="30.5703125" customWidth="1"/>
    <col min="7" max="7" width="11.28515625" customWidth="1"/>
    <col min="8" max="8" width="7.5703125" customWidth="1"/>
    <col min="9" max="9" width="15.5703125" customWidth="1"/>
    <col min="10" max="10" width="10.85546875" customWidth="1"/>
  </cols>
  <sheetData>
    <row r="1" spans="1:10" x14ac:dyDescent="0.25">
      <c r="A1" s="195" t="s">
        <v>85</v>
      </c>
      <c r="B1" s="196"/>
      <c r="C1" s="199"/>
      <c r="D1" s="199"/>
      <c r="E1" s="199"/>
      <c r="F1" s="199"/>
      <c r="G1" s="199"/>
      <c r="H1" s="199"/>
      <c r="I1" s="199"/>
      <c r="J1" s="200"/>
    </row>
    <row r="2" spans="1:10" x14ac:dyDescent="0.25">
      <c r="A2" s="197"/>
      <c r="B2" s="198"/>
      <c r="C2" s="201"/>
      <c r="D2" s="201"/>
      <c r="E2" s="201"/>
      <c r="F2" s="201"/>
      <c r="G2" s="201"/>
      <c r="H2" s="201"/>
      <c r="I2" s="201"/>
      <c r="J2" s="202"/>
    </row>
    <row r="3" spans="1:10" x14ac:dyDescent="0.25">
      <c r="A3" s="197"/>
      <c r="B3" s="198"/>
      <c r="C3" s="201"/>
      <c r="D3" s="201"/>
      <c r="E3" s="201"/>
      <c r="F3" s="201"/>
      <c r="G3" s="201"/>
      <c r="H3" s="201"/>
      <c r="I3" s="201"/>
      <c r="J3" s="202"/>
    </row>
    <row r="4" spans="1:10" x14ac:dyDescent="0.25">
      <c r="A4" s="197"/>
      <c r="B4" s="198"/>
      <c r="C4" s="201"/>
      <c r="D4" s="201"/>
      <c r="E4" s="201"/>
      <c r="F4" s="201"/>
      <c r="G4" s="201"/>
      <c r="H4" s="201"/>
      <c r="I4" s="201"/>
      <c r="J4" s="202"/>
    </row>
    <row r="5" spans="1:10" x14ac:dyDescent="0.25">
      <c r="A5" s="197"/>
      <c r="B5" s="198"/>
      <c r="C5" s="201"/>
      <c r="D5" s="201"/>
      <c r="E5" s="201"/>
      <c r="F5" s="201"/>
      <c r="G5" s="201"/>
      <c r="H5" s="201"/>
      <c r="I5" s="201"/>
      <c r="J5" s="202"/>
    </row>
    <row r="6" spans="1:10" ht="15.75" x14ac:dyDescent="0.25">
      <c r="A6" s="124" t="s">
        <v>25</v>
      </c>
      <c r="B6" s="125"/>
      <c r="C6" s="125"/>
      <c r="D6" s="125"/>
      <c r="E6" s="125"/>
      <c r="F6" s="125"/>
      <c r="G6" s="125"/>
      <c r="H6" s="125"/>
      <c r="I6" s="125"/>
      <c r="J6" s="126"/>
    </row>
    <row r="7" spans="1:10" ht="15.6" x14ac:dyDescent="0.3">
      <c r="A7" s="206" t="s">
        <v>50</v>
      </c>
      <c r="B7" s="207"/>
      <c r="C7" s="216">
        <v>43154</v>
      </c>
      <c r="D7" s="163"/>
      <c r="E7" s="163"/>
      <c r="F7" s="163"/>
      <c r="G7" s="163"/>
      <c r="H7" s="163"/>
      <c r="I7" s="163"/>
      <c r="J7" s="164"/>
    </row>
    <row r="8" spans="1:10" ht="15.75" x14ac:dyDescent="0.25">
      <c r="A8" s="152" t="s">
        <v>0</v>
      </c>
      <c r="B8" s="153"/>
      <c r="C8" s="154" t="s">
        <v>165</v>
      </c>
      <c r="D8" s="155"/>
      <c r="E8" s="155"/>
      <c r="F8" s="155"/>
      <c r="G8" s="155"/>
      <c r="H8" s="155"/>
      <c r="I8" s="155"/>
      <c r="J8" s="156"/>
    </row>
    <row r="9" spans="1:10" ht="15.6" x14ac:dyDescent="0.3">
      <c r="A9" s="165" t="s">
        <v>166</v>
      </c>
      <c r="B9" s="166"/>
      <c r="C9" s="155" t="s">
        <v>167</v>
      </c>
      <c r="D9" s="155"/>
      <c r="E9" s="155"/>
      <c r="F9" s="155"/>
      <c r="G9" s="155"/>
      <c r="H9" s="155"/>
      <c r="I9" s="155"/>
      <c r="J9" s="156"/>
    </row>
    <row r="10" spans="1:10" ht="15.75" x14ac:dyDescent="0.25">
      <c r="A10" s="152" t="s">
        <v>24</v>
      </c>
      <c r="B10" s="153"/>
      <c r="C10" s="5" t="s">
        <v>168</v>
      </c>
      <c r="D10" s="160" t="s">
        <v>63</v>
      </c>
      <c r="E10" s="161"/>
      <c r="F10" s="161"/>
      <c r="G10" s="161"/>
      <c r="H10" s="161"/>
      <c r="I10" s="161"/>
      <c r="J10" s="162"/>
    </row>
    <row r="11" spans="1:10" ht="15.75" x14ac:dyDescent="0.25">
      <c r="A11" s="152" t="s">
        <v>17</v>
      </c>
      <c r="B11" s="153"/>
      <c r="C11" s="154" t="s">
        <v>169</v>
      </c>
      <c r="D11" s="155"/>
      <c r="E11" s="155"/>
      <c r="F11" s="155"/>
      <c r="G11" s="155"/>
      <c r="H11" s="155"/>
      <c r="I11" s="155"/>
      <c r="J11" s="156"/>
    </row>
    <row r="12" spans="1:10" ht="15.75" x14ac:dyDescent="0.25">
      <c r="A12" s="152" t="s">
        <v>48</v>
      </c>
      <c r="B12" s="153"/>
      <c r="C12" s="157" t="s">
        <v>170</v>
      </c>
      <c r="D12" s="158"/>
      <c r="E12" s="158"/>
      <c r="F12" s="158"/>
      <c r="G12" s="158"/>
      <c r="H12" s="158"/>
      <c r="I12" s="158"/>
      <c r="J12" s="159"/>
    </row>
    <row r="13" spans="1:10" ht="15.6" x14ac:dyDescent="0.3">
      <c r="A13" s="152" t="s">
        <v>38</v>
      </c>
      <c r="B13" s="153"/>
      <c r="C13" s="218" t="s">
        <v>173</v>
      </c>
      <c r="D13" s="219"/>
      <c r="E13" s="219"/>
      <c r="F13" s="219"/>
      <c r="G13" s="219"/>
      <c r="H13" s="219"/>
      <c r="I13" s="219"/>
      <c r="J13" s="220"/>
    </row>
    <row r="14" spans="1:10" ht="15.75" x14ac:dyDescent="0.25">
      <c r="A14" s="152" t="s">
        <v>18</v>
      </c>
      <c r="B14" s="153"/>
      <c r="C14" s="155" t="s">
        <v>171</v>
      </c>
      <c r="D14" s="155"/>
      <c r="E14" s="155"/>
      <c r="F14" s="155"/>
      <c r="G14" s="155"/>
      <c r="H14" s="155"/>
      <c r="I14" s="155"/>
      <c r="J14" s="156"/>
    </row>
    <row r="15" spans="1:10" ht="15.6" x14ac:dyDescent="0.3">
      <c r="A15" s="152" t="s">
        <v>2</v>
      </c>
      <c r="B15" s="153"/>
      <c r="C15" s="217" t="s">
        <v>172</v>
      </c>
      <c r="D15" s="155"/>
      <c r="E15" s="155"/>
      <c r="F15" s="155"/>
      <c r="G15" s="155"/>
      <c r="H15" s="155"/>
      <c r="I15" s="155"/>
      <c r="J15" s="156"/>
    </row>
    <row r="16" spans="1:10" ht="15.75" x14ac:dyDescent="0.25">
      <c r="A16" s="152" t="s">
        <v>9</v>
      </c>
      <c r="B16" s="153"/>
      <c r="C16" s="155" t="s">
        <v>174</v>
      </c>
      <c r="D16" s="155"/>
      <c r="E16" s="155"/>
      <c r="F16" s="155"/>
      <c r="G16" s="155"/>
      <c r="H16" s="155"/>
      <c r="I16" s="155"/>
      <c r="J16" s="156"/>
    </row>
    <row r="17" spans="1:10" ht="15.75" x14ac:dyDescent="0.25">
      <c r="A17" s="127" t="s">
        <v>26</v>
      </c>
      <c r="B17" s="128"/>
      <c r="C17" s="128"/>
      <c r="D17" s="128"/>
      <c r="E17" s="128"/>
      <c r="F17" s="128"/>
      <c r="G17" s="128"/>
      <c r="H17" s="128"/>
      <c r="I17" s="128"/>
      <c r="J17" s="129"/>
    </row>
    <row r="18" spans="1:10" ht="15.75" x14ac:dyDescent="0.25">
      <c r="A18" s="181" t="s">
        <v>20</v>
      </c>
      <c r="B18" s="182"/>
      <c r="C18" s="157" t="s">
        <v>175</v>
      </c>
      <c r="D18" s="158"/>
      <c r="E18" s="158"/>
      <c r="F18" s="158"/>
      <c r="G18" s="158"/>
      <c r="H18" s="158"/>
      <c r="I18" s="158"/>
      <c r="J18" s="159"/>
    </row>
    <row r="19" spans="1:10" ht="15.6" x14ac:dyDescent="0.3">
      <c r="A19" s="181" t="s">
        <v>19</v>
      </c>
      <c r="B19" s="182"/>
      <c r="C19" s="155" t="s">
        <v>176</v>
      </c>
      <c r="D19" s="155"/>
      <c r="E19" s="155"/>
      <c r="F19" s="155"/>
      <c r="G19" s="155"/>
      <c r="H19" s="155"/>
      <c r="I19" s="155"/>
      <c r="J19" s="156"/>
    </row>
    <row r="20" spans="1:10" ht="15.6" x14ac:dyDescent="0.3">
      <c r="A20" s="181" t="s">
        <v>3</v>
      </c>
      <c r="B20" s="182"/>
      <c r="C20" s="155" t="s">
        <v>177</v>
      </c>
      <c r="D20" s="155"/>
      <c r="E20" s="155"/>
      <c r="F20" s="155"/>
      <c r="G20" s="155"/>
      <c r="H20" s="155"/>
      <c r="I20" s="155"/>
      <c r="J20" s="156"/>
    </row>
    <row r="21" spans="1:10" ht="15.6" x14ac:dyDescent="0.3">
      <c r="A21" s="181" t="s">
        <v>7</v>
      </c>
      <c r="B21" s="182"/>
      <c r="C21" s="155" t="s">
        <v>178</v>
      </c>
      <c r="D21" s="155"/>
      <c r="E21" s="155"/>
      <c r="F21" s="155"/>
      <c r="G21" s="155"/>
      <c r="H21" s="155"/>
      <c r="I21" s="155"/>
      <c r="J21" s="156"/>
    </row>
    <row r="22" spans="1:10" ht="15.6" x14ac:dyDescent="0.3">
      <c r="A22" s="181" t="s">
        <v>8</v>
      </c>
      <c r="B22" s="182"/>
      <c r="C22" s="155">
        <v>2500</v>
      </c>
      <c r="D22" s="155"/>
      <c r="E22" s="155"/>
      <c r="F22" s="155"/>
      <c r="G22" s="155"/>
      <c r="H22" s="155"/>
      <c r="I22" s="155"/>
      <c r="J22" s="156"/>
    </row>
    <row r="23" spans="1:10" ht="15.75" x14ac:dyDescent="0.25">
      <c r="A23" s="181" t="s">
        <v>62</v>
      </c>
      <c r="B23" s="182"/>
      <c r="C23" s="5" t="s">
        <v>179</v>
      </c>
      <c r="D23" s="160" t="s">
        <v>60</v>
      </c>
      <c r="E23" s="161"/>
      <c r="F23" s="161"/>
      <c r="G23" s="161"/>
      <c r="H23" s="161"/>
      <c r="I23" s="161"/>
      <c r="J23" s="162"/>
    </row>
    <row r="24" spans="1:10" ht="15.75" x14ac:dyDescent="0.25">
      <c r="A24" s="181" t="s">
        <v>12</v>
      </c>
      <c r="B24" s="182"/>
      <c r="C24" s="9" t="s">
        <v>180</v>
      </c>
      <c r="D24" s="9"/>
      <c r="E24" s="9"/>
      <c r="F24" s="18" t="s">
        <v>61</v>
      </c>
      <c r="G24" s="19"/>
      <c r="H24" s="203"/>
      <c r="I24" s="204"/>
      <c r="J24" s="205"/>
    </row>
    <row r="25" spans="1:10" ht="31.5" x14ac:dyDescent="0.25">
      <c r="A25" s="109" t="s">
        <v>52</v>
      </c>
      <c r="B25" s="144"/>
      <c r="C25" s="23" t="s">
        <v>65</v>
      </c>
      <c r="D25" s="70" t="s">
        <v>67</v>
      </c>
      <c r="E25" s="23" t="s">
        <v>86</v>
      </c>
      <c r="F25" s="184" t="s">
        <v>123</v>
      </c>
      <c r="G25" s="184"/>
      <c r="H25" s="172" t="s">
        <v>51</v>
      </c>
      <c r="I25" s="185"/>
      <c r="J25" s="71" t="s">
        <v>181</v>
      </c>
    </row>
    <row r="26" spans="1:10" x14ac:dyDescent="0.25">
      <c r="A26" s="145"/>
      <c r="B26" s="146"/>
      <c r="C26" s="128" t="s">
        <v>57</v>
      </c>
      <c r="D26" s="128"/>
      <c r="E26" s="94" t="s">
        <v>182</v>
      </c>
      <c r="F26" s="128" t="s">
        <v>58</v>
      </c>
      <c r="G26" s="128"/>
      <c r="H26" s="128"/>
      <c r="I26" s="128"/>
      <c r="J26" s="148" t="s">
        <v>182</v>
      </c>
    </row>
    <row r="27" spans="1:10" x14ac:dyDescent="0.25">
      <c r="A27" s="111"/>
      <c r="B27" s="147"/>
      <c r="C27" s="128"/>
      <c r="D27" s="128"/>
      <c r="E27" s="94"/>
      <c r="F27" s="128"/>
      <c r="G27" s="128"/>
      <c r="H27" s="128"/>
      <c r="I27" s="128"/>
      <c r="J27" s="148"/>
    </row>
    <row r="28" spans="1:10" ht="15.75" x14ac:dyDescent="0.25">
      <c r="A28" s="82" t="s">
        <v>40</v>
      </c>
      <c r="B28" s="83"/>
      <c r="C28" s="149" t="s">
        <v>183</v>
      </c>
      <c r="D28" s="150"/>
      <c r="E28" s="150"/>
      <c r="F28" s="150"/>
      <c r="G28" s="150"/>
      <c r="H28" s="150"/>
      <c r="I28" s="150"/>
      <c r="J28" s="151"/>
    </row>
    <row r="29" spans="1:10" ht="15.75" x14ac:dyDescent="0.25">
      <c r="A29" s="109" t="s">
        <v>42</v>
      </c>
      <c r="B29" s="110"/>
      <c r="C29" s="6" t="s">
        <v>41</v>
      </c>
      <c r="D29" s="193" t="s">
        <v>184</v>
      </c>
      <c r="E29" s="193"/>
      <c r="F29" s="193"/>
      <c r="G29" s="193"/>
      <c r="H29" s="193"/>
      <c r="I29" s="193"/>
      <c r="J29" s="194"/>
    </row>
    <row r="30" spans="1:10" ht="15.75" x14ac:dyDescent="0.25">
      <c r="A30" s="145"/>
      <c r="B30" s="183"/>
      <c r="C30" s="6" t="s">
        <v>6</v>
      </c>
      <c r="D30" s="22" t="s">
        <v>185</v>
      </c>
      <c r="E30" s="184"/>
      <c r="F30" s="184"/>
      <c r="G30" s="184"/>
      <c r="H30" s="184"/>
      <c r="I30" s="184"/>
      <c r="J30" s="186"/>
    </row>
    <row r="31" spans="1:10" ht="15.75" x14ac:dyDescent="0.25">
      <c r="A31" s="111"/>
      <c r="B31" s="112"/>
      <c r="C31" s="6" t="s">
        <v>10</v>
      </c>
      <c r="D31" s="22" t="s">
        <v>186</v>
      </c>
      <c r="E31" s="184"/>
      <c r="F31" s="184"/>
      <c r="G31" s="184"/>
      <c r="H31" s="184"/>
      <c r="I31" s="184"/>
      <c r="J31" s="186"/>
    </row>
    <row r="32" spans="1:10" ht="15.75" x14ac:dyDescent="0.25">
      <c r="A32" s="82" t="s">
        <v>59</v>
      </c>
      <c r="B32" s="83"/>
      <c r="C32" s="5" t="s">
        <v>187</v>
      </c>
      <c r="D32" s="160" t="s">
        <v>60</v>
      </c>
      <c r="E32" s="161"/>
      <c r="F32" s="161"/>
      <c r="G32" s="161"/>
      <c r="H32" s="161"/>
      <c r="I32" s="161"/>
      <c r="J32" s="162"/>
    </row>
    <row r="33" spans="1:10" ht="15.75" x14ac:dyDescent="0.25">
      <c r="A33" s="82" t="s">
        <v>4</v>
      </c>
      <c r="B33" s="83"/>
      <c r="C33" s="120" t="s">
        <v>188</v>
      </c>
      <c r="D33" s="120"/>
      <c r="E33" s="120"/>
      <c r="F33" s="120"/>
      <c r="G33" s="120"/>
      <c r="H33" s="120"/>
      <c r="I33" s="120"/>
      <c r="J33" s="143"/>
    </row>
    <row r="34" spans="1:10" ht="15.75" x14ac:dyDescent="0.25">
      <c r="A34" s="82" t="s">
        <v>11</v>
      </c>
      <c r="B34" s="83"/>
      <c r="C34" s="120" t="s">
        <v>189</v>
      </c>
      <c r="D34" s="120"/>
      <c r="E34" s="120"/>
      <c r="F34" s="120"/>
      <c r="G34" s="120"/>
      <c r="H34" s="120"/>
      <c r="I34" s="120"/>
      <c r="J34" s="143"/>
    </row>
    <row r="35" spans="1:10" ht="15.75" x14ac:dyDescent="0.25">
      <c r="A35" s="82" t="s">
        <v>49</v>
      </c>
      <c r="B35" s="83"/>
      <c r="C35" s="120" t="s">
        <v>190</v>
      </c>
      <c r="D35" s="120"/>
      <c r="E35" s="120"/>
      <c r="F35" s="120"/>
      <c r="G35" s="120"/>
      <c r="H35" s="120"/>
      <c r="I35" s="120"/>
      <c r="J35" s="143"/>
    </row>
    <row r="36" spans="1:10" ht="20.25" x14ac:dyDescent="0.25">
      <c r="A36" s="82" t="s">
        <v>5</v>
      </c>
      <c r="B36" s="83"/>
      <c r="C36" s="168">
        <v>25000000</v>
      </c>
      <c r="D36" s="169"/>
      <c r="E36" s="139" t="s">
        <v>149</v>
      </c>
      <c r="F36" s="140"/>
      <c r="G36" s="140"/>
      <c r="H36" s="140"/>
      <c r="I36" s="140"/>
      <c r="J36" s="141"/>
    </row>
    <row r="37" spans="1:10" x14ac:dyDescent="0.25">
      <c r="A37" s="109" t="s">
        <v>87</v>
      </c>
      <c r="B37" s="110"/>
      <c r="C37" s="120" t="s">
        <v>191</v>
      </c>
      <c r="D37" s="120"/>
      <c r="E37" s="187" t="s">
        <v>64</v>
      </c>
      <c r="F37" s="188"/>
      <c r="G37" s="188"/>
      <c r="H37" s="188"/>
      <c r="I37" s="188"/>
      <c r="J37" s="189"/>
    </row>
    <row r="38" spans="1:10" x14ac:dyDescent="0.25">
      <c r="A38" s="111"/>
      <c r="B38" s="112"/>
      <c r="C38" s="120"/>
      <c r="D38" s="120"/>
      <c r="E38" s="190"/>
      <c r="F38" s="191"/>
      <c r="G38" s="191"/>
      <c r="H38" s="191"/>
      <c r="I38" s="191"/>
      <c r="J38" s="192"/>
    </row>
    <row r="39" spans="1:10" ht="15.6" x14ac:dyDescent="0.3">
      <c r="A39" s="179"/>
      <c r="B39" s="180"/>
      <c r="C39" s="128" t="s">
        <v>37</v>
      </c>
      <c r="D39" s="128"/>
      <c r="E39" s="172" t="s">
        <v>36</v>
      </c>
      <c r="F39" s="173"/>
      <c r="G39" s="173"/>
      <c r="H39" s="173"/>
      <c r="I39" s="173"/>
      <c r="J39" s="174"/>
    </row>
    <row r="40" spans="1:10" ht="15.6" x14ac:dyDescent="0.3">
      <c r="A40" s="82" t="s">
        <v>19</v>
      </c>
      <c r="B40" s="83"/>
      <c r="C40" s="120" t="s">
        <v>192</v>
      </c>
      <c r="D40" s="120"/>
      <c r="E40" s="120" t="s">
        <v>177</v>
      </c>
      <c r="F40" s="120"/>
      <c r="G40" s="120"/>
      <c r="H40" s="120"/>
      <c r="I40" s="120"/>
      <c r="J40" s="143"/>
    </row>
    <row r="41" spans="1:10" ht="15.75" x14ac:dyDescent="0.25">
      <c r="A41" s="82" t="s">
        <v>1</v>
      </c>
      <c r="B41" s="83"/>
      <c r="C41" s="120" t="s">
        <v>193</v>
      </c>
      <c r="D41" s="120"/>
      <c r="E41" s="154" t="s">
        <v>193</v>
      </c>
      <c r="F41" s="155"/>
      <c r="G41" s="155"/>
      <c r="H41" s="155"/>
      <c r="I41" s="155"/>
      <c r="J41" s="156"/>
    </row>
    <row r="42" spans="1:10" ht="15.6" x14ac:dyDescent="0.3">
      <c r="A42" s="82" t="s">
        <v>13</v>
      </c>
      <c r="B42" s="83"/>
      <c r="C42" s="120" t="s">
        <v>194</v>
      </c>
      <c r="D42" s="120"/>
      <c r="E42" s="154" t="s">
        <v>194</v>
      </c>
      <c r="F42" s="155"/>
      <c r="G42" s="155"/>
      <c r="H42" s="155"/>
      <c r="I42" s="155"/>
      <c r="J42" s="156"/>
    </row>
    <row r="43" spans="1:10" ht="15.75" x14ac:dyDescent="0.25">
      <c r="A43" s="82" t="s">
        <v>14</v>
      </c>
      <c r="B43" s="83"/>
      <c r="C43" s="120" t="s">
        <v>14</v>
      </c>
      <c r="D43" s="120"/>
      <c r="E43" s="154" t="s">
        <v>14</v>
      </c>
      <c r="F43" s="155"/>
      <c r="G43" s="155"/>
      <c r="H43" s="155"/>
      <c r="I43" s="155"/>
      <c r="J43" s="156"/>
    </row>
    <row r="44" spans="1:10" ht="15.75" x14ac:dyDescent="0.25">
      <c r="A44" s="133" t="s">
        <v>27</v>
      </c>
      <c r="B44" s="134"/>
      <c r="C44" s="134"/>
      <c r="D44" s="134"/>
      <c r="E44" s="134"/>
      <c r="F44" s="134"/>
      <c r="G44" s="134"/>
      <c r="H44" s="134"/>
      <c r="I44" s="134"/>
      <c r="J44" s="135"/>
    </row>
    <row r="45" spans="1:10" ht="15.75" x14ac:dyDescent="0.25">
      <c r="A45" s="80" t="s">
        <v>21</v>
      </c>
      <c r="B45" s="81"/>
      <c r="C45" s="81" t="s">
        <v>56</v>
      </c>
      <c r="D45" s="81"/>
      <c r="E45" s="81" t="s">
        <v>22</v>
      </c>
      <c r="F45" s="81"/>
      <c r="G45" s="81" t="s">
        <v>78</v>
      </c>
      <c r="H45" s="81"/>
      <c r="I45" s="81" t="s">
        <v>43</v>
      </c>
      <c r="J45" s="142"/>
    </row>
    <row r="46" spans="1:10" ht="15.75" x14ac:dyDescent="0.25">
      <c r="A46" s="80" t="s">
        <v>33</v>
      </c>
      <c r="B46" s="81"/>
      <c r="C46" s="119" t="s">
        <v>195</v>
      </c>
      <c r="D46" s="119"/>
      <c r="E46" s="113">
        <f>IF($C$46="Menor que 5 años",25,IF($C$46="Entre 5 y 7 años",20,IF($C$46="Entre 7 y 9 años",10,IF($C$46="Entre 9 y 11 años",5,IF($C$46="Mayor que 11 años",0,0)))))</f>
        <v>25</v>
      </c>
      <c r="F46" s="114"/>
      <c r="G46" s="115">
        <v>25</v>
      </c>
      <c r="H46" s="115"/>
      <c r="I46" s="95"/>
      <c r="J46" s="96"/>
    </row>
    <row r="47" spans="1:10" ht="15.75" x14ac:dyDescent="0.25">
      <c r="A47" s="80" t="s">
        <v>45</v>
      </c>
      <c r="B47" s="81"/>
      <c r="C47" s="119" t="s">
        <v>196</v>
      </c>
      <c r="D47" s="119"/>
      <c r="E47" s="116">
        <f>IF($C$47="Mayor que 5 años",25,IF($C$47="Entre 3 y 5 años",20,IF($C$47="Entre 2 y 3 años",15,IF($C$47="Entre 1 y 2 años",5,IF($C$47="Menos de 1 año",0,0)))))</f>
        <v>20</v>
      </c>
      <c r="F47" s="117"/>
      <c r="G47" s="115">
        <v>25</v>
      </c>
      <c r="H47" s="115"/>
      <c r="I47" s="193"/>
      <c r="J47" s="194"/>
    </row>
    <row r="48" spans="1:10" ht="75" x14ac:dyDescent="0.25">
      <c r="A48" s="72" t="s">
        <v>46</v>
      </c>
      <c r="B48" s="20" t="s">
        <v>150</v>
      </c>
      <c r="C48" s="119" t="s">
        <v>196</v>
      </c>
      <c r="D48" s="119"/>
      <c r="E48" s="116">
        <f>IF($C$48="Mayor que 5 años",25,IF($C$48="Entre 3 y 5 años",20,IF($C$48="Entre 2 y 3 años",15,IF($C$48="Entre 1 y 2 años",5,IF($C$48="Menos de 1 año",0,IF($C$48="No aplica",25,0))))))</f>
        <v>20</v>
      </c>
      <c r="F48" s="117"/>
      <c r="G48" s="115">
        <v>25</v>
      </c>
      <c r="H48" s="115"/>
      <c r="I48" s="193"/>
      <c r="J48" s="194"/>
    </row>
    <row r="49" spans="1:10" ht="15.75" x14ac:dyDescent="0.25">
      <c r="A49" s="80" t="s">
        <v>47</v>
      </c>
      <c r="B49" s="81"/>
      <c r="C49" s="119" t="s">
        <v>199</v>
      </c>
      <c r="D49" s="119"/>
      <c r="E49" s="113">
        <f>IF($C$49="Mayor que 5 años",25,IF($C$49="Entre 2 y 5 años",20,IF($C$49="Entre 1 y 2 años",10,IF($C$49="Menor que 1 año",0,0))))</f>
        <v>10</v>
      </c>
      <c r="F49" s="114"/>
      <c r="G49" s="115">
        <v>25</v>
      </c>
      <c r="H49" s="115"/>
      <c r="I49" s="193"/>
      <c r="J49" s="194"/>
    </row>
    <row r="50" spans="1:10" ht="15.75" x14ac:dyDescent="0.25">
      <c r="A50" s="80" t="s">
        <v>39</v>
      </c>
      <c r="B50" s="81"/>
      <c r="C50" s="119"/>
      <c r="D50" s="119"/>
      <c r="E50" s="118">
        <f>SUM($E$46:$F$49)</f>
        <v>75</v>
      </c>
      <c r="F50" s="118"/>
      <c r="G50" s="115">
        <v>100</v>
      </c>
      <c r="H50" s="115"/>
      <c r="I50" s="193"/>
      <c r="J50" s="194"/>
    </row>
    <row r="51" spans="1:10" ht="15.75" x14ac:dyDescent="0.25">
      <c r="A51" s="176" t="s">
        <v>28</v>
      </c>
      <c r="B51" s="177"/>
      <c r="C51" s="177"/>
      <c r="D51" s="177"/>
      <c r="E51" s="177"/>
      <c r="F51" s="177"/>
      <c r="G51" s="177"/>
      <c r="H51" s="177"/>
      <c r="I51" s="177"/>
      <c r="J51" s="178"/>
    </row>
    <row r="52" spans="1:10" ht="15.75" x14ac:dyDescent="0.25">
      <c r="A52" s="77" t="s">
        <v>21</v>
      </c>
      <c r="B52" s="78"/>
      <c r="C52" s="170" t="s">
        <v>56</v>
      </c>
      <c r="D52" s="171"/>
      <c r="E52" s="79" t="s">
        <v>22</v>
      </c>
      <c r="F52" s="79"/>
      <c r="G52" s="79" t="s">
        <v>23</v>
      </c>
      <c r="H52" s="79"/>
      <c r="I52" s="78" t="s">
        <v>43</v>
      </c>
      <c r="J52" s="175"/>
    </row>
    <row r="53" spans="1:10" ht="15.75" x14ac:dyDescent="0.25">
      <c r="A53" s="77" t="s">
        <v>15</v>
      </c>
      <c r="B53" s="78"/>
      <c r="C53" s="119" t="s">
        <v>197</v>
      </c>
      <c r="D53" s="119"/>
      <c r="E53" s="84">
        <f>IF($C$53="util",20,IF($C$53="medianamente util",10,IF($C$53="No util",0,0)))</f>
        <v>10</v>
      </c>
      <c r="F53" s="84"/>
      <c r="G53" s="84">
        <v>20</v>
      </c>
      <c r="H53" s="84"/>
      <c r="I53" s="84"/>
      <c r="J53" s="91"/>
    </row>
    <row r="54" spans="1:10" ht="15.75" x14ac:dyDescent="0.25">
      <c r="A54" s="77" t="s">
        <v>34</v>
      </c>
      <c r="B54" s="78"/>
      <c r="C54" s="119" t="s">
        <v>181</v>
      </c>
      <c r="D54" s="119"/>
      <c r="E54" s="84">
        <f>IF($C$54="Alta",20,IF($C$54="Media",10,IF($C$54="Baja",0,0)))</f>
        <v>20</v>
      </c>
      <c r="F54" s="84"/>
      <c r="G54" s="84">
        <v>20</v>
      </c>
      <c r="H54" s="84"/>
      <c r="I54" s="84"/>
      <c r="J54" s="91"/>
    </row>
    <row r="55" spans="1:10" ht="15.75" x14ac:dyDescent="0.25">
      <c r="A55" s="77" t="s">
        <v>16</v>
      </c>
      <c r="B55" s="78"/>
      <c r="C55" s="119" t="s">
        <v>181</v>
      </c>
      <c r="D55" s="119"/>
      <c r="E55" s="84">
        <f>IF($C$55="Alta",20,IF($C$55="Media",10,IF($C$55="Baja",0,0)))</f>
        <v>20</v>
      </c>
      <c r="F55" s="84"/>
      <c r="G55" s="84">
        <v>20</v>
      </c>
      <c r="H55" s="84"/>
      <c r="I55" s="84"/>
      <c r="J55" s="91"/>
    </row>
    <row r="56" spans="1:10" ht="15.75" x14ac:dyDescent="0.25">
      <c r="A56" s="77" t="s">
        <v>35</v>
      </c>
      <c r="B56" s="78"/>
      <c r="C56" s="119" t="s">
        <v>200</v>
      </c>
      <c r="D56" s="119"/>
      <c r="E56" s="84">
        <f>IF($C$56="alta",20,IF($C$56="Mediana",10,IF($C$56="Ninguna",0,0)))</f>
        <v>10</v>
      </c>
      <c r="F56" s="84"/>
      <c r="G56" s="84">
        <v>20</v>
      </c>
      <c r="H56" s="84"/>
      <c r="I56" s="84"/>
      <c r="J56" s="91"/>
    </row>
    <row r="57" spans="1:10" ht="38.25" x14ac:dyDescent="0.25">
      <c r="A57" s="73" t="s">
        <v>83</v>
      </c>
      <c r="B57" s="14" t="s">
        <v>84</v>
      </c>
      <c r="C57" s="92" t="s">
        <v>198</v>
      </c>
      <c r="D57" s="93"/>
      <c r="E57" s="84">
        <f>IF($C$57="Necesaria",20,IF($C$57="No necesaria",0,0))</f>
        <v>20</v>
      </c>
      <c r="F57" s="84"/>
      <c r="G57" s="99">
        <v>20</v>
      </c>
      <c r="H57" s="99"/>
      <c r="I57" s="99"/>
      <c r="J57" s="102"/>
    </row>
    <row r="58" spans="1:10" ht="15.75" x14ac:dyDescent="0.25">
      <c r="A58" s="77" t="s">
        <v>39</v>
      </c>
      <c r="B58" s="78"/>
      <c r="C58" s="94"/>
      <c r="D58" s="94"/>
      <c r="E58" s="85">
        <f>SUM($E$53:$F$57)</f>
        <v>80</v>
      </c>
      <c r="F58" s="86"/>
      <c r="G58" s="99">
        <v>100</v>
      </c>
      <c r="H58" s="99"/>
      <c r="I58" s="99"/>
      <c r="J58" s="102"/>
    </row>
    <row r="59" spans="1:10" ht="15.75" x14ac:dyDescent="0.25">
      <c r="A59" s="136" t="s">
        <v>29</v>
      </c>
      <c r="B59" s="137"/>
      <c r="C59" s="137"/>
      <c r="D59" s="137"/>
      <c r="E59" s="137"/>
      <c r="F59" s="137"/>
      <c r="G59" s="137"/>
      <c r="H59" s="137"/>
      <c r="I59" s="137"/>
      <c r="J59" s="138"/>
    </row>
    <row r="60" spans="1:10" ht="60" x14ac:dyDescent="0.25">
      <c r="A60" s="97" t="s">
        <v>21</v>
      </c>
      <c r="B60" s="98"/>
      <c r="C60" s="24" t="s">
        <v>55</v>
      </c>
      <c r="D60" s="13" t="s">
        <v>82</v>
      </c>
      <c r="E60" s="98" t="s">
        <v>22</v>
      </c>
      <c r="F60" s="98"/>
      <c r="G60" s="98" t="s">
        <v>44</v>
      </c>
      <c r="H60" s="98"/>
      <c r="I60" s="98" t="s">
        <v>43</v>
      </c>
      <c r="J60" s="101"/>
    </row>
    <row r="61" spans="1:10" ht="15.75" x14ac:dyDescent="0.25">
      <c r="A61" s="103" t="s">
        <v>79</v>
      </c>
      <c r="B61" s="104"/>
      <c r="C61" s="7">
        <v>9000000</v>
      </c>
      <c r="D61" s="8">
        <f>IF($C$36&gt;0,($C$61/$C$36),0)</f>
        <v>0.36</v>
      </c>
      <c r="E61" s="99">
        <f>IF($D$61&lt;=30%,30,IF($D$61&gt;50%,0,IF(($D$61&lt;=50%&amp;$D$61&gt;30%),15)))</f>
        <v>15</v>
      </c>
      <c r="F61" s="99"/>
      <c r="G61" s="84">
        <v>30</v>
      </c>
      <c r="H61" s="84"/>
      <c r="I61" s="95"/>
      <c r="J61" s="96"/>
    </row>
    <row r="62" spans="1:10" ht="15.75" x14ac:dyDescent="0.25">
      <c r="A62" s="103" t="s">
        <v>80</v>
      </c>
      <c r="B62" s="104"/>
      <c r="C62" s="7">
        <v>6000000</v>
      </c>
      <c r="D62" s="8">
        <f>IF($C$36&gt;0,($C$62/$C$36),0)</f>
        <v>0.24</v>
      </c>
      <c r="E62" s="99">
        <f>IF($D$62&lt;=30%,30,IF($D$62&gt;50%,0,IF(($D$62&lt;=50%&amp;$D$62&gt;30%),15)))</f>
        <v>30</v>
      </c>
      <c r="F62" s="99"/>
      <c r="G62" s="84">
        <v>30</v>
      </c>
      <c r="H62" s="84"/>
      <c r="I62" s="95"/>
      <c r="J62" s="96"/>
    </row>
    <row r="63" spans="1:10" ht="15.75" x14ac:dyDescent="0.25">
      <c r="A63" s="103" t="s">
        <v>81</v>
      </c>
      <c r="B63" s="104"/>
      <c r="C63" s="7">
        <v>30000000</v>
      </c>
      <c r="D63" s="8">
        <f>IF($C$63&gt;0,($C$61/$C$63),0)</f>
        <v>0.3</v>
      </c>
      <c r="E63" s="99">
        <f>IF($D$63&gt;30%,0,IF($D$63&lt;=10%,40,IF(AND($D$63&gt;20%,$D$63&lt;=30%),20,IF(AND($D$63&gt;10%,$D$63&lt;=20%),30,))))</f>
        <v>20</v>
      </c>
      <c r="F63" s="99"/>
      <c r="G63" s="84">
        <v>40</v>
      </c>
      <c r="H63" s="84"/>
      <c r="I63" s="95"/>
      <c r="J63" s="96"/>
    </row>
    <row r="64" spans="1:10" ht="15.75" x14ac:dyDescent="0.25">
      <c r="A64" s="97" t="s">
        <v>39</v>
      </c>
      <c r="B64" s="98"/>
      <c r="C64" s="157"/>
      <c r="D64" s="167"/>
      <c r="E64" s="100">
        <f>SUM($E$61:$F$63)</f>
        <v>65</v>
      </c>
      <c r="F64" s="100"/>
      <c r="G64" s="84">
        <v>100</v>
      </c>
      <c r="H64" s="84"/>
      <c r="I64" s="99"/>
      <c r="J64" s="102"/>
    </row>
    <row r="65" spans="1:10" ht="46.9" customHeight="1" x14ac:dyDescent="0.25">
      <c r="A65" s="75" t="s">
        <v>32</v>
      </c>
      <c r="B65" s="87" t="s">
        <v>31</v>
      </c>
      <c r="C65" s="87"/>
      <c r="D65" s="87"/>
      <c r="E65" s="21">
        <f>0.45*($E$50)+0.3*($E$58)+0.25*($E$64)</f>
        <v>74</v>
      </c>
      <c r="F65" s="87" t="s">
        <v>30</v>
      </c>
      <c r="G65" s="87"/>
      <c r="H65" s="130" t="str">
        <f>IF($C$48="No aplica",IF($E$65&lt;=44.37,"Proceso de reposición",IF($E$65&gt;62.13,"En buen estado, evaluar tres años después",IF(($E$65&lt;=62.13&amp;$E$65&gt;44.37),"Estado aceptable, evaluar en un año"))),IF($E$65&lt;=50,"Proceso de reposición",IF($E$65&gt;70,"En buen estado, evaluar tres años después",IF(($E$65&lt;=70&amp;$E$65&gt;50),"Estado aceptable, evaluar en un año"))))</f>
        <v>En buen estado, evaluar tres años después</v>
      </c>
      <c r="I65" s="131"/>
      <c r="J65" s="132"/>
    </row>
    <row r="66" spans="1:10" x14ac:dyDescent="0.25">
      <c r="A66" s="121" t="s">
        <v>53</v>
      </c>
      <c r="B66" s="122"/>
      <c r="C66" s="122"/>
      <c r="D66" s="122"/>
      <c r="E66" s="122"/>
      <c r="F66" s="122" t="s">
        <v>54</v>
      </c>
      <c r="G66" s="122"/>
      <c r="H66" s="122"/>
      <c r="I66" s="122"/>
      <c r="J66" s="123"/>
    </row>
    <row r="67" spans="1:10" ht="15.75" thickBot="1" x14ac:dyDescent="0.3">
      <c r="A67" s="88" t="s">
        <v>76</v>
      </c>
      <c r="B67" s="89"/>
      <c r="C67" s="89"/>
      <c r="D67" s="89"/>
      <c r="E67" s="89"/>
      <c r="F67" s="89" t="s">
        <v>77</v>
      </c>
      <c r="G67" s="89"/>
      <c r="H67" s="89"/>
      <c r="I67" s="89"/>
      <c r="J67" s="90"/>
    </row>
  </sheetData>
  <sheetProtection password="FD83" sheet="1" objects="1" scenarios="1"/>
  <mergeCells count="176">
    <mergeCell ref="A66:E66"/>
    <mergeCell ref="F66:J66"/>
    <mergeCell ref="A67:E67"/>
    <mergeCell ref="F67:J67"/>
    <mergeCell ref="C13:J13"/>
    <mergeCell ref="A64:B64"/>
    <mergeCell ref="C64:D64"/>
    <mergeCell ref="E64:F64"/>
    <mergeCell ref="G64:H64"/>
    <mergeCell ref="I64:J64"/>
    <mergeCell ref="B65:D65"/>
    <mergeCell ref="F65:G65"/>
    <mergeCell ref="H65:J65"/>
    <mergeCell ref="A62:B62"/>
    <mergeCell ref="E62:F62"/>
    <mergeCell ref="G62:H62"/>
    <mergeCell ref="I62:J62"/>
    <mergeCell ref="A63:B63"/>
    <mergeCell ref="E63:F63"/>
    <mergeCell ref="G63:H63"/>
    <mergeCell ref="I63:J63"/>
    <mergeCell ref="A60:B60"/>
    <mergeCell ref="E60:F60"/>
    <mergeCell ref="G60:H60"/>
    <mergeCell ref="I60:J60"/>
    <mergeCell ref="A61:B61"/>
    <mergeCell ref="E61:F61"/>
    <mergeCell ref="G61:H61"/>
    <mergeCell ref="I61:J61"/>
    <mergeCell ref="A58:B58"/>
    <mergeCell ref="C58:D58"/>
    <mergeCell ref="E58:F58"/>
    <mergeCell ref="G58:H58"/>
    <mergeCell ref="I58:J58"/>
    <mergeCell ref="A59:J59"/>
    <mergeCell ref="A56:B56"/>
    <mergeCell ref="C56:D56"/>
    <mergeCell ref="E56:F56"/>
    <mergeCell ref="G56:H56"/>
    <mergeCell ref="I56:J56"/>
    <mergeCell ref="C57:D57"/>
    <mergeCell ref="E57:F57"/>
    <mergeCell ref="G57:H57"/>
    <mergeCell ref="I57:J57"/>
    <mergeCell ref="A54:B54"/>
    <mergeCell ref="C54:D54"/>
    <mergeCell ref="E54:F54"/>
    <mergeCell ref="G54:H54"/>
    <mergeCell ref="I54:J54"/>
    <mergeCell ref="A55:B55"/>
    <mergeCell ref="C55:D55"/>
    <mergeCell ref="E55:F55"/>
    <mergeCell ref="G55:H55"/>
    <mergeCell ref="I55:J55"/>
    <mergeCell ref="A52:B52"/>
    <mergeCell ref="C52:D52"/>
    <mergeCell ref="E52:F52"/>
    <mergeCell ref="G52:H52"/>
    <mergeCell ref="I52:J52"/>
    <mergeCell ref="A53:B53"/>
    <mergeCell ref="C53:D53"/>
    <mergeCell ref="E53:F53"/>
    <mergeCell ref="G53:H53"/>
    <mergeCell ref="I53:J53"/>
    <mergeCell ref="A50:B50"/>
    <mergeCell ref="C50:D50"/>
    <mergeCell ref="E50:F50"/>
    <mergeCell ref="G50:H50"/>
    <mergeCell ref="I50:J50"/>
    <mergeCell ref="A51:J51"/>
    <mergeCell ref="C48:D48"/>
    <mergeCell ref="E48:F48"/>
    <mergeCell ref="G48:H48"/>
    <mergeCell ref="I48:J48"/>
    <mergeCell ref="A49:B49"/>
    <mergeCell ref="C49:D49"/>
    <mergeCell ref="E49:F49"/>
    <mergeCell ref="G49:H49"/>
    <mergeCell ref="I49:J49"/>
    <mergeCell ref="A46:B46"/>
    <mergeCell ref="C46:D46"/>
    <mergeCell ref="E46:F46"/>
    <mergeCell ref="G46:H46"/>
    <mergeCell ref="I46:J46"/>
    <mergeCell ref="A47:B47"/>
    <mergeCell ref="C47:D47"/>
    <mergeCell ref="E47:F47"/>
    <mergeCell ref="G47:H47"/>
    <mergeCell ref="I47:J47"/>
    <mergeCell ref="A43:B43"/>
    <mergeCell ref="C43:D43"/>
    <mergeCell ref="E43:J43"/>
    <mergeCell ref="A44:J44"/>
    <mergeCell ref="A45:B45"/>
    <mergeCell ref="C45:D45"/>
    <mergeCell ref="E45:F45"/>
    <mergeCell ref="G45:H45"/>
    <mergeCell ref="I45:J45"/>
    <mergeCell ref="A41:B41"/>
    <mergeCell ref="C41:D41"/>
    <mergeCell ref="E41:J41"/>
    <mergeCell ref="A42:B42"/>
    <mergeCell ref="C42:D42"/>
    <mergeCell ref="E42:J42"/>
    <mergeCell ref="A39:B39"/>
    <mergeCell ref="C39:D39"/>
    <mergeCell ref="E39:J39"/>
    <mergeCell ref="A40:B40"/>
    <mergeCell ref="C40:D40"/>
    <mergeCell ref="E40:J40"/>
    <mergeCell ref="A35:B35"/>
    <mergeCell ref="C35:J35"/>
    <mergeCell ref="A36:B36"/>
    <mergeCell ref="C36:D36"/>
    <mergeCell ref="E36:J36"/>
    <mergeCell ref="A37:B38"/>
    <mergeCell ref="C37:D38"/>
    <mergeCell ref="E37:J38"/>
    <mergeCell ref="A32:B32"/>
    <mergeCell ref="D32:J32"/>
    <mergeCell ref="A33:B33"/>
    <mergeCell ref="C33:J33"/>
    <mergeCell ref="A34:B34"/>
    <mergeCell ref="C34:J34"/>
    <mergeCell ref="J26:J27"/>
    <mergeCell ref="A28:B28"/>
    <mergeCell ref="C28:J28"/>
    <mergeCell ref="A29:B31"/>
    <mergeCell ref="D29:J29"/>
    <mergeCell ref="E30:F30"/>
    <mergeCell ref="G30:J30"/>
    <mergeCell ref="E31:F31"/>
    <mergeCell ref="G31:J31"/>
    <mergeCell ref="A25:B27"/>
    <mergeCell ref="F25:G25"/>
    <mergeCell ref="H25:I25"/>
    <mergeCell ref="C26:D27"/>
    <mergeCell ref="E26:E27"/>
    <mergeCell ref="F26:I27"/>
    <mergeCell ref="A22:B22"/>
    <mergeCell ref="C22:J22"/>
    <mergeCell ref="A23:B23"/>
    <mergeCell ref="D23:J23"/>
    <mergeCell ref="A24:B24"/>
    <mergeCell ref="H24:J24"/>
    <mergeCell ref="A19:B19"/>
    <mergeCell ref="C19:J19"/>
    <mergeCell ref="A20:B20"/>
    <mergeCell ref="C20:J20"/>
    <mergeCell ref="A21:B21"/>
    <mergeCell ref="C21:J21"/>
    <mergeCell ref="A15:B15"/>
    <mergeCell ref="C15:J15"/>
    <mergeCell ref="A16:B16"/>
    <mergeCell ref="C16:J16"/>
    <mergeCell ref="A17:J17"/>
    <mergeCell ref="A18:B18"/>
    <mergeCell ref="C18:J18"/>
    <mergeCell ref="A12:B12"/>
    <mergeCell ref="C12:J12"/>
    <mergeCell ref="A13:B13"/>
    <mergeCell ref="C14:J14"/>
    <mergeCell ref="A14:B14"/>
    <mergeCell ref="A9:B9"/>
    <mergeCell ref="C9:J9"/>
    <mergeCell ref="A10:B10"/>
    <mergeCell ref="D10:J10"/>
    <mergeCell ref="A11:B11"/>
    <mergeCell ref="C11:J11"/>
    <mergeCell ref="A1:B5"/>
    <mergeCell ref="C1:J5"/>
    <mergeCell ref="A6:J6"/>
    <mergeCell ref="A7:B7"/>
    <mergeCell ref="C7:J7"/>
    <mergeCell ref="A8:B8"/>
    <mergeCell ref="C8:J8"/>
  </mergeCells>
  <dataValidations count="18">
    <dataValidation type="list" allowBlank="1" showInputMessage="1" showErrorMessage="1" sqref="C48:D48">
      <formula1>"No aplica,Mayor que 5 años,Entre 3 y 5 años,Entre 2 y 3 años,Entre 1 y 2 años,Menos de 1 año"</formula1>
    </dataValidation>
    <dataValidation type="list" allowBlank="1" showInputMessage="1" showErrorMessage="1" sqref="C53:D53">
      <formula1>"No util, medianamente util,util"</formula1>
    </dataValidation>
    <dataValidation type="list" allowBlank="1" showInputMessage="1" showErrorMessage="1" sqref="F25">
      <formula1>INDIRECT(D25)</formula1>
    </dataValidation>
    <dataValidation type="list" allowBlank="1" showInputMessage="1" showErrorMessage="1" sqref="D25">
      <formula1>Grupo</formula1>
    </dataValidation>
    <dataValidation type="list" allowBlank="1" showInputMessage="1" showErrorMessage="1" sqref="C24:E24">
      <formula1>"Agua,Aire,Vapor,Derivados del petróleo,Electricidad,Energía solar,Otra"</formula1>
    </dataValidation>
    <dataValidation type="list" allowBlank="1" showInputMessage="1" showErrorMessage="1" sqref="D31:E31 G31">
      <formula1>"Mecánicos,Electromecánicos,Eléctricos,Electrónicos,"</formula1>
    </dataValidation>
    <dataValidation type="list" allowBlank="1" showInputMessage="1" showErrorMessage="1" sqref="D30:E30 G30">
      <formula1>"De diagnóstico,De tratamiento y mantenimiento de la vida,De prevención,De rehabilitación,De análisis de laboratorio"</formula1>
    </dataValidation>
    <dataValidation type="list" allowBlank="1" showInputMessage="1" showErrorMessage="1" sqref="C28">
      <formula1>"Fijo,Móvil"</formula1>
    </dataValidation>
    <dataValidation type="list" allowBlank="1" showInputMessage="1" showErrorMessage="1" sqref="D29">
      <formula1>"I,IIA,IIB,III"</formula1>
    </dataValidation>
    <dataValidation type="list" allowBlank="1" showInputMessage="1" showErrorMessage="1" sqref="C18:J18">
      <formula1>"Biomédico,Industrial de uso hospitalario,Mobiliario"</formula1>
    </dataValidation>
    <dataValidation type="list" allowBlank="1" showInputMessage="1" showErrorMessage="1" sqref="C12:J12">
      <formula1>"Primer nivel tipo A,Primer nivel tipo B,Primer nivel tipo B especial,Segundo nivel tipo A,Segundo nivel tipo B,Segundo nivel tipo C,Segundo nivel de atención especializada en salud mental,Tercer nivel"</formula1>
    </dataValidation>
    <dataValidation type="list" allowBlank="1" showInputMessage="1" showErrorMessage="1" sqref="E26 J26">
      <formula1>"Si,No"</formula1>
    </dataValidation>
    <dataValidation type="list" allowBlank="1" showInputMessage="1" showErrorMessage="1" sqref="C54:C55 J25">
      <formula1>"Baja,Media,Alta"</formula1>
    </dataValidation>
    <dataValidation type="list" allowBlank="1" showInputMessage="1" showErrorMessage="1" sqref="C49">
      <formula1>"Mayor que 5 años,Entre 2 y 5 años,Entre 1 y 2 años,Menor que 1 año"</formula1>
    </dataValidation>
    <dataValidation type="list" allowBlank="1" showInputMessage="1" showErrorMessage="1" sqref="C47">
      <formula1>"Mayor que 5 años,Entre 3 y 5 años,Entre 2 y 3 años,Entre 1 y 2 años,Menos de 1 año"</formula1>
    </dataValidation>
    <dataValidation type="list" allowBlank="1" showInputMessage="1" showErrorMessage="1" sqref="C46">
      <formula1>"Menor que 5 años,Entre 5 y 7 años,Entre 7 y 9 años,Entre 9 y 11 años,Mayor que 11 años"</formula1>
    </dataValidation>
    <dataValidation type="list" allowBlank="1" showInputMessage="1" showErrorMessage="1" sqref="C57">
      <formula1>"No necesaria,Necesaria"</formula1>
    </dataValidation>
    <dataValidation type="list" allowBlank="1" showInputMessage="1" showErrorMessage="1" sqref="C56">
      <formula1>"Ninguna,Mediana,Alta"</formula1>
    </dataValidation>
  </dataValidations>
  <hyperlinks>
    <hyperlink ref="C15" r:id="rId1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activeCell="A7" sqref="A7:B7"/>
    </sheetView>
  </sheetViews>
  <sheetFormatPr baseColWidth="10" defaultRowHeight="15" x14ac:dyDescent="0.25"/>
  <sheetData>
    <row r="1" spans="1:10" x14ac:dyDescent="0.25">
      <c r="A1" s="297" t="s">
        <v>85</v>
      </c>
      <c r="B1" s="298"/>
      <c r="C1" s="303"/>
      <c r="D1" s="304"/>
      <c r="E1" s="304"/>
      <c r="F1" s="304"/>
      <c r="G1" s="304"/>
      <c r="H1" s="304"/>
      <c r="I1" s="304"/>
      <c r="J1" s="305"/>
    </row>
    <row r="2" spans="1:10" x14ac:dyDescent="0.25">
      <c r="A2" s="299"/>
      <c r="B2" s="300"/>
      <c r="C2" s="306"/>
      <c r="D2" s="307"/>
      <c r="E2" s="307"/>
      <c r="F2" s="307"/>
      <c r="G2" s="307"/>
      <c r="H2" s="307"/>
      <c r="I2" s="307"/>
      <c r="J2" s="308"/>
    </row>
    <row r="3" spans="1:10" x14ac:dyDescent="0.25">
      <c r="A3" s="299"/>
      <c r="B3" s="300"/>
      <c r="C3" s="306"/>
      <c r="D3" s="307"/>
      <c r="E3" s="307"/>
      <c r="F3" s="307"/>
      <c r="G3" s="307"/>
      <c r="H3" s="307"/>
      <c r="I3" s="307"/>
      <c r="J3" s="308"/>
    </row>
    <row r="4" spans="1:10" x14ac:dyDescent="0.25">
      <c r="A4" s="299"/>
      <c r="B4" s="300"/>
      <c r="C4" s="306"/>
      <c r="D4" s="307"/>
      <c r="E4" s="307"/>
      <c r="F4" s="307"/>
      <c r="G4" s="307"/>
      <c r="H4" s="307"/>
      <c r="I4" s="307"/>
      <c r="J4" s="308"/>
    </row>
    <row r="5" spans="1:10" x14ac:dyDescent="0.25">
      <c r="A5" s="301"/>
      <c r="B5" s="302"/>
      <c r="C5" s="309"/>
      <c r="D5" s="310"/>
      <c r="E5" s="310"/>
      <c r="F5" s="310"/>
      <c r="G5" s="310"/>
      <c r="H5" s="310"/>
      <c r="I5" s="310"/>
      <c r="J5" s="311"/>
    </row>
    <row r="6" spans="1:10" ht="15.75" x14ac:dyDescent="0.25">
      <c r="A6" s="312" t="s">
        <v>25</v>
      </c>
      <c r="B6" s="313"/>
      <c r="C6" s="313"/>
      <c r="D6" s="313"/>
      <c r="E6" s="313"/>
      <c r="F6" s="313"/>
      <c r="G6" s="313"/>
      <c r="H6" s="313"/>
      <c r="I6" s="313"/>
      <c r="J6" s="314"/>
    </row>
    <row r="7" spans="1:10" ht="15.75" x14ac:dyDescent="0.25">
      <c r="A7" s="165" t="s">
        <v>50</v>
      </c>
      <c r="B7" s="166"/>
      <c r="C7" s="315"/>
      <c r="D7" s="163"/>
      <c r="E7" s="163"/>
      <c r="F7" s="163"/>
      <c r="G7" s="163"/>
      <c r="H7" s="163"/>
      <c r="I7" s="163"/>
      <c r="J7" s="164"/>
    </row>
    <row r="8" spans="1:10" ht="15.75" x14ac:dyDescent="0.25">
      <c r="A8" s="294" t="s">
        <v>0</v>
      </c>
      <c r="B8" s="295"/>
      <c r="C8" s="154"/>
      <c r="D8" s="155"/>
      <c r="E8" s="155"/>
      <c r="F8" s="155"/>
      <c r="G8" s="155"/>
      <c r="H8" s="155"/>
      <c r="I8" s="155"/>
      <c r="J8" s="156"/>
    </row>
    <row r="9" spans="1:10" ht="15.75" x14ac:dyDescent="0.25">
      <c r="A9" s="165" t="s">
        <v>166</v>
      </c>
      <c r="B9" s="166"/>
      <c r="C9" s="154"/>
      <c r="D9" s="155"/>
      <c r="E9" s="155"/>
      <c r="F9" s="155"/>
      <c r="G9" s="155"/>
      <c r="H9" s="155"/>
      <c r="I9" s="155"/>
      <c r="J9" s="156"/>
    </row>
    <row r="10" spans="1:10" ht="15.75" x14ac:dyDescent="0.25">
      <c r="A10" s="294" t="s">
        <v>24</v>
      </c>
      <c r="B10" s="295"/>
      <c r="C10" s="5"/>
      <c r="D10" s="160" t="s">
        <v>63</v>
      </c>
      <c r="E10" s="161"/>
      <c r="F10" s="161"/>
      <c r="G10" s="161"/>
      <c r="H10" s="161"/>
      <c r="I10" s="161"/>
      <c r="J10" s="162"/>
    </row>
    <row r="11" spans="1:10" ht="15.75" x14ac:dyDescent="0.25">
      <c r="A11" s="294" t="s">
        <v>17</v>
      </c>
      <c r="B11" s="295"/>
      <c r="C11" s="154"/>
      <c r="D11" s="155"/>
      <c r="E11" s="155"/>
      <c r="F11" s="155"/>
      <c r="G11" s="155"/>
      <c r="H11" s="155"/>
      <c r="I11" s="155"/>
      <c r="J11" s="156"/>
    </row>
    <row r="12" spans="1:10" ht="15.75" x14ac:dyDescent="0.25">
      <c r="A12" s="294" t="s">
        <v>48</v>
      </c>
      <c r="B12" s="295"/>
      <c r="C12" s="157"/>
      <c r="D12" s="158"/>
      <c r="E12" s="158"/>
      <c r="F12" s="158"/>
      <c r="G12" s="158"/>
      <c r="H12" s="158"/>
      <c r="I12" s="158"/>
      <c r="J12" s="159"/>
    </row>
    <row r="13" spans="1:10" ht="15.75" x14ac:dyDescent="0.25">
      <c r="A13" s="294" t="s">
        <v>38</v>
      </c>
      <c r="B13" s="295"/>
      <c r="C13" s="154"/>
      <c r="D13" s="155"/>
      <c r="E13" s="155"/>
      <c r="F13" s="155"/>
      <c r="G13" s="155"/>
      <c r="H13" s="155"/>
      <c r="I13" s="155"/>
      <c r="J13" s="156"/>
    </row>
    <row r="14" spans="1:10" ht="15.75" x14ac:dyDescent="0.25">
      <c r="A14" s="294" t="s">
        <v>18</v>
      </c>
      <c r="B14" s="295"/>
      <c r="C14" s="154"/>
      <c r="D14" s="155"/>
      <c r="E14" s="155"/>
      <c r="F14" s="155"/>
      <c r="G14" s="155"/>
      <c r="H14" s="155"/>
      <c r="I14" s="155"/>
      <c r="J14" s="156"/>
    </row>
    <row r="15" spans="1:10" ht="15.75" x14ac:dyDescent="0.25">
      <c r="A15" s="294" t="s">
        <v>2</v>
      </c>
      <c r="B15" s="295"/>
      <c r="C15" s="154"/>
      <c r="D15" s="155"/>
      <c r="E15" s="155"/>
      <c r="F15" s="155"/>
      <c r="G15" s="155"/>
      <c r="H15" s="155"/>
      <c r="I15" s="155"/>
      <c r="J15" s="156"/>
    </row>
    <row r="16" spans="1:10" ht="15.75" x14ac:dyDescent="0.25">
      <c r="A16" s="294" t="s">
        <v>9</v>
      </c>
      <c r="B16" s="295"/>
      <c r="C16" s="154"/>
      <c r="D16" s="155"/>
      <c r="E16" s="155"/>
      <c r="F16" s="155"/>
      <c r="G16" s="155"/>
      <c r="H16" s="155"/>
      <c r="I16" s="155"/>
      <c r="J16" s="156"/>
    </row>
    <row r="17" spans="1:10" ht="15.75" x14ac:dyDescent="0.25">
      <c r="A17" s="296" t="s">
        <v>26</v>
      </c>
      <c r="B17" s="173"/>
      <c r="C17" s="173"/>
      <c r="D17" s="173"/>
      <c r="E17" s="173"/>
      <c r="F17" s="173"/>
      <c r="G17" s="173"/>
      <c r="H17" s="173"/>
      <c r="I17" s="173"/>
      <c r="J17" s="174"/>
    </row>
    <row r="18" spans="1:10" ht="15.75" x14ac:dyDescent="0.25">
      <c r="A18" s="292" t="s">
        <v>20</v>
      </c>
      <c r="B18" s="293"/>
      <c r="C18" s="157"/>
      <c r="D18" s="158"/>
      <c r="E18" s="158"/>
      <c r="F18" s="158"/>
      <c r="G18" s="158"/>
      <c r="H18" s="158"/>
      <c r="I18" s="158"/>
      <c r="J18" s="159"/>
    </row>
    <row r="19" spans="1:10" ht="15.75" x14ac:dyDescent="0.25">
      <c r="A19" s="292" t="s">
        <v>19</v>
      </c>
      <c r="B19" s="293"/>
      <c r="C19" s="154"/>
      <c r="D19" s="155"/>
      <c r="E19" s="155"/>
      <c r="F19" s="155"/>
      <c r="G19" s="155"/>
      <c r="H19" s="155"/>
      <c r="I19" s="155"/>
      <c r="J19" s="156"/>
    </row>
    <row r="20" spans="1:10" ht="15.75" x14ac:dyDescent="0.25">
      <c r="A20" s="292" t="s">
        <v>3</v>
      </c>
      <c r="B20" s="293"/>
      <c r="C20" s="154"/>
      <c r="D20" s="155"/>
      <c r="E20" s="155"/>
      <c r="F20" s="155"/>
      <c r="G20" s="155"/>
      <c r="H20" s="155"/>
      <c r="I20" s="155"/>
      <c r="J20" s="156"/>
    </row>
    <row r="21" spans="1:10" ht="15.75" x14ac:dyDescent="0.25">
      <c r="A21" s="292" t="s">
        <v>7</v>
      </c>
      <c r="B21" s="293"/>
      <c r="C21" s="154"/>
      <c r="D21" s="155"/>
      <c r="E21" s="155"/>
      <c r="F21" s="155"/>
      <c r="G21" s="155"/>
      <c r="H21" s="155"/>
      <c r="I21" s="155"/>
      <c r="J21" s="156"/>
    </row>
    <row r="22" spans="1:10" ht="15.75" x14ac:dyDescent="0.25">
      <c r="A22" s="292" t="s">
        <v>8</v>
      </c>
      <c r="B22" s="293"/>
      <c r="C22" s="154"/>
      <c r="D22" s="155"/>
      <c r="E22" s="155"/>
      <c r="F22" s="155"/>
      <c r="G22" s="155"/>
      <c r="H22" s="155"/>
      <c r="I22" s="155"/>
      <c r="J22" s="156"/>
    </row>
    <row r="23" spans="1:10" ht="15.75" x14ac:dyDescent="0.25">
      <c r="A23" s="292" t="s">
        <v>62</v>
      </c>
      <c r="B23" s="293"/>
      <c r="C23" s="5"/>
      <c r="D23" s="160" t="s">
        <v>60</v>
      </c>
      <c r="E23" s="161"/>
      <c r="F23" s="161"/>
      <c r="G23" s="161"/>
      <c r="H23" s="161"/>
      <c r="I23" s="161"/>
      <c r="J23" s="162"/>
    </row>
    <row r="24" spans="1:10" ht="15.75" x14ac:dyDescent="0.25">
      <c r="A24" s="292" t="s">
        <v>12</v>
      </c>
      <c r="B24" s="293"/>
      <c r="C24" s="9"/>
      <c r="D24" s="9"/>
      <c r="E24" s="9"/>
      <c r="F24" s="18" t="s">
        <v>61</v>
      </c>
      <c r="G24" s="19"/>
      <c r="H24" s="203"/>
      <c r="I24" s="204"/>
      <c r="J24" s="205"/>
    </row>
    <row r="25" spans="1:10" ht="31.5" x14ac:dyDescent="0.25">
      <c r="A25" s="109" t="s">
        <v>52</v>
      </c>
      <c r="B25" s="110"/>
      <c r="C25" s="28" t="s">
        <v>65</v>
      </c>
      <c r="D25" s="70"/>
      <c r="E25" s="28" t="s">
        <v>86</v>
      </c>
      <c r="F25" s="280"/>
      <c r="G25" s="281"/>
      <c r="H25" s="172" t="s">
        <v>51</v>
      </c>
      <c r="I25" s="185"/>
      <c r="J25" s="74"/>
    </row>
    <row r="26" spans="1:10" x14ac:dyDescent="0.25">
      <c r="A26" s="145"/>
      <c r="B26" s="183"/>
      <c r="C26" s="284" t="s">
        <v>57</v>
      </c>
      <c r="D26" s="285"/>
      <c r="E26" s="288"/>
      <c r="F26" s="284" t="s">
        <v>58</v>
      </c>
      <c r="G26" s="290"/>
      <c r="H26" s="290"/>
      <c r="I26" s="285"/>
      <c r="J26" s="277"/>
    </row>
    <row r="27" spans="1:10" x14ac:dyDescent="0.25">
      <c r="A27" s="111"/>
      <c r="B27" s="112"/>
      <c r="C27" s="286"/>
      <c r="D27" s="287"/>
      <c r="E27" s="289"/>
      <c r="F27" s="286"/>
      <c r="G27" s="291"/>
      <c r="H27" s="291"/>
      <c r="I27" s="287"/>
      <c r="J27" s="278"/>
    </row>
    <row r="28" spans="1:10" ht="15.75" x14ac:dyDescent="0.25">
      <c r="A28" s="263" t="s">
        <v>40</v>
      </c>
      <c r="B28" s="264"/>
      <c r="C28" s="149"/>
      <c r="D28" s="150"/>
      <c r="E28" s="150"/>
      <c r="F28" s="150"/>
      <c r="G28" s="150"/>
      <c r="H28" s="150"/>
      <c r="I28" s="150"/>
      <c r="J28" s="151"/>
    </row>
    <row r="29" spans="1:10" ht="31.5" x14ac:dyDescent="0.25">
      <c r="A29" s="109" t="s">
        <v>42</v>
      </c>
      <c r="B29" s="110"/>
      <c r="C29" s="6" t="s">
        <v>41</v>
      </c>
      <c r="D29" s="258"/>
      <c r="E29" s="279"/>
      <c r="F29" s="279"/>
      <c r="G29" s="279"/>
      <c r="H29" s="279"/>
      <c r="I29" s="279"/>
      <c r="J29" s="259"/>
    </row>
    <row r="30" spans="1:10" ht="15.75" x14ac:dyDescent="0.25">
      <c r="A30" s="145"/>
      <c r="B30" s="183"/>
      <c r="C30" s="6" t="s">
        <v>6</v>
      </c>
      <c r="D30" s="25"/>
      <c r="E30" s="280"/>
      <c r="F30" s="281"/>
      <c r="G30" s="280"/>
      <c r="H30" s="282"/>
      <c r="I30" s="282"/>
      <c r="J30" s="283"/>
    </row>
    <row r="31" spans="1:10" ht="31.5" x14ac:dyDescent="0.25">
      <c r="A31" s="111"/>
      <c r="B31" s="112"/>
      <c r="C31" s="6" t="s">
        <v>10</v>
      </c>
      <c r="D31" s="25"/>
      <c r="E31" s="280"/>
      <c r="F31" s="281"/>
      <c r="G31" s="280"/>
      <c r="H31" s="282"/>
      <c r="I31" s="282"/>
      <c r="J31" s="283"/>
    </row>
    <row r="32" spans="1:10" ht="15.75" x14ac:dyDescent="0.25">
      <c r="A32" s="263" t="s">
        <v>59</v>
      </c>
      <c r="B32" s="264"/>
      <c r="C32" s="5"/>
      <c r="D32" s="160" t="s">
        <v>60</v>
      </c>
      <c r="E32" s="161"/>
      <c r="F32" s="161"/>
      <c r="G32" s="161"/>
      <c r="H32" s="161"/>
      <c r="I32" s="161"/>
      <c r="J32" s="162"/>
    </row>
    <row r="33" spans="1:10" ht="15.75" x14ac:dyDescent="0.25">
      <c r="A33" s="263" t="s">
        <v>4</v>
      </c>
      <c r="B33" s="264"/>
      <c r="C33" s="154"/>
      <c r="D33" s="155"/>
      <c r="E33" s="155"/>
      <c r="F33" s="155"/>
      <c r="G33" s="155"/>
      <c r="H33" s="155"/>
      <c r="I33" s="155"/>
      <c r="J33" s="156"/>
    </row>
    <row r="34" spans="1:10" ht="15.75" x14ac:dyDescent="0.25">
      <c r="A34" s="263" t="s">
        <v>11</v>
      </c>
      <c r="B34" s="264"/>
      <c r="C34" s="154"/>
      <c r="D34" s="155"/>
      <c r="E34" s="155"/>
      <c r="F34" s="155"/>
      <c r="G34" s="155"/>
      <c r="H34" s="155"/>
      <c r="I34" s="155"/>
      <c r="J34" s="156"/>
    </row>
    <row r="35" spans="1:10" ht="15.75" x14ac:dyDescent="0.25">
      <c r="A35" s="263" t="s">
        <v>49</v>
      </c>
      <c r="B35" s="264"/>
      <c r="C35" s="154"/>
      <c r="D35" s="155"/>
      <c r="E35" s="155"/>
      <c r="F35" s="155"/>
      <c r="G35" s="155"/>
      <c r="H35" s="155"/>
      <c r="I35" s="155"/>
      <c r="J35" s="156"/>
    </row>
    <row r="36" spans="1:10" ht="20.25" x14ac:dyDescent="0.25">
      <c r="A36" s="263" t="s">
        <v>5</v>
      </c>
      <c r="B36" s="264"/>
      <c r="C36" s="168"/>
      <c r="D36" s="169"/>
      <c r="E36" s="139" t="s">
        <v>149</v>
      </c>
      <c r="F36" s="140"/>
      <c r="G36" s="140"/>
      <c r="H36" s="140"/>
      <c r="I36" s="140"/>
      <c r="J36" s="141"/>
    </row>
    <row r="37" spans="1:10" x14ac:dyDescent="0.25">
      <c r="A37" s="109" t="s">
        <v>87</v>
      </c>
      <c r="B37" s="110"/>
      <c r="C37" s="273"/>
      <c r="D37" s="274"/>
      <c r="E37" s="187" t="s">
        <v>64</v>
      </c>
      <c r="F37" s="188"/>
      <c r="G37" s="188"/>
      <c r="H37" s="188"/>
      <c r="I37" s="188"/>
      <c r="J37" s="189"/>
    </row>
    <row r="38" spans="1:10" x14ac:dyDescent="0.25">
      <c r="A38" s="111"/>
      <c r="B38" s="112"/>
      <c r="C38" s="275"/>
      <c r="D38" s="276"/>
      <c r="E38" s="190"/>
      <c r="F38" s="191"/>
      <c r="G38" s="191"/>
      <c r="H38" s="191"/>
      <c r="I38" s="191"/>
      <c r="J38" s="192"/>
    </row>
    <row r="39" spans="1:10" ht="15.75" x14ac:dyDescent="0.25">
      <c r="A39" s="271"/>
      <c r="B39" s="272"/>
      <c r="C39" s="172" t="s">
        <v>37</v>
      </c>
      <c r="D39" s="185"/>
      <c r="E39" s="172" t="s">
        <v>36</v>
      </c>
      <c r="F39" s="173"/>
      <c r="G39" s="173"/>
      <c r="H39" s="173"/>
      <c r="I39" s="173"/>
      <c r="J39" s="174"/>
    </row>
    <row r="40" spans="1:10" ht="15.75" x14ac:dyDescent="0.25">
      <c r="A40" s="263" t="s">
        <v>19</v>
      </c>
      <c r="B40" s="264"/>
      <c r="C40" s="154"/>
      <c r="D40" s="265"/>
      <c r="E40" s="154"/>
      <c r="F40" s="155"/>
      <c r="G40" s="155"/>
      <c r="H40" s="155"/>
      <c r="I40" s="155"/>
      <c r="J40" s="156"/>
    </row>
    <row r="41" spans="1:10" ht="15.75" x14ac:dyDescent="0.25">
      <c r="A41" s="263" t="s">
        <v>1</v>
      </c>
      <c r="B41" s="264"/>
      <c r="C41" s="154"/>
      <c r="D41" s="265"/>
      <c r="E41" s="154"/>
      <c r="F41" s="155"/>
      <c r="G41" s="155"/>
      <c r="H41" s="155"/>
      <c r="I41" s="155"/>
      <c r="J41" s="156"/>
    </row>
    <row r="42" spans="1:10" ht="15.75" x14ac:dyDescent="0.25">
      <c r="A42" s="263" t="s">
        <v>13</v>
      </c>
      <c r="B42" s="264"/>
      <c r="C42" s="154"/>
      <c r="D42" s="265"/>
      <c r="E42" s="154"/>
      <c r="F42" s="155"/>
      <c r="G42" s="155"/>
      <c r="H42" s="155"/>
      <c r="I42" s="155"/>
      <c r="J42" s="156"/>
    </row>
    <row r="43" spans="1:10" ht="15.75" x14ac:dyDescent="0.25">
      <c r="A43" s="263" t="s">
        <v>14</v>
      </c>
      <c r="B43" s="264"/>
      <c r="C43" s="154"/>
      <c r="D43" s="265"/>
      <c r="E43" s="154"/>
      <c r="F43" s="155"/>
      <c r="G43" s="155"/>
      <c r="H43" s="155"/>
      <c r="I43" s="155"/>
      <c r="J43" s="156"/>
    </row>
    <row r="44" spans="1:10" ht="15.75" x14ac:dyDescent="0.25">
      <c r="A44" s="266" t="s">
        <v>27</v>
      </c>
      <c r="B44" s="267"/>
      <c r="C44" s="267"/>
      <c r="D44" s="267"/>
      <c r="E44" s="267"/>
      <c r="F44" s="267"/>
      <c r="G44" s="267"/>
      <c r="H44" s="267"/>
      <c r="I44" s="267"/>
      <c r="J44" s="268"/>
    </row>
    <row r="45" spans="1:10" ht="15.75" x14ac:dyDescent="0.25">
      <c r="A45" s="252" t="s">
        <v>21</v>
      </c>
      <c r="B45" s="253"/>
      <c r="C45" s="269" t="s">
        <v>56</v>
      </c>
      <c r="D45" s="253"/>
      <c r="E45" s="269" t="s">
        <v>22</v>
      </c>
      <c r="F45" s="253"/>
      <c r="G45" s="269" t="s">
        <v>78</v>
      </c>
      <c r="H45" s="253"/>
      <c r="I45" s="269" t="s">
        <v>43</v>
      </c>
      <c r="J45" s="270"/>
    </row>
    <row r="46" spans="1:10" ht="15.75" x14ac:dyDescent="0.25">
      <c r="A46" s="252" t="s">
        <v>33</v>
      </c>
      <c r="B46" s="253"/>
      <c r="C46" s="149"/>
      <c r="D46" s="247"/>
      <c r="E46" s="113">
        <f>IF($C$46="Menor que 5 años",25,IF($C$46="Entre 5 y 7 años",20,IF($C$46="Entre 7 y 9 años",10,IF($C$46="Entre 9 y 11 años",5,IF($C$46="Mayor que 11 años",0,0)))))</f>
        <v>0</v>
      </c>
      <c r="F46" s="114"/>
      <c r="G46" s="256">
        <v>25</v>
      </c>
      <c r="H46" s="257"/>
      <c r="I46" s="239"/>
      <c r="J46" s="240"/>
    </row>
    <row r="47" spans="1:10" ht="15.75" x14ac:dyDescent="0.25">
      <c r="A47" s="252" t="s">
        <v>45</v>
      </c>
      <c r="B47" s="253"/>
      <c r="C47" s="149"/>
      <c r="D47" s="247"/>
      <c r="E47" s="116">
        <f>IF($C$47="Mayor que 5 años",25,IF($C$47="Entre 3 y 5 años",20,IF($C$47="Entre 2 y 3 años",15,IF($C$47="Entre 1 y 2 años",5,IF($C$47="Menos de 1 año",0,0)))))</f>
        <v>0</v>
      </c>
      <c r="F47" s="117"/>
      <c r="G47" s="256">
        <v>25</v>
      </c>
      <c r="H47" s="257"/>
      <c r="I47" s="258"/>
      <c r="J47" s="259"/>
    </row>
    <row r="48" spans="1:10" ht="120" x14ac:dyDescent="0.25">
      <c r="A48" s="72" t="s">
        <v>46</v>
      </c>
      <c r="B48" s="20" t="s">
        <v>150</v>
      </c>
      <c r="C48" s="149"/>
      <c r="D48" s="247"/>
      <c r="E48" s="116">
        <f>IF($C$48="Mayor que 5 años",25,IF($C$48="Entre 3 y 5 años",20,IF($C$48="Entre 2 y 3 años",15,IF($C$48="Entre 1 y 2 años",5,IF($C$48="Menos de 1 año",0,IF($C$48="No aplica",25,0))))))</f>
        <v>0</v>
      </c>
      <c r="F48" s="117"/>
      <c r="G48" s="256">
        <v>25</v>
      </c>
      <c r="H48" s="257"/>
      <c r="I48" s="258"/>
      <c r="J48" s="259"/>
    </row>
    <row r="49" spans="1:10" ht="15.75" x14ac:dyDescent="0.25">
      <c r="A49" s="252" t="s">
        <v>47</v>
      </c>
      <c r="B49" s="253"/>
      <c r="C49" s="149"/>
      <c r="D49" s="247"/>
      <c r="E49" s="113">
        <f>IF($C$49="Mayor que 5 años",25,IF($C$49="Entre 2 y 5 años",20,IF($C$49="Entre 1 y 2 años",10,IF($C$49="Menor que 1 año",0,0))))</f>
        <v>0</v>
      </c>
      <c r="F49" s="114"/>
      <c r="G49" s="256">
        <v>25</v>
      </c>
      <c r="H49" s="257"/>
      <c r="I49" s="258"/>
      <c r="J49" s="259"/>
    </row>
    <row r="50" spans="1:10" ht="15.75" x14ac:dyDescent="0.25">
      <c r="A50" s="252" t="s">
        <v>39</v>
      </c>
      <c r="B50" s="253"/>
      <c r="C50" s="149"/>
      <c r="D50" s="247"/>
      <c r="E50" s="254">
        <f>SUM($E$46:$F$49)</f>
        <v>0</v>
      </c>
      <c r="F50" s="255"/>
      <c r="G50" s="256">
        <v>100</v>
      </c>
      <c r="H50" s="257"/>
      <c r="I50" s="258"/>
      <c r="J50" s="259"/>
    </row>
    <row r="51" spans="1:10" ht="15.75" x14ac:dyDescent="0.25">
      <c r="A51" s="260" t="s">
        <v>28</v>
      </c>
      <c r="B51" s="261"/>
      <c r="C51" s="261"/>
      <c r="D51" s="261"/>
      <c r="E51" s="261"/>
      <c r="F51" s="261"/>
      <c r="G51" s="261"/>
      <c r="H51" s="261"/>
      <c r="I51" s="261"/>
      <c r="J51" s="262"/>
    </row>
    <row r="52" spans="1:10" ht="15.75" x14ac:dyDescent="0.25">
      <c r="A52" s="243" t="s">
        <v>21</v>
      </c>
      <c r="B52" s="171"/>
      <c r="C52" s="170" t="s">
        <v>56</v>
      </c>
      <c r="D52" s="171"/>
      <c r="E52" s="249" t="s">
        <v>22</v>
      </c>
      <c r="F52" s="250"/>
      <c r="G52" s="249" t="s">
        <v>23</v>
      </c>
      <c r="H52" s="250"/>
      <c r="I52" s="170" t="s">
        <v>43</v>
      </c>
      <c r="J52" s="251"/>
    </row>
    <row r="53" spans="1:10" ht="15.75" x14ac:dyDescent="0.25">
      <c r="A53" s="243" t="s">
        <v>15</v>
      </c>
      <c r="B53" s="171"/>
      <c r="C53" s="149"/>
      <c r="D53" s="247"/>
      <c r="E53" s="113">
        <f>IF($C$53="util",20,IF($C$53="medianamente util",10,IF($C$53="No util",0,0)))</f>
        <v>0</v>
      </c>
      <c r="F53" s="114"/>
      <c r="G53" s="113">
        <v>20</v>
      </c>
      <c r="H53" s="114"/>
      <c r="I53" s="113"/>
      <c r="J53" s="248"/>
    </row>
    <row r="54" spans="1:10" ht="15.75" x14ac:dyDescent="0.25">
      <c r="A54" s="243" t="s">
        <v>34</v>
      </c>
      <c r="B54" s="171"/>
      <c r="C54" s="149"/>
      <c r="D54" s="247"/>
      <c r="E54" s="113">
        <f>IF($C$54="Alta",20,IF($C$54="Media",10,IF($C$54="Baja",0,0)))</f>
        <v>0</v>
      </c>
      <c r="F54" s="114"/>
      <c r="G54" s="113">
        <v>20</v>
      </c>
      <c r="H54" s="114"/>
      <c r="I54" s="113"/>
      <c r="J54" s="248"/>
    </row>
    <row r="55" spans="1:10" ht="15.75" x14ac:dyDescent="0.25">
      <c r="A55" s="243" t="s">
        <v>16</v>
      </c>
      <c r="B55" s="171"/>
      <c r="C55" s="149"/>
      <c r="D55" s="247"/>
      <c r="E55" s="113">
        <f>IF($C$55="Alta",20,IF($C$55="Media",10,IF($C$55="Baja",0,0)))</f>
        <v>0</v>
      </c>
      <c r="F55" s="114"/>
      <c r="G55" s="113">
        <v>20</v>
      </c>
      <c r="H55" s="114"/>
      <c r="I55" s="113"/>
      <c r="J55" s="248"/>
    </row>
    <row r="56" spans="1:10" ht="15.75" x14ac:dyDescent="0.25">
      <c r="A56" s="243" t="s">
        <v>35</v>
      </c>
      <c r="B56" s="171"/>
      <c r="C56" s="149"/>
      <c r="D56" s="247"/>
      <c r="E56" s="113">
        <f>IF($C$56="alta",20,IF($C$56="Mediana",10,IF($C$56="Ninguna",0,0)))</f>
        <v>0</v>
      </c>
      <c r="F56" s="114"/>
      <c r="G56" s="113">
        <v>20</v>
      </c>
      <c r="H56" s="114"/>
      <c r="I56" s="113"/>
      <c r="J56" s="248"/>
    </row>
    <row r="57" spans="1:10" ht="114.75" x14ac:dyDescent="0.25">
      <c r="A57" s="73" t="s">
        <v>83</v>
      </c>
      <c r="B57" s="14" t="s">
        <v>84</v>
      </c>
      <c r="C57" s="92"/>
      <c r="D57" s="93"/>
      <c r="E57" s="113">
        <f>IF($C$57="Necesaria",20,IF($C$57="No necesaria",0,0))</f>
        <v>0</v>
      </c>
      <c r="F57" s="114"/>
      <c r="G57" s="233">
        <v>20</v>
      </c>
      <c r="H57" s="238"/>
      <c r="I57" s="233"/>
      <c r="J57" s="234"/>
    </row>
    <row r="58" spans="1:10" ht="15.75" x14ac:dyDescent="0.25">
      <c r="A58" s="243" t="s">
        <v>39</v>
      </c>
      <c r="B58" s="171"/>
      <c r="C58" s="157"/>
      <c r="D58" s="167"/>
      <c r="E58" s="85">
        <f>SUM($E$53:$F$57)</f>
        <v>0</v>
      </c>
      <c r="F58" s="86"/>
      <c r="G58" s="233">
        <v>100</v>
      </c>
      <c r="H58" s="238"/>
      <c r="I58" s="233"/>
      <c r="J58" s="234"/>
    </row>
    <row r="59" spans="1:10" ht="15.75" x14ac:dyDescent="0.25">
      <c r="A59" s="244" t="s">
        <v>29</v>
      </c>
      <c r="B59" s="245"/>
      <c r="C59" s="245"/>
      <c r="D59" s="245"/>
      <c r="E59" s="245"/>
      <c r="F59" s="245"/>
      <c r="G59" s="245"/>
      <c r="H59" s="245"/>
      <c r="I59" s="245"/>
      <c r="J59" s="246"/>
    </row>
    <row r="60" spans="1:10" ht="135" x14ac:dyDescent="0.25">
      <c r="A60" s="103" t="s">
        <v>21</v>
      </c>
      <c r="B60" s="104"/>
      <c r="C60" s="26" t="s">
        <v>55</v>
      </c>
      <c r="D60" s="13" t="s">
        <v>82</v>
      </c>
      <c r="E60" s="241" t="s">
        <v>22</v>
      </c>
      <c r="F60" s="104"/>
      <c r="G60" s="241" t="s">
        <v>44</v>
      </c>
      <c r="H60" s="104"/>
      <c r="I60" s="241" t="s">
        <v>43</v>
      </c>
      <c r="J60" s="242"/>
    </row>
    <row r="61" spans="1:10" ht="15.75" x14ac:dyDescent="0.25">
      <c r="A61" s="103" t="s">
        <v>79</v>
      </c>
      <c r="B61" s="104"/>
      <c r="C61" s="7"/>
      <c r="D61" s="8">
        <f>IF($C$36&gt;0,($C$61/$C$36),0)</f>
        <v>0</v>
      </c>
      <c r="E61" s="233">
        <f>IF($D$61&lt;=30%,30,IF($D$61&gt;50%,0,IF(($D$61&lt;=50%&amp;$D$61&gt;30%),15)))</f>
        <v>30</v>
      </c>
      <c r="F61" s="238"/>
      <c r="G61" s="113">
        <v>30</v>
      </c>
      <c r="H61" s="114"/>
      <c r="I61" s="239"/>
      <c r="J61" s="240"/>
    </row>
    <row r="62" spans="1:10" ht="15.75" x14ac:dyDescent="0.25">
      <c r="A62" s="103" t="s">
        <v>80</v>
      </c>
      <c r="B62" s="104"/>
      <c r="C62" s="7"/>
      <c r="D62" s="8">
        <f>IF($C$36&gt;0,($C$62/$C$36),0)</f>
        <v>0</v>
      </c>
      <c r="E62" s="233">
        <f>IF($D$62&lt;=30%,30,IF($D$62&gt;50%,0,IF(($D$62&lt;=50%&amp;$D$62&gt;30%),15)))</f>
        <v>30</v>
      </c>
      <c r="F62" s="238"/>
      <c r="G62" s="113">
        <v>30</v>
      </c>
      <c r="H62" s="114"/>
      <c r="I62" s="239"/>
      <c r="J62" s="240"/>
    </row>
    <row r="63" spans="1:10" ht="15.75" x14ac:dyDescent="0.25">
      <c r="A63" s="103" t="s">
        <v>81</v>
      </c>
      <c r="B63" s="104"/>
      <c r="C63" s="7"/>
      <c r="D63" s="8">
        <f>IF($C$63&gt;0,($C$61/$C$63),0)</f>
        <v>0</v>
      </c>
      <c r="E63" s="233">
        <f>IF($D$63&gt;30%,0,IF($D$63&lt;=10%,40,IF(AND($D$63&gt;20%,$D$63&lt;=30%),20,IF(AND($D$63&gt;10%,$D$63&lt;=20%),30,))))</f>
        <v>40</v>
      </c>
      <c r="F63" s="238"/>
      <c r="G63" s="113">
        <v>40</v>
      </c>
      <c r="H63" s="114"/>
      <c r="I63" s="239"/>
      <c r="J63" s="240"/>
    </row>
    <row r="64" spans="1:10" ht="15.75" x14ac:dyDescent="0.25">
      <c r="A64" s="103" t="s">
        <v>39</v>
      </c>
      <c r="B64" s="104"/>
      <c r="C64" s="157"/>
      <c r="D64" s="167"/>
      <c r="E64" s="231">
        <f>SUM($E$61:$F$63)</f>
        <v>100</v>
      </c>
      <c r="F64" s="232"/>
      <c r="G64" s="113">
        <v>100</v>
      </c>
      <c r="H64" s="114"/>
      <c r="I64" s="233"/>
      <c r="J64" s="234"/>
    </row>
    <row r="65" spans="1:10" ht="78.75" x14ac:dyDescent="0.25">
      <c r="A65" s="75" t="s">
        <v>32</v>
      </c>
      <c r="B65" s="235" t="s">
        <v>31</v>
      </c>
      <c r="C65" s="236"/>
      <c r="D65" s="237"/>
      <c r="E65" s="27">
        <f>0.45*($E$50)+0.3*($E$58)+0.25*($E$64)</f>
        <v>25</v>
      </c>
      <c r="F65" s="235" t="s">
        <v>30</v>
      </c>
      <c r="G65" s="237"/>
      <c r="H65" s="130" t="str">
        <f>IF($C$48="No aplica",IF($E$65&lt;=44.37,"Proceso de reposición",IF($E$65&gt;62.13,"En buen estado, evaluar tres años después",IF(($E$65&lt;=62.13&amp;$E$65&gt;44.37),"Estado aceptable, evaluar en un año"))),IF($E$65&lt;=50,"Proceso de reposición",IF($E$65&gt;70,"En buen estado, evaluar tres años después",IF(($E$65&lt;=70&amp;$E$65&gt;50),"Estado aceptable, evaluar en un año"))))</f>
        <v>Proceso de reposición</v>
      </c>
      <c r="I65" s="131"/>
      <c r="J65" s="132"/>
    </row>
    <row r="66" spans="1:10" x14ac:dyDescent="0.25">
      <c r="A66" s="221" t="s">
        <v>53</v>
      </c>
      <c r="B66" s="222"/>
      <c r="C66" s="222"/>
      <c r="D66" s="222"/>
      <c r="E66" s="223"/>
      <c r="F66" s="224" t="s">
        <v>54</v>
      </c>
      <c r="G66" s="222"/>
      <c r="H66" s="222"/>
      <c r="I66" s="222"/>
      <c r="J66" s="225"/>
    </row>
    <row r="67" spans="1:10" ht="15.75" thickBot="1" x14ac:dyDescent="0.3">
      <c r="A67" s="226" t="s">
        <v>76</v>
      </c>
      <c r="B67" s="227"/>
      <c r="C67" s="227"/>
      <c r="D67" s="227"/>
      <c r="E67" s="228"/>
      <c r="F67" s="229" t="s">
        <v>77</v>
      </c>
      <c r="G67" s="227"/>
      <c r="H67" s="227"/>
      <c r="I67" s="227"/>
      <c r="J67" s="230"/>
    </row>
  </sheetData>
  <mergeCells count="176">
    <mergeCell ref="A9:B9"/>
    <mergeCell ref="C9:J9"/>
    <mergeCell ref="A10:B10"/>
    <mergeCell ref="D10:J10"/>
    <mergeCell ref="A11:B11"/>
    <mergeCell ref="C11:J11"/>
    <mergeCell ref="A1:B5"/>
    <mergeCell ref="C1:J5"/>
    <mergeCell ref="A6:J6"/>
    <mergeCell ref="A7:B7"/>
    <mergeCell ref="C7:J7"/>
    <mergeCell ref="A8:B8"/>
    <mergeCell ref="C8:J8"/>
    <mergeCell ref="A15:B15"/>
    <mergeCell ref="C15:J15"/>
    <mergeCell ref="A16:B16"/>
    <mergeCell ref="C16:J16"/>
    <mergeCell ref="A17:J17"/>
    <mergeCell ref="A18:B18"/>
    <mergeCell ref="C18:J18"/>
    <mergeCell ref="A12:B12"/>
    <mergeCell ref="C12:J12"/>
    <mergeCell ref="A13:B13"/>
    <mergeCell ref="C13:J13"/>
    <mergeCell ref="A14:B14"/>
    <mergeCell ref="C14:J14"/>
    <mergeCell ref="A22:B22"/>
    <mergeCell ref="C22:J22"/>
    <mergeCell ref="A23:B23"/>
    <mergeCell ref="D23:J23"/>
    <mergeCell ref="A24:B24"/>
    <mergeCell ref="H24:J24"/>
    <mergeCell ref="A19:B19"/>
    <mergeCell ref="C19:J19"/>
    <mergeCell ref="A20:B20"/>
    <mergeCell ref="C20:J20"/>
    <mergeCell ref="A21:B21"/>
    <mergeCell ref="C21:J21"/>
    <mergeCell ref="J26:J27"/>
    <mergeCell ref="A28:B28"/>
    <mergeCell ref="C28:J28"/>
    <mergeCell ref="A29:B31"/>
    <mergeCell ref="D29:J29"/>
    <mergeCell ref="E30:F30"/>
    <mergeCell ref="G30:J30"/>
    <mergeCell ref="E31:F31"/>
    <mergeCell ref="G31:J31"/>
    <mergeCell ref="A25:B27"/>
    <mergeCell ref="F25:G25"/>
    <mergeCell ref="H25:I25"/>
    <mergeCell ref="C26:D27"/>
    <mergeCell ref="E26:E27"/>
    <mergeCell ref="F26:I27"/>
    <mergeCell ref="A35:B35"/>
    <mergeCell ref="C35:J35"/>
    <mergeCell ref="A36:B36"/>
    <mergeCell ref="C36:D36"/>
    <mergeCell ref="E36:J36"/>
    <mergeCell ref="A37:B38"/>
    <mergeCell ref="C37:D38"/>
    <mergeCell ref="E37:J38"/>
    <mergeCell ref="A32:B32"/>
    <mergeCell ref="D32:J32"/>
    <mergeCell ref="A33:B33"/>
    <mergeCell ref="C33:J33"/>
    <mergeCell ref="A34:B34"/>
    <mergeCell ref="C34:J34"/>
    <mergeCell ref="A41:B41"/>
    <mergeCell ref="C41:D41"/>
    <mergeCell ref="E41:J41"/>
    <mergeCell ref="A42:B42"/>
    <mergeCell ref="C42:D42"/>
    <mergeCell ref="E42:J42"/>
    <mergeCell ref="A39:B39"/>
    <mergeCell ref="C39:D39"/>
    <mergeCell ref="E39:J39"/>
    <mergeCell ref="A40:B40"/>
    <mergeCell ref="C40:D40"/>
    <mergeCell ref="E40:J40"/>
    <mergeCell ref="A43:B43"/>
    <mergeCell ref="C43:D43"/>
    <mergeCell ref="E43:J43"/>
    <mergeCell ref="A44:J44"/>
    <mergeCell ref="A45:B45"/>
    <mergeCell ref="C45:D45"/>
    <mergeCell ref="E45:F45"/>
    <mergeCell ref="G45:H45"/>
    <mergeCell ref="I45:J45"/>
    <mergeCell ref="A46:B46"/>
    <mergeCell ref="C46:D46"/>
    <mergeCell ref="E46:F46"/>
    <mergeCell ref="G46:H46"/>
    <mergeCell ref="I46:J46"/>
    <mergeCell ref="A47:B47"/>
    <mergeCell ref="C47:D47"/>
    <mergeCell ref="E47:F47"/>
    <mergeCell ref="G47:H47"/>
    <mergeCell ref="I47:J47"/>
    <mergeCell ref="A50:B50"/>
    <mergeCell ref="C50:D50"/>
    <mergeCell ref="E50:F50"/>
    <mergeCell ref="G50:H50"/>
    <mergeCell ref="I50:J50"/>
    <mergeCell ref="A51:J51"/>
    <mergeCell ref="C48:D48"/>
    <mergeCell ref="E48:F48"/>
    <mergeCell ref="G48:H48"/>
    <mergeCell ref="I48:J48"/>
    <mergeCell ref="A49:B49"/>
    <mergeCell ref="C49:D49"/>
    <mergeCell ref="E49:F49"/>
    <mergeCell ref="G49:H49"/>
    <mergeCell ref="I49:J49"/>
    <mergeCell ref="A52:B52"/>
    <mergeCell ref="C52:D52"/>
    <mergeCell ref="E52:F52"/>
    <mergeCell ref="G52:H52"/>
    <mergeCell ref="I52:J52"/>
    <mergeCell ref="A53:B53"/>
    <mergeCell ref="C53:D53"/>
    <mergeCell ref="E53:F53"/>
    <mergeCell ref="G53:H53"/>
    <mergeCell ref="I53:J53"/>
    <mergeCell ref="A54:B54"/>
    <mergeCell ref="C54:D54"/>
    <mergeCell ref="E54:F54"/>
    <mergeCell ref="G54:H54"/>
    <mergeCell ref="I54:J54"/>
    <mergeCell ref="A55:B55"/>
    <mergeCell ref="C55:D55"/>
    <mergeCell ref="E55:F55"/>
    <mergeCell ref="G55:H55"/>
    <mergeCell ref="I55:J55"/>
    <mergeCell ref="A58:B58"/>
    <mergeCell ref="C58:D58"/>
    <mergeCell ref="E58:F58"/>
    <mergeCell ref="G58:H58"/>
    <mergeCell ref="I58:J58"/>
    <mergeCell ref="A59:J59"/>
    <mergeCell ref="A56:B56"/>
    <mergeCell ref="C56:D56"/>
    <mergeCell ref="E56:F56"/>
    <mergeCell ref="G56:H56"/>
    <mergeCell ref="I56:J56"/>
    <mergeCell ref="C57:D57"/>
    <mergeCell ref="E57:F57"/>
    <mergeCell ref="G57:H57"/>
    <mergeCell ref="I57:J57"/>
    <mergeCell ref="A62:B62"/>
    <mergeCell ref="E62:F62"/>
    <mergeCell ref="G62:H62"/>
    <mergeCell ref="I62:J62"/>
    <mergeCell ref="A63:B63"/>
    <mergeCell ref="E63:F63"/>
    <mergeCell ref="G63:H63"/>
    <mergeCell ref="I63:J63"/>
    <mergeCell ref="A60:B60"/>
    <mergeCell ref="E60:F60"/>
    <mergeCell ref="G60:H60"/>
    <mergeCell ref="I60:J60"/>
    <mergeCell ref="A61:B61"/>
    <mergeCell ref="E61:F61"/>
    <mergeCell ref="G61:H61"/>
    <mergeCell ref="I61:J61"/>
    <mergeCell ref="A66:E66"/>
    <mergeCell ref="F66:J66"/>
    <mergeCell ref="A67:E67"/>
    <mergeCell ref="F67:J67"/>
    <mergeCell ref="A64:B64"/>
    <mergeCell ref="C64:D64"/>
    <mergeCell ref="E64:F64"/>
    <mergeCell ref="G64:H64"/>
    <mergeCell ref="I64:J64"/>
    <mergeCell ref="B65:D65"/>
    <mergeCell ref="F65:G65"/>
    <mergeCell ref="H65:J65"/>
  </mergeCells>
  <dataValidations count="18">
    <dataValidation type="list" allowBlank="1" showInputMessage="1" showErrorMessage="1" sqref="C48:D48">
      <formula1>"No aplica,Mayor que 5 años,Entre 3 y 5 años,Entre 2 y 3 años,Entre 1 y 2 años,Menos de 1 año"</formula1>
    </dataValidation>
    <dataValidation type="list" allowBlank="1" showInputMessage="1" showErrorMessage="1" sqref="C53:D53">
      <formula1>"No util, medianamente util,util"</formula1>
    </dataValidation>
    <dataValidation type="list" allowBlank="1" showInputMessage="1" showErrorMessage="1" sqref="F25">
      <formula1>INDIRECT(D25)</formula1>
    </dataValidation>
    <dataValidation type="list" allowBlank="1" showInputMessage="1" showErrorMessage="1" sqref="D25">
      <formula1>Grupo</formula1>
    </dataValidation>
    <dataValidation type="list" allowBlank="1" showInputMessage="1" showErrorMessage="1" sqref="C24:E24">
      <formula1>"Agua,Aire,Vapor,Derivados del petróleo,Electricidad,Energía solar,Otra"</formula1>
    </dataValidation>
    <dataValidation type="list" allowBlank="1" showInputMessage="1" showErrorMessage="1" sqref="D31:E31 G31">
      <formula1>"Mecánicos,Electromecánicos,Eléctricos,Electrónicos,"</formula1>
    </dataValidation>
    <dataValidation type="list" allowBlank="1" showInputMessage="1" showErrorMessage="1" sqref="D30:E30 G30">
      <formula1>"De diagnóstico,De tratamiento y mantenimiento de la vida,De prevención,De rehabilitación,De análisis de laboratorio"</formula1>
    </dataValidation>
    <dataValidation type="list" allowBlank="1" showInputMessage="1" showErrorMessage="1" sqref="C28">
      <formula1>"Fijo,Móvil"</formula1>
    </dataValidation>
    <dataValidation type="list" allowBlank="1" showInputMessage="1" showErrorMessage="1" sqref="D29">
      <formula1>"I,IIA,IIB,III"</formula1>
    </dataValidation>
    <dataValidation type="list" allowBlank="1" showInputMessage="1" showErrorMessage="1" sqref="C18:J18">
      <formula1>"Biomédico,Industrial de uso hospitalario,Mobiliario"</formula1>
    </dataValidation>
    <dataValidation type="list" allowBlank="1" showInputMessage="1" showErrorMessage="1" sqref="C12:J12">
      <formula1>"Primer nivel tipo A,Primer nivel tipo B,Primer nivel tipo B especial,Segundo nivel tipo A,Segundo nivel tipo B,Segundo nivel tipo C,Segundo nivel de atención especializada en salud mental,Tercer nivel"</formula1>
    </dataValidation>
    <dataValidation type="list" allowBlank="1" showInputMessage="1" showErrorMessage="1" sqref="E26 J26">
      <formula1>"Si,No"</formula1>
    </dataValidation>
    <dataValidation type="list" allowBlank="1" showInputMessage="1" showErrorMessage="1" sqref="C54:C55 J25">
      <formula1>"Baja,Media,Alta"</formula1>
    </dataValidation>
    <dataValidation type="list" allowBlank="1" showInputMessage="1" showErrorMessage="1" sqref="C49">
      <formula1>"Mayor que 5 años,Entre 2 y 5 años,Entre 1 y 2 años,Menor que 1 año"</formula1>
    </dataValidation>
    <dataValidation type="list" allowBlank="1" showInputMessage="1" showErrorMessage="1" sqref="C47">
      <formula1>"Mayor que 5 años,Entre 3 y 5 años,Entre 2 y 3 años,Entre 1 y 2 años,Menos de 1 año"</formula1>
    </dataValidation>
    <dataValidation type="list" allowBlank="1" showInputMessage="1" showErrorMessage="1" sqref="C46">
      <formula1>"Menor que 5 años,Entre 5 y 7 años,Entre 7 y 9 años,Entre 9 y 11 años,Mayor que 11 años"</formula1>
    </dataValidation>
    <dataValidation type="list" allowBlank="1" showInputMessage="1" showErrorMessage="1" sqref="C57">
      <formula1>"No necesaria,Necesaria"</formula1>
    </dataValidation>
    <dataValidation type="list" allowBlank="1" showInputMessage="1" showErrorMessage="1" sqref="C56">
      <formula1>"Ninguna,Mediana,Alta"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11</vt:i4>
      </vt:variant>
    </vt:vector>
  </HeadingPairs>
  <TitlesOfParts>
    <vt:vector size="16" baseType="lpstr">
      <vt:lpstr>Ficha de evaluación</vt:lpstr>
      <vt:lpstr>Servicios</vt:lpstr>
      <vt:lpstr>Dotación a evaluar</vt:lpstr>
      <vt:lpstr> Ejemplo Monitor de signos v.</vt:lpstr>
      <vt:lpstr>Hoja1</vt:lpstr>
      <vt:lpstr>Apoyo_diagnóstico_y_complementación_terapéutica</vt:lpstr>
      <vt:lpstr>'Ficha de evaluación'!Área_de_impresión</vt:lpstr>
      <vt:lpstr>Consulta_externa</vt:lpstr>
      <vt:lpstr>Grupo</vt:lpstr>
      <vt:lpstr>Internación</vt:lpstr>
      <vt:lpstr>Otros_servicios</vt:lpstr>
      <vt:lpstr>Proceso</vt:lpstr>
      <vt:lpstr>Protección_específica_y_detección_temprana</vt:lpstr>
      <vt:lpstr>Quirúrgicos</vt:lpstr>
      <vt:lpstr>Traslado_pacientes</vt:lpstr>
      <vt:lpstr>Urgencias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HERNANDEZ TORRES</dc:creator>
  <cp:lastModifiedBy>ALEJANDRO ARREDONDO PENARANDA</cp:lastModifiedBy>
  <cp:lastPrinted>2014-03-27T20:11:34Z</cp:lastPrinted>
  <dcterms:created xsi:type="dcterms:W3CDTF">2014-02-10T13:44:01Z</dcterms:created>
  <dcterms:modified xsi:type="dcterms:W3CDTF">2018-02-26T21:44:23Z</dcterms:modified>
</cp:coreProperties>
</file>